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5,24 ПОКОМ филиалы\2 машина Луганск\"/>
    </mc:Choice>
  </mc:AlternateContent>
  <xr:revisionPtr revIDLastSave="0" documentId="13_ncr:1_{ACCEAD39-65BE-4B1D-B3B8-BD0F3C6D04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X365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61" i="1" s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X246" i="1" s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8" i="1" s="1"/>
  <c r="O221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6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6" i="1" s="1"/>
  <c r="O171" i="1"/>
  <c r="W169" i="1"/>
  <c r="W168" i="1"/>
  <c r="BN167" i="1"/>
  <c r="BL167" i="1"/>
  <c r="X167" i="1"/>
  <c r="BO167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X157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47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7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1" i="1" s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H9" i="1" l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F9" i="1"/>
  <c r="J9" i="1"/>
  <c r="B547" i="1"/>
  <c r="W538" i="1"/>
  <c r="W539" i="1"/>
  <c r="Y23" i="1"/>
  <c r="Y24" i="1" s="1"/>
  <c r="BM23" i="1"/>
  <c r="X538" i="1" s="1"/>
  <c r="X24" i="1"/>
  <c r="W537" i="1"/>
  <c r="Y27" i="1"/>
  <c r="BM27" i="1"/>
  <c r="BO27" i="1"/>
  <c r="X539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Y102" i="1" s="1"/>
  <c r="BM96" i="1"/>
  <c r="Y98" i="1"/>
  <c r="BM98" i="1"/>
  <c r="Y100" i="1"/>
  <c r="BM100" i="1"/>
  <c r="Y105" i="1"/>
  <c r="Y117" i="1" s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Y136" i="1" s="1"/>
  <c r="BM131" i="1"/>
  <c r="BO131" i="1"/>
  <c r="Y133" i="1"/>
  <c r="BM133" i="1"/>
  <c r="Y135" i="1"/>
  <c r="BM135" i="1"/>
  <c r="X136" i="1"/>
  <c r="Y141" i="1"/>
  <c r="Y144" i="1" s="1"/>
  <c r="BM141" i="1"/>
  <c r="BO141" i="1"/>
  <c r="Y143" i="1"/>
  <c r="BM143" i="1"/>
  <c r="X144" i="1"/>
  <c r="Y148" i="1"/>
  <c r="Y157" i="1" s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BM171" i="1"/>
  <c r="BO171" i="1"/>
  <c r="Y173" i="1"/>
  <c r="BM173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Y202" i="1" s="1"/>
  <c r="BM199" i="1"/>
  <c r="Y201" i="1"/>
  <c r="BM201" i="1"/>
  <c r="Y206" i="1"/>
  <c r="Y212" i="1" s="1"/>
  <c r="BM206" i="1"/>
  <c r="BO206" i="1"/>
  <c r="Y208" i="1"/>
  <c r="BM208" i="1"/>
  <c r="Y210" i="1"/>
  <c r="BM210" i="1"/>
  <c r="X213" i="1"/>
  <c r="Y216" i="1"/>
  <c r="Y217" i="1" s="1"/>
  <c r="BM216" i="1"/>
  <c r="Y221" i="1"/>
  <c r="Y227" i="1" s="1"/>
  <c r="BM221" i="1"/>
  <c r="BO221" i="1"/>
  <c r="Y223" i="1"/>
  <c r="BM223" i="1"/>
  <c r="Y225" i="1"/>
  <c r="BM225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X280" i="1"/>
  <c r="BO285" i="1"/>
  <c r="BM285" i="1"/>
  <c r="Y285" i="1"/>
  <c r="X287" i="1"/>
  <c r="O547" i="1"/>
  <c r="X297" i="1"/>
  <c r="BO290" i="1"/>
  <c r="BM290" i="1"/>
  <c r="Y290" i="1"/>
  <c r="Y297" i="1" s="1"/>
  <c r="BO294" i="1"/>
  <c r="BM294" i="1"/>
  <c r="Y294" i="1"/>
  <c r="X302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7" i="1"/>
  <c r="Y360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Y415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X540" i="1" l="1"/>
  <c r="Y511" i="1"/>
  <c r="Y399" i="1"/>
  <c r="Y268" i="1"/>
  <c r="Y256" i="1"/>
  <c r="Y175" i="1"/>
  <c r="Y127" i="1"/>
  <c r="Y92" i="1"/>
  <c r="Y34" i="1"/>
  <c r="Y542" i="1" s="1"/>
  <c r="X541" i="1"/>
  <c r="W540" i="1"/>
  <c r="Y468" i="1"/>
  <c r="Y451" i="1"/>
  <c r="Y336" i="1"/>
  <c r="X537" i="1"/>
  <c r="Y535" i="1"/>
  <c r="Y488" i="1"/>
  <c r="Y431" i="1"/>
  <c r="Y286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<sst xmlns="http://schemas.openxmlformats.org/spreadsheetml/2006/main" count="2313" uniqueCount="767">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</sst>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340</v>
      </c>
      <c r="X51" s="371">
        <f>IFERROR(IF(W51="",0,CEILING((W51/$H51),1)*$H51),"")</f>
        <v>345.6</v>
      </c>
      <c r="Y51" s="36">
        <f>IFERROR(IF(X51=0,"",ROUNDUP(X51/H51,0)*0.02175),"")</f>
        <v>0.69599999999999995</v>
      </c>
      <c r="Z51" s="56"/>
      <c r="AA51" s="57"/>
      <c r="AE51" s="64"/>
      <c r="BB51" s="77" t="s">
        <v>1</v>
      </c>
      <c r="BL51" s="64">
        <f>IFERROR(W51*I51/H51,"0")</f>
        <v>355.11111111111109</v>
      </c>
      <c r="BM51" s="64">
        <f>IFERROR(X51*I51/H51,"0")</f>
        <v>360.96</v>
      </c>
      <c r="BN51" s="64">
        <f>IFERROR(1/J51*(W51/H51),"0")</f>
        <v>0.5621693121693121</v>
      </c>
      <c r="BO51" s="64">
        <f>IFERROR(1/J51*(X51/H51),"0")</f>
        <v>0.5714285714285714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31.481481481481481</v>
      </c>
      <c r="X53" s="372">
        <f>IFERROR(X51/H51,"0")+IFERROR(X52/H52,"0")</f>
        <v>32</v>
      </c>
      <c r="Y53" s="372">
        <f>IFERROR(IF(Y51="",0,Y51),"0")+IFERROR(IF(Y52="",0,Y52),"0")</f>
        <v>0.69599999999999995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340</v>
      </c>
      <c r="X54" s="372">
        <f>IFERROR(SUM(X51:X52),"0")</f>
        <v>345.6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476</v>
      </c>
      <c r="X57" s="371">
        <f>IFERROR(IF(W57="",0,CEILING((W57/$H57),1)*$H57),"")</f>
        <v>486.00000000000006</v>
      </c>
      <c r="Y57" s="36">
        <f>IFERROR(IF(X57=0,"",ROUNDUP(X57/H57,0)*0.02175),"")</f>
        <v>0.9787499999999999</v>
      </c>
      <c r="Z57" s="56"/>
      <c r="AA57" s="57"/>
      <c r="AE57" s="64"/>
      <c r="BB57" s="79" t="s">
        <v>1</v>
      </c>
      <c r="BL57" s="64">
        <f>IFERROR(W57*I57/H57,"0")</f>
        <v>497.15555555555551</v>
      </c>
      <c r="BM57" s="64">
        <f>IFERROR(X57*I57/H57,"0")</f>
        <v>507.59999999999997</v>
      </c>
      <c r="BN57" s="64">
        <f>IFERROR(1/J57*(W57/H57),"0")</f>
        <v>0.78703703703703687</v>
      </c>
      <c r="BO57" s="64">
        <f>IFERROR(1/J57*(X57/H57),"0")</f>
        <v>0.80357142857142849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44.074074074074069</v>
      </c>
      <c r="X61" s="372">
        <f>IFERROR(X57/H57,"0")+IFERROR(X58/H58,"0")+IFERROR(X59/H59,"0")+IFERROR(X60/H60,"0")</f>
        <v>45</v>
      </c>
      <c r="Y61" s="372">
        <f>IFERROR(IF(Y57="",0,Y57),"0")+IFERROR(IF(Y58="",0,Y58),"0")+IFERROR(IF(Y59="",0,Y59),"0")+IFERROR(IF(Y60="",0,Y60),"0")</f>
        <v>0.9787499999999999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476</v>
      </c>
      <c r="X62" s="372">
        <f>IFERROR(SUM(X57:X60),"0")</f>
        <v>486.00000000000006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164</v>
      </c>
      <c r="X66" s="371">
        <f t="shared" si="6"/>
        <v>168</v>
      </c>
      <c r="Y66" s="36">
        <f t="shared" si="7"/>
        <v>0.32624999999999998</v>
      </c>
      <c r="Z66" s="56"/>
      <c r="AA66" s="57"/>
      <c r="AE66" s="64"/>
      <c r="BB66" s="84" t="s">
        <v>1</v>
      </c>
      <c r="BL66" s="64">
        <f t="shared" si="8"/>
        <v>171.02857142857144</v>
      </c>
      <c r="BM66" s="64">
        <f t="shared" si="9"/>
        <v>175.20000000000002</v>
      </c>
      <c r="BN66" s="64">
        <f t="shared" si="10"/>
        <v>0.26147959183673469</v>
      </c>
      <c r="BO66" s="64">
        <f t="shared" si="11"/>
        <v>0.26785714285714285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109</v>
      </c>
      <c r="X68" s="371">
        <f t="shared" si="6"/>
        <v>112</v>
      </c>
      <c r="Y68" s="36">
        <f t="shared" si="7"/>
        <v>0.21749999999999997</v>
      </c>
      <c r="Z68" s="56"/>
      <c r="AA68" s="57"/>
      <c r="AE68" s="64"/>
      <c r="BB68" s="86" t="s">
        <v>1</v>
      </c>
      <c r="BL68" s="64">
        <f t="shared" si="8"/>
        <v>113.67142857142856</v>
      </c>
      <c r="BM68" s="64">
        <f t="shared" si="9"/>
        <v>116.8</v>
      </c>
      <c r="BN68" s="64">
        <f t="shared" si="10"/>
        <v>0.17378826530612246</v>
      </c>
      <c r="BO68" s="64">
        <f t="shared" si="11"/>
        <v>0.17857142857142855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658</v>
      </c>
      <c r="X69" s="371">
        <f t="shared" si="6"/>
        <v>658.80000000000007</v>
      </c>
      <c r="Y69" s="36">
        <f t="shared" si="7"/>
        <v>1.3267499999999999</v>
      </c>
      <c r="Z69" s="56"/>
      <c r="AA69" s="57"/>
      <c r="AE69" s="64"/>
      <c r="BB69" s="87" t="s">
        <v>1</v>
      </c>
      <c r="BL69" s="64">
        <f t="shared" si="8"/>
        <v>687.24444444444441</v>
      </c>
      <c r="BM69" s="64">
        <f t="shared" si="9"/>
        <v>688.07999999999993</v>
      </c>
      <c r="BN69" s="64">
        <f t="shared" si="10"/>
        <v>1.0879629629629628</v>
      </c>
      <c r="BO69" s="64">
        <f t="shared" si="11"/>
        <v>1.0892857142857142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337</v>
      </c>
      <c r="X70" s="371">
        <f t="shared" si="6"/>
        <v>347.2</v>
      </c>
      <c r="Y70" s="36">
        <f t="shared" si="7"/>
        <v>0.6742499999999999</v>
      </c>
      <c r="Z70" s="56"/>
      <c r="AA70" s="57"/>
      <c r="AE70" s="64"/>
      <c r="BB70" s="88" t="s">
        <v>1</v>
      </c>
      <c r="BL70" s="64">
        <f t="shared" si="8"/>
        <v>351.44285714285718</v>
      </c>
      <c r="BM70" s="64">
        <f t="shared" si="9"/>
        <v>362.08</v>
      </c>
      <c r="BN70" s="64">
        <f t="shared" si="10"/>
        <v>0.53730867346938771</v>
      </c>
      <c r="BO70" s="64">
        <f t="shared" si="11"/>
        <v>0.55357142857142849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88</v>
      </c>
      <c r="X73" s="371">
        <f t="shared" si="6"/>
        <v>88.800000000000011</v>
      </c>
      <c r="Y73" s="36">
        <f t="shared" ref="Y73:Y78" si="12">IFERROR(IF(X73=0,"",ROUNDUP(X73/H73,0)*0.00937),"")</f>
        <v>0.22488</v>
      </c>
      <c r="Z73" s="56"/>
      <c r="AA73" s="57"/>
      <c r="AE73" s="64"/>
      <c r="BB73" s="91" t="s">
        <v>1</v>
      </c>
      <c r="BL73" s="64">
        <f t="shared" si="8"/>
        <v>93.708108108108092</v>
      </c>
      <c r="BM73" s="64">
        <f t="shared" si="9"/>
        <v>94.56</v>
      </c>
      <c r="BN73" s="64">
        <f t="shared" si="10"/>
        <v>0.19819819819819817</v>
      </c>
      <c r="BO73" s="64">
        <f t="shared" si="11"/>
        <v>0.20000000000000004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161</v>
      </c>
      <c r="X83" s="371">
        <f t="shared" si="6"/>
        <v>162</v>
      </c>
      <c r="Y83" s="36">
        <f>IFERROR(IF(X83=0,"",ROUNDUP(X83/H83,0)*0.00937),"")</f>
        <v>0.33732000000000001</v>
      </c>
      <c r="Z83" s="56"/>
      <c r="AA83" s="57"/>
      <c r="AE83" s="64"/>
      <c r="BB83" s="101" t="s">
        <v>1</v>
      </c>
      <c r="BL83" s="64">
        <f t="shared" si="8"/>
        <v>169.58666666666667</v>
      </c>
      <c r="BM83" s="64">
        <f t="shared" si="9"/>
        <v>170.64</v>
      </c>
      <c r="BN83" s="64">
        <f t="shared" si="10"/>
        <v>0.29814814814814816</v>
      </c>
      <c r="BO83" s="64">
        <f t="shared" si="11"/>
        <v>0.3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174.95177320177319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177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3.1069499999999999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1517</v>
      </c>
      <c r="X86" s="372">
        <f>IFERROR(SUM(X65:X84),"0")</f>
        <v>1536.8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9</v>
      </c>
      <c r="X105" s="371">
        <f t="shared" ref="X105:X116" si="18">IFERROR(IF(W105="",0,CEILING((W105/$H105),1)*$H105),"")</f>
        <v>9</v>
      </c>
      <c r="Y105" s="36">
        <f>IFERROR(IF(X105=0,"",ROUNDUP(X105/H105,0)*0.00753),"")</f>
        <v>3.7650000000000003E-2</v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10</v>
      </c>
      <c r="BM105" s="64">
        <f t="shared" ref="BM105:BM116" si="20">IFERROR(X105*I105/H105,"0")</f>
        <v>10</v>
      </c>
      <c r="BN105" s="64">
        <f t="shared" ref="BN105:BN116" si="21">IFERROR(1/J105*(W105/H105),"0")</f>
        <v>3.2051282051282048E-2</v>
      </c>
      <c r="BO105" s="64">
        <f t="shared" ref="BO105:BO116" si="22">IFERROR(1/J105*(X105/H105),"0")</f>
        <v>3.2051282051282048E-2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9</v>
      </c>
      <c r="X106" s="371">
        <f t="shared" si="18"/>
        <v>9</v>
      </c>
      <c r="Y106" s="36">
        <f>IFERROR(IF(X106=0,"",ROUNDUP(X106/H106,0)*0.00753),"")</f>
        <v>3.7650000000000003E-2</v>
      </c>
      <c r="Z106" s="56"/>
      <c r="AA106" s="57" t="s">
        <v>68</v>
      </c>
      <c r="AE106" s="64"/>
      <c r="BB106" s="115" t="s">
        <v>1</v>
      </c>
      <c r="BL106" s="64">
        <f t="shared" si="19"/>
        <v>10.329999999999998</v>
      </c>
      <c r="BM106" s="64">
        <f t="shared" si="20"/>
        <v>10.329999999999998</v>
      </c>
      <c r="BN106" s="64">
        <f t="shared" si="21"/>
        <v>3.2051282051282048E-2</v>
      </c>
      <c r="BO106" s="64">
        <f t="shared" si="22"/>
        <v>3.2051282051282048E-2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91</v>
      </c>
      <c r="X107" s="371">
        <f t="shared" si="18"/>
        <v>92.4</v>
      </c>
      <c r="Y107" s="36">
        <f>IFERROR(IF(X107=0,"",ROUNDUP(X107/H107,0)*0.02175),"")</f>
        <v>0.23924999999999999</v>
      </c>
      <c r="Z107" s="56"/>
      <c r="AA107" s="57"/>
      <c r="AE107" s="64"/>
      <c r="BB107" s="116" t="s">
        <v>1</v>
      </c>
      <c r="BL107" s="64">
        <f t="shared" si="19"/>
        <v>97.11</v>
      </c>
      <c r="BM107" s="64">
        <f t="shared" si="20"/>
        <v>98.604000000000013</v>
      </c>
      <c r="BN107" s="64">
        <f t="shared" si="21"/>
        <v>0.19345238095238093</v>
      </c>
      <c r="BO107" s="64">
        <f t="shared" si="22"/>
        <v>0.19642857142857142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214</v>
      </c>
      <c r="X109" s="371">
        <f t="shared" si="18"/>
        <v>218.4</v>
      </c>
      <c r="Y109" s="36">
        <f>IFERROR(IF(X109=0,"",ROUNDUP(X109/H109,0)*0.02175),"")</f>
        <v>0.5655</v>
      </c>
      <c r="Z109" s="56"/>
      <c r="AA109" s="57"/>
      <c r="AE109" s="64"/>
      <c r="BB109" s="118" t="s">
        <v>1</v>
      </c>
      <c r="BL109" s="64">
        <f t="shared" si="19"/>
        <v>228.36857142857141</v>
      </c>
      <c r="BM109" s="64">
        <f t="shared" si="20"/>
        <v>233.06400000000002</v>
      </c>
      <c r="BN109" s="64">
        <f t="shared" si="21"/>
        <v>0.45493197278911557</v>
      </c>
      <c r="BO109" s="64">
        <f t="shared" si="22"/>
        <v>0.46428571428571425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115</v>
      </c>
      <c r="X111" s="371">
        <f t="shared" si="18"/>
        <v>116.10000000000001</v>
      </c>
      <c r="Y111" s="36">
        <f>IFERROR(IF(X111=0,"",ROUNDUP(X111/H111,0)*0.00753),"")</f>
        <v>0.32379000000000002</v>
      </c>
      <c r="Z111" s="56"/>
      <c r="AA111" s="57"/>
      <c r="AE111" s="64"/>
      <c r="BB111" s="120" t="s">
        <v>1</v>
      </c>
      <c r="BL111" s="64">
        <f t="shared" si="19"/>
        <v>126.58518518518517</v>
      </c>
      <c r="BM111" s="64">
        <f t="shared" si="20"/>
        <v>127.79600000000001</v>
      </c>
      <c r="BN111" s="64">
        <f t="shared" si="21"/>
        <v>0.27302943969610632</v>
      </c>
      <c r="BO111" s="64">
        <f t="shared" si="22"/>
        <v>0.27564102564102561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171</v>
      </c>
      <c r="X112" s="371">
        <f t="shared" si="18"/>
        <v>172.8</v>
      </c>
      <c r="Y112" s="36">
        <f>IFERROR(IF(X112=0,"",ROUNDUP(X112/H112,0)*0.00937),"")</f>
        <v>0.59967999999999999</v>
      </c>
      <c r="Z112" s="56"/>
      <c r="AA112" s="57"/>
      <c r="AE112" s="64"/>
      <c r="BB112" s="121" t="s">
        <v>1</v>
      </c>
      <c r="BL112" s="64">
        <f t="shared" si="19"/>
        <v>189.23999999999998</v>
      </c>
      <c r="BM112" s="64">
        <f t="shared" si="20"/>
        <v>191.232</v>
      </c>
      <c r="BN112" s="64">
        <f t="shared" si="21"/>
        <v>0.52777777777777768</v>
      </c>
      <c r="BO112" s="64">
        <f t="shared" si="22"/>
        <v>0.53333333333333333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152.23544973544972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154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1.80352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609</v>
      </c>
      <c r="X118" s="372">
        <f>IFERROR(SUM(X105:X116),"0")</f>
        <v>617.70000000000005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97</v>
      </c>
      <c r="X122" s="371">
        <f t="shared" si="23"/>
        <v>100.80000000000001</v>
      </c>
      <c r="Y122" s="36">
        <f>IFERROR(IF(X122=0,"",ROUNDUP(X122/H122,0)*0.02175),"")</f>
        <v>0.26100000000000001</v>
      </c>
      <c r="Z122" s="56"/>
      <c r="AA122" s="57"/>
      <c r="AE122" s="64"/>
      <c r="BB122" s="128" t="s">
        <v>1</v>
      </c>
      <c r="BL122" s="64">
        <f t="shared" si="24"/>
        <v>103.51285714285714</v>
      </c>
      <c r="BM122" s="64">
        <f t="shared" si="25"/>
        <v>107.56800000000001</v>
      </c>
      <c r="BN122" s="64">
        <f t="shared" si="26"/>
        <v>0.20620748299319727</v>
      </c>
      <c r="BO122" s="64">
        <f t="shared" si="27"/>
        <v>0.21428571428571427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11.547619047619047</v>
      </c>
      <c r="X127" s="372">
        <f>IFERROR(X120/H120,"0")+IFERROR(X121/H121,"0")+IFERROR(X122/H122,"0")+IFERROR(X123/H123,"0")+IFERROR(X124/H124,"0")+IFERROR(X125/H125,"0")+IFERROR(X126/H126,"0")</f>
        <v>12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0.26100000000000001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97</v>
      </c>
      <c r="X128" s="372">
        <f>IFERROR(SUM(X120:X126),"0")</f>
        <v>100.80000000000001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303</v>
      </c>
      <c r="X131" s="371">
        <f>IFERROR(IF(W131="",0,CEILING((W131/$H131),1)*$H131),"")</f>
        <v>310.8</v>
      </c>
      <c r="Y131" s="36">
        <f>IFERROR(IF(X131=0,"",ROUNDUP(X131/H131,0)*0.02175),"")</f>
        <v>0.80474999999999997</v>
      </c>
      <c r="Z131" s="56"/>
      <c r="AA131" s="57"/>
      <c r="AE131" s="64"/>
      <c r="BB131" s="133" t="s">
        <v>1</v>
      </c>
      <c r="BL131" s="64">
        <f>IFERROR(W131*I131/H131,"0")</f>
        <v>323.12785714285712</v>
      </c>
      <c r="BM131" s="64">
        <f>IFERROR(X131*I131/H131,"0")</f>
        <v>331.44599999999997</v>
      </c>
      <c r="BN131" s="64">
        <f>IFERROR(1/J131*(W131/H131),"0")</f>
        <v>0.64413265306122447</v>
      </c>
      <c r="BO131" s="64">
        <f>IFERROR(1/J131*(X131/H131),"0")</f>
        <v>0.6607142857142857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161</v>
      </c>
      <c r="X134" s="371">
        <f>IFERROR(IF(W134="",0,CEILING((W134/$H134),1)*$H134),"")</f>
        <v>162</v>
      </c>
      <c r="Y134" s="36">
        <f>IFERROR(IF(X134=0,"",ROUNDUP(X134/H134,0)*0.00753),"")</f>
        <v>0.45180000000000003</v>
      </c>
      <c r="Z134" s="56"/>
      <c r="AA134" s="57"/>
      <c r="AE134" s="64"/>
      <c r="BB134" s="136" t="s">
        <v>1</v>
      </c>
      <c r="BL134" s="64">
        <f>IFERROR(W134*I134/H134,"0")</f>
        <v>177.21925925925925</v>
      </c>
      <c r="BM134" s="64">
        <f>IFERROR(X134*I134/H134,"0")</f>
        <v>178.32</v>
      </c>
      <c r="BN134" s="64">
        <f>IFERROR(1/J134*(W134/H134),"0")</f>
        <v>0.38224121557454888</v>
      </c>
      <c r="BO134" s="64">
        <f>IFERROR(1/J134*(X134/H134),"0")</f>
        <v>0.38461538461538458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95.701058201058203</v>
      </c>
      <c r="X136" s="372">
        <f>IFERROR(X131/H131,"0")+IFERROR(X132/H132,"0")+IFERROR(X133/H133,"0")+IFERROR(X134/H134,"0")+IFERROR(X135/H135,"0")</f>
        <v>97</v>
      </c>
      <c r="Y136" s="372">
        <f>IFERROR(IF(Y131="",0,Y131),"0")+IFERROR(IF(Y132="",0,Y132),"0")+IFERROR(IF(Y133="",0,Y133),"0")+IFERROR(IF(Y134="",0,Y134),"0")+IFERROR(IF(Y135="",0,Y135),"0")</f>
        <v>1.2565500000000001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464</v>
      </c>
      <c r="X137" s="372">
        <f>IFERROR(SUM(X131:X135),"0")</f>
        <v>472.8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130</v>
      </c>
      <c r="X150" s="371">
        <f t="shared" si="28"/>
        <v>130.20000000000002</v>
      </c>
      <c r="Y150" s="36">
        <f>IFERROR(IF(X150=0,"",ROUNDUP(X150/H150,0)*0.00753),"")</f>
        <v>0.23343</v>
      </c>
      <c r="Z150" s="56"/>
      <c r="AA150" s="57"/>
      <c r="AE150" s="64"/>
      <c r="BB150" s="143" t="s">
        <v>1</v>
      </c>
      <c r="BL150" s="64">
        <f t="shared" si="29"/>
        <v>136.19047619047618</v>
      </c>
      <c r="BM150" s="64">
        <f t="shared" si="30"/>
        <v>136.40000000000003</v>
      </c>
      <c r="BN150" s="64">
        <f t="shared" si="31"/>
        <v>0.1984126984126984</v>
      </c>
      <c r="BO150" s="64">
        <f t="shared" si="32"/>
        <v>0.19871794871794873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169</v>
      </c>
      <c r="X151" s="371">
        <f t="shared" si="28"/>
        <v>170.1</v>
      </c>
      <c r="Y151" s="36">
        <f>IFERROR(IF(X151=0,"",ROUNDUP(X151/H151,0)*0.00502),"")</f>
        <v>0.40662000000000004</v>
      </c>
      <c r="Z151" s="56"/>
      <c r="AA151" s="57"/>
      <c r="AE151" s="64"/>
      <c r="BB151" s="144" t="s">
        <v>1</v>
      </c>
      <c r="BL151" s="64">
        <f t="shared" si="29"/>
        <v>179.46190476190475</v>
      </c>
      <c r="BM151" s="64">
        <f t="shared" si="30"/>
        <v>180.63</v>
      </c>
      <c r="BN151" s="64">
        <f t="shared" si="31"/>
        <v>0.3439153439153439</v>
      </c>
      <c r="BO151" s="64">
        <f t="shared" si="32"/>
        <v>0.3461538461538462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125</v>
      </c>
      <c r="X154" s="371">
        <f t="shared" si="28"/>
        <v>126</v>
      </c>
      <c r="Y154" s="36">
        <f>IFERROR(IF(X154=0,"",ROUNDUP(X154/H154,0)*0.00502),"")</f>
        <v>0.30120000000000002</v>
      </c>
      <c r="Z154" s="56"/>
      <c r="AA154" s="57"/>
      <c r="AE154" s="64"/>
      <c r="BB154" s="147" t="s">
        <v>1</v>
      </c>
      <c r="BL154" s="64">
        <f t="shared" si="29"/>
        <v>130.95238095238093</v>
      </c>
      <c r="BM154" s="64">
        <f t="shared" si="30"/>
        <v>132.00000000000003</v>
      </c>
      <c r="BN154" s="64">
        <f t="shared" si="31"/>
        <v>0.25437525437525438</v>
      </c>
      <c r="BO154" s="64">
        <f t="shared" si="32"/>
        <v>0.25641025641025644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170.95238095238093</v>
      </c>
      <c r="X157" s="372">
        <f>IFERROR(X148/H148,"0")+IFERROR(X149/H149,"0")+IFERROR(X150/H150,"0")+IFERROR(X151/H151,"0")+IFERROR(X152/H152,"0")+IFERROR(X153/H153,"0")+IFERROR(X154/H154,"0")+IFERROR(X155/H155,"0")+IFERROR(X156/H156,"0")</f>
        <v>172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0.94125000000000003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424</v>
      </c>
      <c r="X158" s="372">
        <f>IFERROR(SUM(X148:X156),"0")</f>
        <v>426.3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304</v>
      </c>
      <c r="X171" s="371">
        <f>IFERROR(IF(W171="",0,CEILING((W171/$H171),1)*$H171),"")</f>
        <v>307.8</v>
      </c>
      <c r="Y171" s="36">
        <f>IFERROR(IF(X171=0,"",ROUNDUP(X171/H171,0)*0.00937),"")</f>
        <v>0.53408999999999995</v>
      </c>
      <c r="Z171" s="56"/>
      <c r="AA171" s="57"/>
      <c r="AE171" s="64"/>
      <c r="BB171" s="154" t="s">
        <v>1</v>
      </c>
      <c r="BL171" s="64">
        <f>IFERROR(W171*I171/H171,"0")</f>
        <v>315.82222222222219</v>
      </c>
      <c r="BM171" s="64">
        <f>IFERROR(X171*I171/H171,"0")</f>
        <v>319.77000000000004</v>
      </c>
      <c r="BN171" s="64">
        <f>IFERROR(1/J171*(W171/H171),"0")</f>
        <v>0.46913580246913572</v>
      </c>
      <c r="BO171" s="64">
        <f>IFERROR(1/J171*(X171/H171),"0")</f>
        <v>0.47499999999999998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271</v>
      </c>
      <c r="X174" s="371">
        <f>IFERROR(IF(W174="",0,CEILING((W174/$H174),1)*$H174),"")</f>
        <v>275.40000000000003</v>
      </c>
      <c r="Y174" s="36">
        <f>IFERROR(IF(X174=0,"",ROUNDUP(X174/H174,0)*0.00937),"")</f>
        <v>0.47787000000000002</v>
      </c>
      <c r="Z174" s="56"/>
      <c r="AA174" s="57"/>
      <c r="AE174" s="64"/>
      <c r="BB174" s="157" t="s">
        <v>1</v>
      </c>
      <c r="BL174" s="64">
        <f>IFERROR(W174*I174/H174,"0")</f>
        <v>281.53888888888889</v>
      </c>
      <c r="BM174" s="64">
        <f>IFERROR(X174*I174/H174,"0")</f>
        <v>286.11000000000007</v>
      </c>
      <c r="BN174" s="64">
        <f>IFERROR(1/J174*(W174/H174),"0")</f>
        <v>0.41820987654320985</v>
      </c>
      <c r="BO174" s="64">
        <f>IFERROR(1/J174*(X174/H174),"0")</f>
        <v>0.42499999999999999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106.48148148148147</v>
      </c>
      <c r="X175" s="372">
        <f>IFERROR(X171/H171,"0")+IFERROR(X172/H172,"0")+IFERROR(X173/H173,"0")+IFERROR(X174/H174,"0")</f>
        <v>108</v>
      </c>
      <c r="Y175" s="372">
        <f>IFERROR(IF(Y171="",0,Y171),"0")+IFERROR(IF(Y172="",0,Y172),"0")+IFERROR(IF(Y173="",0,Y173),"0")+IFERROR(IF(Y174="",0,Y174),"0")</f>
        <v>1.01196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575</v>
      </c>
      <c r="X176" s="372">
        <f>IFERROR(SUM(X171:X174),"0")</f>
        <v>583.20000000000005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343</v>
      </c>
      <c r="X181" s="371">
        <f t="shared" si="33"/>
        <v>343.2</v>
      </c>
      <c r="Y181" s="36">
        <f>IFERROR(IF(X181=0,"",ROUNDUP(X181/H181,0)*0.02175),"")</f>
        <v>0.95699999999999996</v>
      </c>
      <c r="Z181" s="56"/>
      <c r="AA181" s="57"/>
      <c r="AE181" s="64"/>
      <c r="BB181" s="161" t="s">
        <v>1</v>
      </c>
      <c r="BL181" s="64">
        <f t="shared" si="34"/>
        <v>367.80153846153848</v>
      </c>
      <c r="BM181" s="64">
        <f t="shared" si="35"/>
        <v>368.01600000000002</v>
      </c>
      <c r="BN181" s="64">
        <f t="shared" si="36"/>
        <v>0.78525641025641024</v>
      </c>
      <c r="BO181" s="64">
        <f t="shared" si="37"/>
        <v>0.7857142857142857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655</v>
      </c>
      <c r="X183" s="371">
        <f t="shared" si="33"/>
        <v>661.19999999999993</v>
      </c>
      <c r="Y183" s="36">
        <f>IFERROR(IF(X183=0,"",ROUNDUP(X183/H183,0)*0.02175),"")</f>
        <v>1.6529999999999998</v>
      </c>
      <c r="Z183" s="56"/>
      <c r="AA183" s="57"/>
      <c r="AE183" s="64"/>
      <c r="BB183" s="163" t="s">
        <v>1</v>
      </c>
      <c r="BL183" s="64">
        <f t="shared" si="34"/>
        <v>697.46206896551723</v>
      </c>
      <c r="BM183" s="64">
        <f t="shared" si="35"/>
        <v>704.06399999999985</v>
      </c>
      <c r="BN183" s="64">
        <f t="shared" si="36"/>
        <v>1.3444170771756978</v>
      </c>
      <c r="BO183" s="64">
        <f t="shared" si="37"/>
        <v>1.357142857142857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228</v>
      </c>
      <c r="X184" s="371">
        <f t="shared" si="33"/>
        <v>228</v>
      </c>
      <c r="Y184" s="36">
        <f>IFERROR(IF(X184=0,"",ROUNDUP(X184/H184,0)*0.00753),"")</f>
        <v>0.71535000000000004</v>
      </c>
      <c r="Z184" s="56"/>
      <c r="AA184" s="57"/>
      <c r="AE184" s="64"/>
      <c r="BB184" s="164" t="s">
        <v>1</v>
      </c>
      <c r="BL184" s="64">
        <f t="shared" si="34"/>
        <v>253.84</v>
      </c>
      <c r="BM184" s="64">
        <f t="shared" si="35"/>
        <v>253.84</v>
      </c>
      <c r="BN184" s="64">
        <f t="shared" si="36"/>
        <v>0.60897435897435892</v>
      </c>
      <c r="BO184" s="64">
        <f t="shared" si="37"/>
        <v>0.60897435897435892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165</v>
      </c>
      <c r="X186" s="371">
        <f t="shared" si="33"/>
        <v>165.6</v>
      </c>
      <c r="Y186" s="36">
        <f>IFERROR(IF(X186=0,"",ROUNDUP(X186/H186,0)*0.00753),"")</f>
        <v>0.51956999999999998</v>
      </c>
      <c r="Z186" s="56"/>
      <c r="AA186" s="57"/>
      <c r="AE186" s="64"/>
      <c r="BB186" s="166" t="s">
        <v>1</v>
      </c>
      <c r="BL186" s="64">
        <f t="shared" si="34"/>
        <v>178.75</v>
      </c>
      <c r="BM186" s="64">
        <f t="shared" si="35"/>
        <v>179.4</v>
      </c>
      <c r="BN186" s="64">
        <f t="shared" si="36"/>
        <v>0.44070512820512819</v>
      </c>
      <c r="BO186" s="64">
        <f t="shared" si="37"/>
        <v>0.44230769230769229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69</v>
      </c>
      <c r="X188" s="371">
        <f t="shared" si="33"/>
        <v>69.599999999999994</v>
      </c>
      <c r="Y188" s="36">
        <f t="shared" ref="Y188:Y194" si="38">IFERROR(IF(X188=0,"",ROUNDUP(X188/H188,0)*0.00753),"")</f>
        <v>0.21837000000000001</v>
      </c>
      <c r="Z188" s="56"/>
      <c r="AA188" s="57"/>
      <c r="AE188" s="64"/>
      <c r="BB188" s="168" t="s">
        <v>1</v>
      </c>
      <c r="BL188" s="64">
        <f t="shared" si="34"/>
        <v>77.337499999999991</v>
      </c>
      <c r="BM188" s="64">
        <f t="shared" si="35"/>
        <v>78.010000000000005</v>
      </c>
      <c r="BN188" s="64">
        <f t="shared" si="36"/>
        <v>0.18429487179487178</v>
      </c>
      <c r="BO188" s="64">
        <f t="shared" si="37"/>
        <v>0.1858974358974359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224</v>
      </c>
      <c r="X190" s="371">
        <f t="shared" si="33"/>
        <v>225.6</v>
      </c>
      <c r="Y190" s="36">
        <f t="shared" si="38"/>
        <v>0.70782</v>
      </c>
      <c r="Z190" s="56"/>
      <c r="AA190" s="57"/>
      <c r="AE190" s="64"/>
      <c r="BB190" s="170" t="s">
        <v>1</v>
      </c>
      <c r="BL190" s="64">
        <f t="shared" si="34"/>
        <v>249.38666666666668</v>
      </c>
      <c r="BM190" s="64">
        <f t="shared" si="35"/>
        <v>251.16800000000003</v>
      </c>
      <c r="BN190" s="64">
        <f t="shared" si="36"/>
        <v>0.59829059829059839</v>
      </c>
      <c r="BO190" s="64">
        <f t="shared" si="37"/>
        <v>0.60256410256410253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258</v>
      </c>
      <c r="X191" s="371">
        <f t="shared" si="33"/>
        <v>259.2</v>
      </c>
      <c r="Y191" s="36">
        <f t="shared" si="38"/>
        <v>0.81324000000000007</v>
      </c>
      <c r="Z191" s="56"/>
      <c r="AA191" s="57"/>
      <c r="AE191" s="64"/>
      <c r="BB191" s="171" t="s">
        <v>1</v>
      </c>
      <c r="BL191" s="64">
        <f t="shared" si="34"/>
        <v>287.24000000000007</v>
      </c>
      <c r="BM191" s="64">
        <f t="shared" si="35"/>
        <v>288.57600000000002</v>
      </c>
      <c r="BN191" s="64">
        <f t="shared" si="36"/>
        <v>0.6891025641025641</v>
      </c>
      <c r="BO191" s="64">
        <f t="shared" si="37"/>
        <v>0.69230769230769229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24</v>
      </c>
      <c r="X193" s="371">
        <f t="shared" si="33"/>
        <v>24</v>
      </c>
      <c r="Y193" s="36">
        <f t="shared" si="38"/>
        <v>7.5300000000000006E-2</v>
      </c>
      <c r="Z193" s="56"/>
      <c r="AA193" s="57"/>
      <c r="AE193" s="64"/>
      <c r="BB193" s="173" t="s">
        <v>1</v>
      </c>
      <c r="BL193" s="64">
        <f t="shared" si="34"/>
        <v>26.720000000000002</v>
      </c>
      <c r="BM193" s="64">
        <f t="shared" si="35"/>
        <v>26.720000000000002</v>
      </c>
      <c r="BN193" s="64">
        <f t="shared" si="36"/>
        <v>6.4102564102564097E-2</v>
      </c>
      <c r="BO193" s="64">
        <f t="shared" si="37"/>
        <v>6.4102564102564097E-2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273</v>
      </c>
      <c r="X194" s="371">
        <f t="shared" si="33"/>
        <v>273.59999999999997</v>
      </c>
      <c r="Y194" s="36">
        <f t="shared" si="38"/>
        <v>0.85842000000000007</v>
      </c>
      <c r="Z194" s="56"/>
      <c r="AA194" s="57"/>
      <c r="AE194" s="64"/>
      <c r="BB194" s="174" t="s">
        <v>1</v>
      </c>
      <c r="BL194" s="64">
        <f t="shared" si="34"/>
        <v>304.6225</v>
      </c>
      <c r="BM194" s="64">
        <f t="shared" si="35"/>
        <v>305.29199999999997</v>
      </c>
      <c r="BN194" s="64">
        <f t="shared" si="36"/>
        <v>0.72916666666666663</v>
      </c>
      <c r="BO194" s="64">
        <f t="shared" si="37"/>
        <v>0.73076923076923062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636.34504862953145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639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6.5180699999999998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2239</v>
      </c>
      <c r="X196" s="372">
        <f>IFERROR(SUM(X178:X194),"0")</f>
        <v>2249.9999999999995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80</v>
      </c>
      <c r="X200" s="371">
        <f>IFERROR(IF(W200="",0,CEILING((W200/$H200),1)*$H200),"")</f>
        <v>81.599999999999994</v>
      </c>
      <c r="Y200" s="36">
        <f>IFERROR(IF(X200=0,"",ROUNDUP(X200/H200,0)*0.00753),"")</f>
        <v>0.25602000000000003</v>
      </c>
      <c r="Z200" s="56"/>
      <c r="AA200" s="57"/>
      <c r="AE200" s="64"/>
      <c r="BB200" s="177" t="s">
        <v>1</v>
      </c>
      <c r="BL200" s="64">
        <f>IFERROR(W200*I200/H200,"0")</f>
        <v>89.066666666666677</v>
      </c>
      <c r="BM200" s="64">
        <f>IFERROR(X200*I200/H200,"0")</f>
        <v>90.847999999999999</v>
      </c>
      <c r="BN200" s="64">
        <f>IFERROR(1/J200*(W200/H200),"0")</f>
        <v>0.21367521367521369</v>
      </c>
      <c r="BO200" s="64">
        <f>IFERROR(1/J200*(X200/H200),"0")</f>
        <v>0.21794871794871795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106</v>
      </c>
      <c r="X201" s="371">
        <f>IFERROR(IF(W201="",0,CEILING((W201/$H201),1)*$H201),"")</f>
        <v>108</v>
      </c>
      <c r="Y201" s="36">
        <f>IFERROR(IF(X201=0,"",ROUNDUP(X201/H201,0)*0.00753),"")</f>
        <v>0.33884999999999998</v>
      </c>
      <c r="Z201" s="56"/>
      <c r="AA201" s="57"/>
      <c r="AE201" s="64"/>
      <c r="BB201" s="178" t="s">
        <v>1</v>
      </c>
      <c r="BL201" s="64">
        <f>IFERROR(W201*I201/H201,"0")</f>
        <v>118.01333333333335</v>
      </c>
      <c r="BM201" s="64">
        <f>IFERROR(X201*I201/H201,"0")</f>
        <v>120.24000000000001</v>
      </c>
      <c r="BN201" s="64">
        <f>IFERROR(1/J201*(W201/H201),"0")</f>
        <v>0.28311965811965811</v>
      </c>
      <c r="BO201" s="64">
        <f>IFERROR(1/J201*(X201/H201),"0")</f>
        <v>0.28846153846153844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77.5</v>
      </c>
      <c r="X202" s="372">
        <f>IFERROR(X198/H198,"0")+IFERROR(X199/H199,"0")+IFERROR(X200/H200,"0")+IFERROR(X201/H201,"0")</f>
        <v>79</v>
      </c>
      <c r="Y202" s="372">
        <f>IFERROR(IF(Y198="",0,Y198),"0")+IFERROR(IF(Y199="",0,Y199),"0")+IFERROR(IF(Y200="",0,Y200),"0")+IFERROR(IF(Y201="",0,Y201),"0")</f>
        <v>0.59487000000000001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186</v>
      </c>
      <c r="X203" s="372">
        <f>IFERROR(SUM(X198:X201),"0")</f>
        <v>189.6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50</v>
      </c>
      <c r="X208" s="371">
        <f t="shared" si="39"/>
        <v>58</v>
      </c>
      <c r="Y208" s="36">
        <f>IFERROR(IF(X208=0,"",ROUNDUP(X208/H208,0)*0.02175),"")</f>
        <v>0.10874999999999999</v>
      </c>
      <c r="Z208" s="56"/>
      <c r="AA208" s="57"/>
      <c r="AE208" s="64"/>
      <c r="BB208" s="181" t="s">
        <v>1</v>
      </c>
      <c r="BL208" s="64">
        <f t="shared" si="40"/>
        <v>52.068965517241381</v>
      </c>
      <c r="BM208" s="64">
        <f t="shared" si="41"/>
        <v>60.4</v>
      </c>
      <c r="BN208" s="64">
        <f t="shared" si="42"/>
        <v>7.6970443349753698E-2</v>
      </c>
      <c r="BO208" s="64">
        <f t="shared" si="43"/>
        <v>8.9285714285714274E-2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4.3103448275862073</v>
      </c>
      <c r="X212" s="372">
        <f>IFERROR(X206/H206,"0")+IFERROR(X207/H207,"0")+IFERROR(X208/H208,"0")+IFERROR(X209/H209,"0")+IFERROR(X210/H210,"0")+IFERROR(X211/H211,"0")</f>
        <v>5</v>
      </c>
      <c r="Y212" s="372">
        <f>IFERROR(IF(Y206="",0,Y206),"0")+IFERROR(IF(Y207="",0,Y207),"0")+IFERROR(IF(Y208="",0,Y208),"0")+IFERROR(IF(Y209="",0,Y209),"0")+IFERROR(IF(Y210="",0,Y210),"0")+IFERROR(IF(Y211="",0,Y211),"0")</f>
        <v>0.10874999999999999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50</v>
      </c>
      <c r="X213" s="372">
        <f>IFERROR(SUM(X206:X211),"0")</f>
        <v>58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100</v>
      </c>
      <c r="X221" s="371">
        <f t="shared" ref="X221:X226" si="44">IFERROR(IF(W221="",0,CEILING((W221/$H221),1)*$H221),"")</f>
        <v>104.39999999999999</v>
      </c>
      <c r="Y221" s="36">
        <f>IFERROR(IF(X221=0,"",ROUNDUP(X221/H221,0)*0.02175),"")</f>
        <v>0.19574999999999998</v>
      </c>
      <c r="Z221" s="56"/>
      <c r="AA221" s="57"/>
      <c r="AE221" s="64"/>
      <c r="BB221" s="187" t="s">
        <v>1</v>
      </c>
      <c r="BL221" s="64">
        <f t="shared" ref="BL221:BL226" si="45">IFERROR(W221*I221/H221,"0")</f>
        <v>104.13793103448276</v>
      </c>
      <c r="BM221" s="64">
        <f t="shared" ref="BM221:BM226" si="46">IFERROR(X221*I221/H221,"0")</f>
        <v>108.71999999999998</v>
      </c>
      <c r="BN221" s="64">
        <f t="shared" ref="BN221:BN226" si="47">IFERROR(1/J221*(W221/H221),"0")</f>
        <v>0.1539408866995074</v>
      </c>
      <c r="BO221" s="64">
        <f t="shared" ref="BO221:BO226" si="48">IFERROR(1/J221*(X221/H221),"0")</f>
        <v>0.1607142857142857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8.6206896551724146</v>
      </c>
      <c r="X227" s="372">
        <f>IFERROR(X221/H221,"0")+IFERROR(X222/H222,"0")+IFERROR(X223/H223,"0")+IFERROR(X224/H224,"0")+IFERROR(X225/H225,"0")+IFERROR(X226/H226,"0")</f>
        <v>9</v>
      </c>
      <c r="Y227" s="372">
        <f>IFERROR(IF(Y221="",0,Y221),"0")+IFERROR(IF(Y222="",0,Y222),"0")+IFERROR(IF(Y223="",0,Y223),"0")+IFERROR(IF(Y224="",0,Y224),"0")+IFERROR(IF(Y225="",0,Y225),"0")+IFERROR(IF(Y226="",0,Y226),"0")</f>
        <v>0.19574999999999998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100</v>
      </c>
      <c r="X228" s="372">
        <f>IFERROR(SUM(X221:X226),"0")</f>
        <v>104.39999999999999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10</v>
      </c>
      <c r="X252" s="371">
        <f>IFERROR(IF(W252="",0,CEILING((W252/$H252),1)*$H252),"")</f>
        <v>12.600000000000001</v>
      </c>
      <c r="Y252" s="36">
        <f>IFERROR(IF(X252=0,"",ROUNDUP(X252/H252,0)*0.00753),"")</f>
        <v>2.2589999999999999E-2</v>
      </c>
      <c r="Z252" s="56"/>
      <c r="AA252" s="57"/>
      <c r="AE252" s="64"/>
      <c r="BB252" s="208" t="s">
        <v>1</v>
      </c>
      <c r="BL252" s="64">
        <f>IFERROR(W252*I252/H252,"0")</f>
        <v>10.619047619047619</v>
      </c>
      <c r="BM252" s="64">
        <f>IFERROR(X252*I252/H252,"0")</f>
        <v>13.38</v>
      </c>
      <c r="BN252" s="64">
        <f>IFERROR(1/J252*(W252/H252),"0")</f>
        <v>1.5262515262515262E-2</v>
      </c>
      <c r="BO252" s="64">
        <f>IFERROR(1/J252*(X252/H252),"0")</f>
        <v>1.9230769230769232E-2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2.3809523809523809</v>
      </c>
      <c r="X256" s="372">
        <f>IFERROR(X252/H252,"0")+IFERROR(X253/H253,"0")+IFERROR(X254/H254,"0")+IFERROR(X255/H255,"0")</f>
        <v>3</v>
      </c>
      <c r="Y256" s="372">
        <f>IFERROR(IF(Y252="",0,Y252),"0")+IFERROR(IF(Y253="",0,Y253),"0")+IFERROR(IF(Y254="",0,Y254),"0")+IFERROR(IF(Y255="",0,Y255),"0")</f>
        <v>2.2589999999999999E-2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10</v>
      </c>
      <c r="X257" s="372">
        <f>IFERROR(SUM(X252:X255),"0")</f>
        <v>12.600000000000001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146</v>
      </c>
      <c r="X259" s="371">
        <f t="shared" ref="X259:X267" si="55">IFERROR(IF(W259="",0,CEILING((W259/$H259),1)*$H259),"")</f>
        <v>148.19999999999999</v>
      </c>
      <c r="Y259" s="36">
        <f>IFERROR(IF(X259=0,"",ROUNDUP(X259/H259,0)*0.02175),"")</f>
        <v>0.41324999999999995</v>
      </c>
      <c r="Z259" s="56"/>
      <c r="AA259" s="57"/>
      <c r="AE259" s="64"/>
      <c r="BB259" s="212" t="s">
        <v>1</v>
      </c>
      <c r="BL259" s="64">
        <f t="shared" ref="BL259:BL267" si="56">IFERROR(W259*I259/H259,"0")</f>
        <v>156.44461538461539</v>
      </c>
      <c r="BM259" s="64">
        <f t="shared" ref="BM259:BM267" si="57">IFERROR(X259*I259/H259,"0")</f>
        <v>158.80200000000002</v>
      </c>
      <c r="BN259" s="64">
        <f t="shared" ref="BN259:BN267" si="58">IFERROR(1/J259*(W259/H259),"0")</f>
        <v>0.33424908424908423</v>
      </c>
      <c r="BO259" s="64">
        <f t="shared" ref="BO259:BO267" si="59">IFERROR(1/J259*(X259/H259),"0")</f>
        <v>0.33928571428571425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18.717948717948719</v>
      </c>
      <c r="X268" s="372">
        <f>IFERROR(X259/H259,"0")+IFERROR(X260/H260,"0")+IFERROR(X261/H261,"0")+IFERROR(X262/H262,"0")+IFERROR(X263/H263,"0")+IFERROR(X264/H264,"0")+IFERROR(X265/H265,"0")+IFERROR(X266/H266,"0")+IFERROR(X267/H267,"0")</f>
        <v>19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0.41324999999999995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146</v>
      </c>
      <c r="X269" s="372">
        <f>IFERROR(SUM(X259:X267),"0")</f>
        <v>148.19999999999999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354</v>
      </c>
      <c r="X271" s="371">
        <f>IFERROR(IF(W271="",0,CEILING((W271/$H271),1)*$H271),"")</f>
        <v>361.2</v>
      </c>
      <c r="Y271" s="36">
        <f>IFERROR(IF(X271=0,"",ROUNDUP(X271/H271,0)*0.02175),"")</f>
        <v>0.93524999999999991</v>
      </c>
      <c r="Z271" s="56"/>
      <c r="AA271" s="57"/>
      <c r="AE271" s="64"/>
      <c r="BB271" s="221" t="s">
        <v>1</v>
      </c>
      <c r="BL271" s="64">
        <f>IFERROR(W271*I271/H271,"0")</f>
        <v>377.76857142857148</v>
      </c>
      <c r="BM271" s="64">
        <f>IFERROR(X271*I271/H271,"0")</f>
        <v>385.452</v>
      </c>
      <c r="BN271" s="64">
        <f>IFERROR(1/J271*(W271/H271),"0")</f>
        <v>0.75255102040816313</v>
      </c>
      <c r="BO271" s="64">
        <f>IFERROR(1/J271*(X271/H271),"0")</f>
        <v>0.76785714285714279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500</v>
      </c>
      <c r="X272" s="371">
        <f>IFERROR(IF(W272="",0,CEILING((W272/$H272),1)*$H272),"")</f>
        <v>507</v>
      </c>
      <c r="Y272" s="36">
        <f>IFERROR(IF(X272=0,"",ROUNDUP(X272/H272,0)*0.02175),"")</f>
        <v>1.4137499999999998</v>
      </c>
      <c r="Z272" s="56"/>
      <c r="AA272" s="57"/>
      <c r="AE272" s="64"/>
      <c r="BB272" s="222" t="s">
        <v>1</v>
      </c>
      <c r="BL272" s="64">
        <f>IFERROR(W272*I272/H272,"0")</f>
        <v>536.15384615384619</v>
      </c>
      <c r="BM272" s="64">
        <f>IFERROR(X272*I272/H272,"0")</f>
        <v>543.66000000000008</v>
      </c>
      <c r="BN272" s="64">
        <f>IFERROR(1/J272*(W272/H272),"0")</f>
        <v>1.1446886446886446</v>
      </c>
      <c r="BO272" s="64">
        <f>IFERROR(1/J272*(X272/H272),"0")</f>
        <v>1.1607142857142856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273</v>
      </c>
      <c r="X273" s="371">
        <f>IFERROR(IF(W273="",0,CEILING((W273/$H273),1)*$H273),"")</f>
        <v>277.2</v>
      </c>
      <c r="Y273" s="36">
        <f>IFERROR(IF(X273=0,"",ROUNDUP(X273/H273,0)*0.02175),"")</f>
        <v>0.71775</v>
      </c>
      <c r="Z273" s="56"/>
      <c r="AA273" s="57"/>
      <c r="AE273" s="64"/>
      <c r="BB273" s="223" t="s">
        <v>1</v>
      </c>
      <c r="BL273" s="64">
        <f>IFERROR(W273*I273/H273,"0")</f>
        <v>291.33</v>
      </c>
      <c r="BM273" s="64">
        <f>IFERROR(X273*I273/H273,"0")</f>
        <v>295.81199999999995</v>
      </c>
      <c r="BN273" s="64">
        <f>IFERROR(1/J273*(W273/H273),"0")</f>
        <v>0.58035714285714279</v>
      </c>
      <c r="BO273" s="64">
        <f>IFERROR(1/J273*(X273/H273),"0")</f>
        <v>0.5892857142857143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138.74542124542126</v>
      </c>
      <c r="X274" s="372">
        <f>IFERROR(X271/H271,"0")+IFERROR(X272/H272,"0")+IFERROR(X273/H273,"0")</f>
        <v>141</v>
      </c>
      <c r="Y274" s="372">
        <f>IFERROR(IF(Y271="",0,Y271),"0")+IFERROR(IF(Y272="",0,Y272),"0")+IFERROR(IF(Y273="",0,Y273),"0")</f>
        <v>3.0667499999999999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1127</v>
      </c>
      <c r="X275" s="372">
        <f>IFERROR(SUM(X271:X273),"0")</f>
        <v>1145.4000000000001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32</v>
      </c>
      <c r="X310" s="371">
        <f>IFERROR(IF(W310="",0,CEILING((W310/$H310),1)*$H310),"")</f>
        <v>32.4</v>
      </c>
      <c r="Y310" s="36">
        <f>IFERROR(IF(X310=0,"",ROUNDUP(X310/H310,0)*0.02175),"")</f>
        <v>8.6999999999999994E-2</v>
      </c>
      <c r="Z310" s="56"/>
      <c r="AA310" s="57"/>
      <c r="AE310" s="64"/>
      <c r="BB310" s="240" t="s">
        <v>1</v>
      </c>
      <c r="BL310" s="64">
        <f>IFERROR(W310*I310/H310,"0")</f>
        <v>34.228148148148151</v>
      </c>
      <c r="BM310" s="64">
        <f>IFERROR(X310*I310/H310,"0")</f>
        <v>34.655999999999999</v>
      </c>
      <c r="BN310" s="64">
        <f>IFERROR(1/J310*(W310/H310),"0")</f>
        <v>7.0546737213403876E-2</v>
      </c>
      <c r="BO310" s="64">
        <f>IFERROR(1/J310*(X310/H310),"0")</f>
        <v>7.1428571428571425E-2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3.9506172839506175</v>
      </c>
      <c r="X313" s="372">
        <f>IFERROR(X310/H310,"0")+IFERROR(X311/H311,"0")+IFERROR(X312/H312,"0")</f>
        <v>4</v>
      </c>
      <c r="Y313" s="372">
        <f>IFERROR(IF(Y310="",0,Y310),"0")+IFERROR(IF(Y311="",0,Y311),"0")+IFERROR(IF(Y312="",0,Y312),"0")</f>
        <v>8.6999999999999994E-2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32</v>
      </c>
      <c r="X314" s="372">
        <f>IFERROR(SUM(X310:X312),"0")</f>
        <v>32.4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25</v>
      </c>
      <c r="X320" s="371">
        <f>IFERROR(IF(W320="",0,CEILING((W320/$H320),1)*$H320),"")</f>
        <v>25.5</v>
      </c>
      <c r="Y320" s="36">
        <f>IFERROR(IF(X320=0,"",ROUNDUP(X320/H320,0)*0.00753),"")</f>
        <v>7.5300000000000006E-2</v>
      </c>
      <c r="Z320" s="56"/>
      <c r="AA320" s="57"/>
      <c r="AE320" s="64"/>
      <c r="BB320" s="244" t="s">
        <v>1</v>
      </c>
      <c r="BL320" s="64">
        <f>IFERROR(W320*I320/H320,"0")</f>
        <v>29.166666666666668</v>
      </c>
      <c r="BM320" s="64">
        <f>IFERROR(X320*I320/H320,"0")</f>
        <v>29.75</v>
      </c>
      <c r="BN320" s="64">
        <f>IFERROR(1/J320*(W320/H320),"0")</f>
        <v>6.2845651080945197E-2</v>
      </c>
      <c r="BO320" s="64">
        <f>IFERROR(1/J320*(X320/H320),"0")</f>
        <v>6.4102564102564097E-2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9.8039215686274517</v>
      </c>
      <c r="X321" s="372">
        <f>IFERROR(X320/H320,"0")</f>
        <v>10</v>
      </c>
      <c r="Y321" s="372">
        <f>IFERROR(IF(Y320="",0,Y320),"0")</f>
        <v>7.5300000000000006E-2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25</v>
      </c>
      <c r="X322" s="372">
        <f>IFERROR(SUM(X320:X320),"0")</f>
        <v>25.5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400</v>
      </c>
      <c r="X328" s="371">
        <f t="shared" si="65"/>
        <v>405</v>
      </c>
      <c r="Y328" s="36">
        <f>IFERROR(IF(X328=0,"",ROUNDUP(X328/H328,0)*0.02175),"")</f>
        <v>0.58724999999999994</v>
      </c>
      <c r="Z328" s="56"/>
      <c r="AA328" s="57"/>
      <c r="AE328" s="64"/>
      <c r="BB328" s="247" t="s">
        <v>1</v>
      </c>
      <c r="BL328" s="64">
        <f t="shared" si="66"/>
        <v>412.8</v>
      </c>
      <c r="BM328" s="64">
        <f t="shared" si="67"/>
        <v>417.96000000000004</v>
      </c>
      <c r="BN328" s="64">
        <f t="shared" si="68"/>
        <v>0.55555555555555558</v>
      </c>
      <c r="BO328" s="64">
        <f t="shared" si="69"/>
        <v>0.5625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950</v>
      </c>
      <c r="X329" s="371">
        <f t="shared" si="65"/>
        <v>960</v>
      </c>
      <c r="Y329" s="36">
        <f>IFERROR(IF(X329=0,"",ROUNDUP(X329/H329,0)*0.02175),"")</f>
        <v>1.3919999999999999</v>
      </c>
      <c r="Z329" s="56"/>
      <c r="AA329" s="57"/>
      <c r="AE329" s="64"/>
      <c r="BB329" s="248" t="s">
        <v>1</v>
      </c>
      <c r="BL329" s="64">
        <f t="shared" si="66"/>
        <v>980.4</v>
      </c>
      <c r="BM329" s="64">
        <f t="shared" si="67"/>
        <v>990.72</v>
      </c>
      <c r="BN329" s="64">
        <f t="shared" si="68"/>
        <v>1.3194444444444444</v>
      </c>
      <c r="BO329" s="64">
        <f t="shared" si="69"/>
        <v>1.3333333333333333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900</v>
      </c>
      <c r="X332" s="371">
        <f t="shared" si="65"/>
        <v>900</v>
      </c>
      <c r="Y332" s="36">
        <f>IFERROR(IF(X332=0,"",ROUNDUP(X332/H332,0)*0.02175),"")</f>
        <v>1.3049999999999999</v>
      </c>
      <c r="Z332" s="56"/>
      <c r="AA332" s="57"/>
      <c r="AE332" s="64"/>
      <c r="BB332" s="251" t="s">
        <v>1</v>
      </c>
      <c r="BL332" s="64">
        <f t="shared" si="66"/>
        <v>928.8</v>
      </c>
      <c r="BM332" s="64">
        <f t="shared" si="67"/>
        <v>928.8</v>
      </c>
      <c r="BN332" s="64">
        <f t="shared" si="68"/>
        <v>1.25</v>
      </c>
      <c r="BO332" s="64">
        <f t="shared" si="69"/>
        <v>1.25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150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151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3.2842500000000001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2250</v>
      </c>
      <c r="X337" s="372">
        <f>IFERROR(SUM(X326:X335),"0")</f>
        <v>2265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1100</v>
      </c>
      <c r="X339" s="371">
        <f>IFERROR(IF(W339="",0,CEILING((W339/$H339),1)*$H339),"")</f>
        <v>1110</v>
      </c>
      <c r="Y339" s="36">
        <f>IFERROR(IF(X339=0,"",ROUNDUP(X339/H339,0)*0.02175),"")</f>
        <v>1.6094999999999999</v>
      </c>
      <c r="Z339" s="56"/>
      <c r="AA339" s="57"/>
      <c r="AE339" s="64"/>
      <c r="BB339" s="255" t="s">
        <v>1</v>
      </c>
      <c r="BL339" s="64">
        <f>IFERROR(W339*I339/H339,"0")</f>
        <v>1135.2</v>
      </c>
      <c r="BM339" s="64">
        <f>IFERROR(X339*I339/H339,"0")</f>
        <v>1145.52</v>
      </c>
      <c r="BN339" s="64">
        <f>IFERROR(1/J339*(W339/H339),"0")</f>
        <v>1.5277777777777777</v>
      </c>
      <c r="BO339" s="64">
        <f>IFERROR(1/J339*(X339/H339),"0")</f>
        <v>1.5416666666666665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73.333333333333329</v>
      </c>
      <c r="X342" s="372">
        <f>IFERROR(X339/H339,"0")+IFERROR(X340/H340,"0")+IFERROR(X341/H341,"0")</f>
        <v>74</v>
      </c>
      <c r="Y342" s="372">
        <f>IFERROR(IF(Y339="",0,Y339),"0")+IFERROR(IF(Y340="",0,Y340),"0")+IFERROR(IF(Y341="",0,Y341),"0")</f>
        <v>1.6094999999999999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1100</v>
      </c>
      <c r="X343" s="372">
        <f>IFERROR(SUM(X339:X341),"0")</f>
        <v>1110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274</v>
      </c>
      <c r="X350" s="371">
        <f>IFERROR(IF(W350="",0,CEILING((W350/$H350),1)*$H350),"")</f>
        <v>280.8</v>
      </c>
      <c r="Y350" s="36">
        <f>IFERROR(IF(X350=0,"",ROUNDUP(X350/H350,0)*0.02175),"")</f>
        <v>0.78299999999999992</v>
      </c>
      <c r="Z350" s="56"/>
      <c r="AA350" s="57"/>
      <c r="AE350" s="64"/>
      <c r="BB350" s="260" t="s">
        <v>1</v>
      </c>
      <c r="BL350" s="64">
        <f>IFERROR(W350*I350/H350,"0")</f>
        <v>293.81230769230774</v>
      </c>
      <c r="BM350" s="64">
        <f>IFERROR(X350*I350/H350,"0")</f>
        <v>301.10400000000004</v>
      </c>
      <c r="BN350" s="64">
        <f>IFERROR(1/J350*(W350/H350),"0")</f>
        <v>0.62728937728937728</v>
      </c>
      <c r="BO350" s="64">
        <f>IFERROR(1/J350*(X350/H350),"0")</f>
        <v>0.64285714285714279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35.128205128205131</v>
      </c>
      <c r="X351" s="372">
        <f>IFERROR(X350/H350,"0")</f>
        <v>36</v>
      </c>
      <c r="Y351" s="372">
        <f>IFERROR(IF(Y350="",0,Y350),"0")</f>
        <v>0.78299999999999992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274</v>
      </c>
      <c r="X352" s="372">
        <f>IFERROR(SUM(X350:X350),"0")</f>
        <v>280.8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220</v>
      </c>
      <c r="X355" s="371">
        <f>IFERROR(IF(W355="",0,CEILING((W355/$H355),1)*$H355),"")</f>
        <v>228</v>
      </c>
      <c r="Y355" s="36">
        <f>IFERROR(IF(X355=0,"",ROUNDUP(X355/H355,0)*0.02175),"")</f>
        <v>0.41324999999999995</v>
      </c>
      <c r="Z355" s="56"/>
      <c r="AA355" s="57"/>
      <c r="AE355" s="64"/>
      <c r="BB355" s="261" t="s">
        <v>1</v>
      </c>
      <c r="BL355" s="64">
        <f>IFERROR(W355*I355/H355,"0")</f>
        <v>228.79999999999998</v>
      </c>
      <c r="BM355" s="64">
        <f>IFERROR(X355*I355/H355,"0")</f>
        <v>237.12</v>
      </c>
      <c r="BN355" s="64">
        <f>IFERROR(1/J355*(W355/H355),"0")</f>
        <v>0.32738095238095233</v>
      </c>
      <c r="BO355" s="64">
        <f>IFERROR(1/J355*(X355/H355),"0")</f>
        <v>0.33928571428571425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18.333333333333332</v>
      </c>
      <c r="X360" s="372">
        <f>IFERROR(X355/H355,"0")+IFERROR(X356/H356,"0")+IFERROR(X357/H357,"0")+IFERROR(X358/H358,"0")+IFERROR(X359/H359,"0")</f>
        <v>19</v>
      </c>
      <c r="Y360" s="372">
        <f>IFERROR(IF(Y355="",0,Y355),"0")+IFERROR(IF(Y356="",0,Y356),"0")+IFERROR(IF(Y357="",0,Y357),"0")+IFERROR(IF(Y358="",0,Y358),"0")+IFERROR(IF(Y359="",0,Y359),"0")</f>
        <v>0.41324999999999995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220</v>
      </c>
      <c r="X361" s="372">
        <f>IFERROR(SUM(X355:X359),"0")</f>
        <v>228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850</v>
      </c>
      <c r="X368" s="371">
        <f>IFERROR(IF(W368="",0,CEILING((W368/$H368),1)*$H368),"")</f>
        <v>850.19999999999993</v>
      </c>
      <c r="Y368" s="36">
        <f>IFERROR(IF(X368=0,"",ROUNDUP(X368/H368,0)*0.02175),"")</f>
        <v>2.3707499999999997</v>
      </c>
      <c r="Z368" s="56"/>
      <c r="AA368" s="57"/>
      <c r="AE368" s="64"/>
      <c r="BB368" s="268" t="s">
        <v>1</v>
      </c>
      <c r="BL368" s="64">
        <f>IFERROR(W368*I368/H368,"0")</f>
        <v>911.46153846153857</v>
      </c>
      <c r="BM368" s="64">
        <f>IFERROR(X368*I368/H368,"0")</f>
        <v>911.67600000000004</v>
      </c>
      <c r="BN368" s="64">
        <f>IFERROR(1/J368*(W368/H368),"0")</f>
        <v>1.9459706959706959</v>
      </c>
      <c r="BO368" s="64">
        <f>IFERROR(1/J368*(X368/H368),"0")</f>
        <v>1.9464285714285714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108.97435897435898</v>
      </c>
      <c r="X372" s="372">
        <f>IFERROR(X368/H368,"0")+IFERROR(X369/H369,"0")+IFERROR(X370/H370,"0")+IFERROR(X371/H371,"0")</f>
        <v>109</v>
      </c>
      <c r="Y372" s="372">
        <f>IFERROR(IF(Y368="",0,Y368),"0")+IFERROR(IF(Y369="",0,Y369),"0")+IFERROR(IF(Y370="",0,Y370),"0")+IFERROR(IF(Y371="",0,Y371),"0")</f>
        <v>2.3707499999999997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850</v>
      </c>
      <c r="X373" s="372">
        <f>IFERROR(SUM(X368:X371),"0")</f>
        <v>850.19999999999993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20</v>
      </c>
      <c r="X393" s="371">
        <f t="shared" si="70"/>
        <v>21</v>
      </c>
      <c r="Y393" s="36">
        <f t="shared" si="75"/>
        <v>5.0200000000000002E-2</v>
      </c>
      <c r="Z393" s="56"/>
      <c r="AA393" s="57"/>
      <c r="AE393" s="64"/>
      <c r="BB393" s="282" t="s">
        <v>1</v>
      </c>
      <c r="BL393" s="64">
        <f t="shared" si="71"/>
        <v>21.238095238095237</v>
      </c>
      <c r="BM393" s="64">
        <f t="shared" si="72"/>
        <v>22.299999999999997</v>
      </c>
      <c r="BN393" s="64">
        <f t="shared" si="73"/>
        <v>4.0700040700040706E-2</v>
      </c>
      <c r="BO393" s="64">
        <f t="shared" si="74"/>
        <v>4.2735042735042736E-2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12</v>
      </c>
      <c r="X397" s="371">
        <f t="shared" si="70"/>
        <v>12.600000000000001</v>
      </c>
      <c r="Y397" s="36">
        <f t="shared" si="75"/>
        <v>3.0120000000000001E-2</v>
      </c>
      <c r="Z397" s="56"/>
      <c r="AA397" s="57"/>
      <c r="AE397" s="64"/>
      <c r="BB397" s="286" t="s">
        <v>1</v>
      </c>
      <c r="BL397" s="64">
        <f t="shared" si="71"/>
        <v>12.742857142857142</v>
      </c>
      <c r="BM397" s="64">
        <f t="shared" si="72"/>
        <v>13.38</v>
      </c>
      <c r="BN397" s="64">
        <f t="shared" si="73"/>
        <v>2.4420024420024423E-2</v>
      </c>
      <c r="BO397" s="64">
        <f t="shared" si="74"/>
        <v>2.5641025641025644E-2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15.238095238095237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16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8.0320000000000003E-2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32</v>
      </c>
      <c r="X400" s="372">
        <f>IFERROR(SUM(X386:X398),"0")</f>
        <v>33.6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3</v>
      </c>
      <c r="X412" s="371">
        <f>IFERROR(IF(W412="",0,CEILING((W412/$H412),1)*$H412),"")</f>
        <v>3.5999999999999996</v>
      </c>
      <c r="Y412" s="36">
        <f>IFERROR(IF(X412=0,"",ROUNDUP(X412/H412,0)*0.00627),"")</f>
        <v>1.881E-2</v>
      </c>
      <c r="Z412" s="56"/>
      <c r="AA412" s="57"/>
      <c r="AE412" s="64"/>
      <c r="BB412" s="292" t="s">
        <v>1</v>
      </c>
      <c r="BL412" s="64">
        <f>IFERROR(W412*I412/H412,"0")</f>
        <v>4.5000000000000009</v>
      </c>
      <c r="BM412" s="64">
        <f>IFERROR(X412*I412/H412,"0")</f>
        <v>5.3999999999999995</v>
      </c>
      <c r="BN412" s="64">
        <f>IFERROR(1/J412*(W412/H412),"0")</f>
        <v>1.2500000000000001E-2</v>
      </c>
      <c r="BO412" s="64">
        <f>IFERROR(1/J412*(X412/H412),"0")</f>
        <v>1.4999999999999999E-2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2.5</v>
      </c>
      <c r="X415" s="372">
        <f>IFERROR(X412/H412,"0")+IFERROR(X413/H413,"0")+IFERROR(X414/H414,"0")</f>
        <v>3</v>
      </c>
      <c r="Y415" s="372">
        <f>IFERROR(IF(Y412="",0,Y412),"0")+IFERROR(IF(Y413="",0,Y413),"0")+IFERROR(IF(Y414="",0,Y414),"0")</f>
        <v>1.881E-2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3</v>
      </c>
      <c r="X416" s="372">
        <f>IFERROR(SUM(X412:X414),"0")</f>
        <v>3.5999999999999996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10</v>
      </c>
      <c r="X424" s="371">
        <f t="shared" ref="X424:X430" si="76">IFERROR(IF(W424="",0,CEILING((W424/$H424),1)*$H424),"")</f>
        <v>12.600000000000001</v>
      </c>
      <c r="Y424" s="36">
        <f>IFERROR(IF(X424=0,"",ROUNDUP(X424/H424,0)*0.00753),"")</f>
        <v>2.2589999999999999E-2</v>
      </c>
      <c r="Z424" s="56"/>
      <c r="AA424" s="57"/>
      <c r="AE424" s="64"/>
      <c r="BB424" s="297" t="s">
        <v>1</v>
      </c>
      <c r="BL424" s="64">
        <f t="shared" ref="BL424:BL430" si="77">IFERROR(W424*I424/H424,"0")</f>
        <v>10.547619047619046</v>
      </c>
      <c r="BM424" s="64">
        <f t="shared" ref="BM424:BM430" si="78">IFERROR(X424*I424/H424,"0")</f>
        <v>13.290000000000001</v>
      </c>
      <c r="BN424" s="64">
        <f t="shared" ref="BN424:BN430" si="79">IFERROR(1/J424*(W424/H424),"0")</f>
        <v>1.5262515262515262E-2</v>
      </c>
      <c r="BO424" s="64">
        <f t="shared" ref="BO424:BO430" si="80">IFERROR(1/J424*(X424/H424),"0")</f>
        <v>1.9230769230769232E-2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2.3809523809523809</v>
      </c>
      <c r="X431" s="372">
        <f>IFERROR(X424/H424,"0")+IFERROR(X425/H425,"0")+IFERROR(X426/H426,"0")+IFERROR(X427/H427,"0")+IFERROR(X428/H428,"0")+IFERROR(X429/H429,"0")+IFERROR(X430/H430,"0")</f>
        <v>3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2.2589999999999999E-2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10</v>
      </c>
      <c r="X432" s="372">
        <f>IFERROR(SUM(X424:X430),"0")</f>
        <v>12.600000000000001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5</v>
      </c>
      <c r="X435" s="371">
        <f>IFERROR(IF(W435="",0,CEILING((W435/$H435),1)*$H435),"")</f>
        <v>6</v>
      </c>
      <c r="Y435" s="36">
        <f>IFERROR(IF(X435=0,"",ROUNDUP(X435/H435,0)*0.00627),"")</f>
        <v>1.881E-2</v>
      </c>
      <c r="Z435" s="56"/>
      <c r="AA435" s="57"/>
      <c r="AE435" s="64"/>
      <c r="BB435" s="305" t="s">
        <v>1</v>
      </c>
      <c r="BL435" s="64">
        <f>IFERROR(W435*I435/H435,"0")</f>
        <v>6.5</v>
      </c>
      <c r="BM435" s="64">
        <f>IFERROR(X435*I435/H435,"0")</f>
        <v>7.8000000000000007</v>
      </c>
      <c r="BN435" s="64">
        <f>IFERROR(1/J435*(W435/H435),"0")</f>
        <v>1.2500000000000001E-2</v>
      </c>
      <c r="BO435" s="64">
        <f>IFERROR(1/J435*(X435/H435),"0")</f>
        <v>1.4999999999999999E-2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2.5</v>
      </c>
      <c r="X436" s="372">
        <f>IFERROR(X434/H434,"0")+IFERROR(X435/H435,"0")</f>
        <v>3</v>
      </c>
      <c r="Y436" s="372">
        <f>IFERROR(IF(Y434="",0,Y434),"0")+IFERROR(IF(Y435="",0,Y435),"0")</f>
        <v>1.881E-2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5</v>
      </c>
      <c r="X437" s="372">
        <f>IFERROR(SUM(X434:X435),"0")</f>
        <v>6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8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07" t="s">
        <v>1</v>
      </c>
      <c r="BL443" s="64">
        <f>IFERROR(W443*I443/H443,"0")</f>
        <v>9.6</v>
      </c>
      <c r="BM443" s="64">
        <f>IFERROR(X443*I443/H443,"0")</f>
        <v>10.799999999999999</v>
      </c>
      <c r="BN443" s="64">
        <f>IFERROR(1/J443*(W443/H443),"0")</f>
        <v>1.3333333333333332E-2</v>
      </c>
      <c r="BO443" s="64">
        <f>IFERROR(1/J443*(X443/H443),"0")</f>
        <v>1.4999999999999999E-2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2.6666666666666665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8</v>
      </c>
      <c r="X445" s="372">
        <f>IFERROR(SUM(X443:X443),"0")</f>
        <v>9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600</v>
      </c>
      <c r="X457" s="371">
        <f t="shared" si="81"/>
        <v>601.92000000000007</v>
      </c>
      <c r="Y457" s="36">
        <f t="shared" si="82"/>
        <v>1.36344</v>
      </c>
      <c r="Z457" s="56"/>
      <c r="AA457" s="57"/>
      <c r="AE457" s="64"/>
      <c r="BB457" s="312" t="s">
        <v>1</v>
      </c>
      <c r="BL457" s="64">
        <f t="shared" si="83"/>
        <v>640.90909090909088</v>
      </c>
      <c r="BM457" s="64">
        <f t="shared" si="84"/>
        <v>642.96</v>
      </c>
      <c r="BN457" s="64">
        <f t="shared" si="85"/>
        <v>1.0926573426573427</v>
      </c>
      <c r="BO457" s="64">
        <f t="shared" si="86"/>
        <v>1.0961538461538463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316</v>
      </c>
      <c r="X459" s="371">
        <f t="shared" si="81"/>
        <v>316.8</v>
      </c>
      <c r="Y459" s="36">
        <f t="shared" si="82"/>
        <v>0.71760000000000002</v>
      </c>
      <c r="Z459" s="56"/>
      <c r="AA459" s="57"/>
      <c r="AE459" s="64"/>
      <c r="BB459" s="314" t="s">
        <v>1</v>
      </c>
      <c r="BL459" s="64">
        <f t="shared" si="83"/>
        <v>337.5454545454545</v>
      </c>
      <c r="BM459" s="64">
        <f t="shared" si="84"/>
        <v>338.4</v>
      </c>
      <c r="BN459" s="64">
        <f t="shared" si="85"/>
        <v>0.57546620046620045</v>
      </c>
      <c r="BO459" s="64">
        <f t="shared" si="86"/>
        <v>0.57692307692307698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700</v>
      </c>
      <c r="X461" s="371">
        <f t="shared" si="81"/>
        <v>702.24</v>
      </c>
      <c r="Y461" s="36">
        <f t="shared" si="82"/>
        <v>1.5906800000000001</v>
      </c>
      <c r="Z461" s="56"/>
      <c r="AA461" s="57"/>
      <c r="AE461" s="64"/>
      <c r="BB461" s="316" t="s">
        <v>1</v>
      </c>
      <c r="BL461" s="64">
        <f t="shared" si="83"/>
        <v>747.72727272727275</v>
      </c>
      <c r="BM461" s="64">
        <f t="shared" si="84"/>
        <v>750.11999999999989</v>
      </c>
      <c r="BN461" s="64">
        <f t="shared" si="85"/>
        <v>1.2747668997668997</v>
      </c>
      <c r="BO461" s="64">
        <f t="shared" si="86"/>
        <v>1.278846153846154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306.06060606060601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307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3.6717199999999997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1616</v>
      </c>
      <c r="X469" s="372">
        <f>IFERROR(SUM(X456:X467),"0")</f>
        <v>1620.96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382</v>
      </c>
      <c r="X471" s="371">
        <f>IFERROR(IF(W471="",0,CEILING((W471/$H471),1)*$H471),"")</f>
        <v>385.44</v>
      </c>
      <c r="Y471" s="36">
        <f>IFERROR(IF(X471=0,"",ROUNDUP(X471/H471,0)*0.01196),"")</f>
        <v>0.87307999999999997</v>
      </c>
      <c r="Z471" s="56"/>
      <c r="AA471" s="57"/>
      <c r="AE471" s="64"/>
      <c r="BB471" s="323" t="s">
        <v>1</v>
      </c>
      <c r="BL471" s="64">
        <f>IFERROR(W471*I471/H471,"0")</f>
        <v>408.0454545454545</v>
      </c>
      <c r="BM471" s="64">
        <f>IFERROR(X471*I471/H471,"0")</f>
        <v>411.71999999999991</v>
      </c>
      <c r="BN471" s="64">
        <f>IFERROR(1/J471*(W471/H471),"0")</f>
        <v>0.69565850815850816</v>
      </c>
      <c r="BO471" s="64">
        <f>IFERROR(1/J471*(X471/H471),"0")</f>
        <v>0.70192307692307698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125</v>
      </c>
      <c r="X472" s="371">
        <f>IFERROR(IF(W472="",0,CEILING((W472/$H472),1)*$H472),"")</f>
        <v>126</v>
      </c>
      <c r="Y472" s="36">
        <f>IFERROR(IF(X472=0,"",ROUNDUP(X472/H472,0)*0.00937),"")</f>
        <v>0.32795000000000002</v>
      </c>
      <c r="Z472" s="56"/>
      <c r="AA472" s="57"/>
      <c r="AE472" s="64"/>
      <c r="BB472" s="324" t="s">
        <v>1</v>
      </c>
      <c r="BL472" s="64">
        <f>IFERROR(W472*I472/H472,"0")</f>
        <v>133.33333333333334</v>
      </c>
      <c r="BM472" s="64">
        <f>IFERROR(X472*I472/H472,"0")</f>
        <v>134.39999999999998</v>
      </c>
      <c r="BN472" s="64">
        <f>IFERROR(1/J472*(W472/H472),"0")</f>
        <v>0.28935185185185186</v>
      </c>
      <c r="BO472" s="64">
        <f>IFERROR(1/J472*(X472/H472),"0")</f>
        <v>0.29166666666666669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107.07070707070707</v>
      </c>
      <c r="X473" s="372">
        <f>IFERROR(X471/H471,"0")+IFERROR(X472/H472,"0")</f>
        <v>108</v>
      </c>
      <c r="Y473" s="372">
        <f>IFERROR(IF(Y471="",0,Y471),"0")+IFERROR(IF(Y472="",0,Y472),"0")</f>
        <v>1.20103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507</v>
      </c>
      <c r="X474" s="372">
        <f>IFERROR(SUM(X471:X472),"0")</f>
        <v>511.44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320</v>
      </c>
      <c r="X476" s="371">
        <f t="shared" ref="X476:X481" si="87">IFERROR(IF(W476="",0,CEILING((W476/$H476),1)*$H476),"")</f>
        <v>322.08000000000004</v>
      </c>
      <c r="Y476" s="36">
        <f>IFERROR(IF(X476=0,"",ROUNDUP(X476/H476,0)*0.01196),"")</f>
        <v>0.72955999999999999</v>
      </c>
      <c r="Z476" s="56"/>
      <c r="AA476" s="57"/>
      <c r="AE476" s="64"/>
      <c r="BB476" s="325" t="s">
        <v>1</v>
      </c>
      <c r="BL476" s="64">
        <f t="shared" ref="BL476:BL481" si="88">IFERROR(W476*I476/H476,"0")</f>
        <v>341.81818181818181</v>
      </c>
      <c r="BM476" s="64">
        <f t="shared" ref="BM476:BM481" si="89">IFERROR(X476*I476/H476,"0")</f>
        <v>344.04</v>
      </c>
      <c r="BN476" s="64">
        <f t="shared" ref="BN476:BN481" si="90">IFERROR(1/J476*(W476/H476),"0")</f>
        <v>0.58275058275058278</v>
      </c>
      <c r="BO476" s="64">
        <f t="shared" ref="BO476:BO481" si="91">IFERROR(1/J476*(X476/H476),"0")</f>
        <v>0.58653846153846168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750</v>
      </c>
      <c r="X477" s="371">
        <f t="shared" si="87"/>
        <v>755.04000000000008</v>
      </c>
      <c r="Y477" s="36">
        <f>IFERROR(IF(X477=0,"",ROUNDUP(X477/H477,0)*0.01196),"")</f>
        <v>1.71028</v>
      </c>
      <c r="Z477" s="56"/>
      <c r="AA477" s="57"/>
      <c r="AE477" s="64"/>
      <c r="BB477" s="326" t="s">
        <v>1</v>
      </c>
      <c r="BL477" s="64">
        <f t="shared" si="88"/>
        <v>801.13636363636363</v>
      </c>
      <c r="BM477" s="64">
        <f t="shared" si="89"/>
        <v>806.5200000000001</v>
      </c>
      <c r="BN477" s="64">
        <f t="shared" si="90"/>
        <v>1.3658216783216783</v>
      </c>
      <c r="BO477" s="64">
        <f t="shared" si="91"/>
        <v>1.375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550</v>
      </c>
      <c r="X478" s="371">
        <f t="shared" si="87"/>
        <v>554.4</v>
      </c>
      <c r="Y478" s="36">
        <f>IFERROR(IF(X478=0,"",ROUNDUP(X478/H478,0)*0.01196),"")</f>
        <v>1.2558</v>
      </c>
      <c r="Z478" s="56"/>
      <c r="AA478" s="57"/>
      <c r="AE478" s="64"/>
      <c r="BB478" s="327" t="s">
        <v>1</v>
      </c>
      <c r="BL478" s="64">
        <f t="shared" si="88"/>
        <v>587.5</v>
      </c>
      <c r="BM478" s="64">
        <f t="shared" si="89"/>
        <v>592.19999999999993</v>
      </c>
      <c r="BN478" s="64">
        <f t="shared" si="90"/>
        <v>1.0016025641025641</v>
      </c>
      <c r="BO478" s="64">
        <f t="shared" si="91"/>
        <v>1.0096153846153846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306.81818181818176</v>
      </c>
      <c r="X482" s="372">
        <f>IFERROR(X476/H476,"0")+IFERROR(X477/H477,"0")+IFERROR(X478/H478,"0")+IFERROR(X479/H479,"0")+IFERROR(X480/H480,"0")+IFERROR(X481/H481,"0")</f>
        <v>309</v>
      </c>
      <c r="Y482" s="372">
        <f>IFERROR(IF(Y476="",0,Y476),"0")+IFERROR(IF(Y477="",0,Y477),"0")+IFERROR(IF(Y478="",0,Y478),"0")+IFERROR(IF(Y479="",0,Y479),"0")+IFERROR(IF(Y480="",0,Y480),"0")+IFERROR(IF(Y481="",0,Y481),"0")</f>
        <v>3.69564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1620</v>
      </c>
      <c r="X483" s="372">
        <f>IFERROR(SUM(X476:X481),"0")</f>
        <v>1631.52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76</v>
      </c>
      <c r="X514" s="371">
        <f t="shared" ref="X514:X519" si="98">IFERROR(IF(W514="",0,CEILING((W514/$H514),1)*$H514),"")</f>
        <v>79.8</v>
      </c>
      <c r="Y514" s="36">
        <f>IFERROR(IF(X514=0,"",ROUNDUP(X514/H514,0)*0.00753),"")</f>
        <v>0.14307</v>
      </c>
      <c r="Z514" s="56"/>
      <c r="AA514" s="57"/>
      <c r="AE514" s="64"/>
      <c r="BB514" s="346" t="s">
        <v>1</v>
      </c>
      <c r="BL514" s="64">
        <f t="shared" ref="BL514:BL519" si="99">IFERROR(W514*I514/H514,"0")</f>
        <v>80.704761904761895</v>
      </c>
      <c r="BM514" s="64">
        <f t="shared" ref="BM514:BM519" si="100">IFERROR(X514*I514/H514,"0")</f>
        <v>84.739999999999981</v>
      </c>
      <c r="BN514" s="64">
        <f t="shared" ref="BN514:BN519" si="101">IFERROR(1/J514*(W514/H514),"0")</f>
        <v>0.11599511599511599</v>
      </c>
      <c r="BO514" s="64">
        <f t="shared" ref="BO514:BO519" si="102">IFERROR(1/J514*(X514/H514),"0")</f>
        <v>0.12179487179487179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28</v>
      </c>
      <c r="X516" s="371">
        <f t="shared" si="98"/>
        <v>29.400000000000002</v>
      </c>
      <c r="Y516" s="36">
        <f>IFERROR(IF(X516=0,"",ROUNDUP(X516/H516,0)*0.00753),"")</f>
        <v>5.271E-2</v>
      </c>
      <c r="Z516" s="56"/>
      <c r="AA516" s="57"/>
      <c r="AE516" s="64"/>
      <c r="BB516" s="348" t="s">
        <v>1</v>
      </c>
      <c r="BL516" s="64">
        <f t="shared" si="99"/>
        <v>29.733333333333331</v>
      </c>
      <c r="BM516" s="64">
        <f t="shared" si="100"/>
        <v>31.22</v>
      </c>
      <c r="BN516" s="64">
        <f t="shared" si="101"/>
        <v>4.2735042735042729E-2</v>
      </c>
      <c r="BO516" s="64">
        <f t="shared" si="102"/>
        <v>4.4871794871794872E-2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24.761904761904759</v>
      </c>
      <c r="X520" s="372">
        <f>IFERROR(X514/H514,"0")+IFERROR(X515/H515,"0")+IFERROR(X516/H516,"0")+IFERROR(X517/H517,"0")+IFERROR(X518/H518,"0")+IFERROR(X519/H519,"0")</f>
        <v>26</v>
      </c>
      <c r="Y520" s="372">
        <f>IFERROR(IF(Y514="",0,Y514),"0")+IFERROR(IF(Y515="",0,Y515),"0")+IFERROR(IF(Y516="",0,Y516),"0")+IFERROR(IF(Y517="",0,Y517),"0")+IFERROR(IF(Y518="",0,Y518),"0")+IFERROR(IF(Y519="",0,Y519),"0")</f>
        <v>0.19578000000000001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104</v>
      </c>
      <c r="X521" s="372">
        <f>IFERROR(SUM(X514:X519),"0")</f>
        <v>109.2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80</v>
      </c>
      <c r="X523" s="371">
        <f>IFERROR(IF(W523="",0,CEILING((W523/$H523),1)*$H523),"")</f>
        <v>85.8</v>
      </c>
      <c r="Y523" s="36">
        <f>IFERROR(IF(X523=0,"",ROUNDUP(X523/H523,0)*0.02175),"")</f>
        <v>0.23924999999999999</v>
      </c>
      <c r="Z523" s="56"/>
      <c r="AA523" s="57"/>
      <c r="AE523" s="64"/>
      <c r="BB523" s="352" t="s">
        <v>1</v>
      </c>
      <c r="BL523" s="64">
        <f>IFERROR(W523*I523/H523,"0")</f>
        <v>85.784615384615407</v>
      </c>
      <c r="BM523" s="64">
        <f>IFERROR(X523*I523/H523,"0")</f>
        <v>92.004000000000005</v>
      </c>
      <c r="BN523" s="64">
        <f>IFERROR(1/J523*(W523/H523),"0")</f>
        <v>0.18315018315018317</v>
      </c>
      <c r="BO523" s="64">
        <f>IFERROR(1/J523*(X523/H523),"0")</f>
        <v>0.19642857142857142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10.256410256410257</v>
      </c>
      <c r="X528" s="372">
        <f>IFERROR(X523/H523,"0")+IFERROR(X524/H524,"0")+IFERROR(X525/H525,"0")+IFERROR(X526/H526,"0")+IFERROR(X527/H527,"0")</f>
        <v>11</v>
      </c>
      <c r="Y528" s="372">
        <f>IFERROR(IF(Y523="",0,Y523),"0")+IFERROR(IF(Y524="",0,Y524),"0")+IFERROR(IF(Y525="",0,Y525),"0")+IFERROR(IF(Y526="",0,Y526),"0")+IFERROR(IF(Y527="",0,Y527),"0")</f>
        <v>0.23924999999999999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80</v>
      </c>
      <c r="X529" s="372">
        <f>IFERROR(SUM(X523:X527),"0")</f>
        <v>85.8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17096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17293.02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18141.206691969965</v>
      </c>
      <c r="X538" s="372">
        <f>IFERROR(SUM(BM22:BM534),"0")</f>
        <v>18350.189999999999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33</v>
      </c>
      <c r="X539" s="38">
        <f>ROUNDUP(SUM(BO22:BO534),0)</f>
        <v>33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18966.206691969965</v>
      </c>
      <c r="X540" s="372">
        <f>GrossWeightTotalR+PalletQtyTotalR*25</f>
        <v>19175.189999999999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2853.8230175072631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2884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38.76182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345.6</v>
      </c>
      <c r="D547" s="46">
        <f>IFERROR(X57*1,"0")+IFERROR(X58*1,"0")+IFERROR(X59*1,"0")+IFERROR(X60*1,"0")</f>
        <v>486.00000000000006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2255.3000000000002</v>
      </c>
      <c r="F547" s="46">
        <f>IFERROR(X131*1,"0")+IFERROR(X132*1,"0")+IFERROR(X133*1,"0")+IFERROR(X134*1,"0")+IFERROR(X135*1,"0")</f>
        <v>472.8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426.3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3022.7999999999993</v>
      </c>
      <c r="J547" s="46">
        <f>IFERROR(X206*1,"0")+IFERROR(X207*1,"0")+IFERROR(X208*1,"0")+IFERROR(X209*1,"0")+IFERROR(X210*1,"0")+IFERROR(X211*1,"0")+IFERROR(X215*1,"0")+IFERROR(X216*1,"0")</f>
        <v>58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1306.2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1306.2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57.9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3655.8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1078.1999999999998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37.200000000000003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27.6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3763.92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195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2024-05-23T07:51:58Z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