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86789DC-CCAF-480A-A509-9E67A48948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X365" i="1" s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X361" i="1" s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X313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X314" i="1" s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X298" i="1" s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X249" i="1" s="1"/>
  <c r="O248" i="1"/>
  <c r="W246" i="1"/>
  <c r="W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BN223" i="1"/>
  <c r="BL223" i="1"/>
  <c r="X223" i="1"/>
  <c r="BO223" i="1" s="1"/>
  <c r="O223" i="1"/>
  <c r="BO222" i="1"/>
  <c r="BN222" i="1"/>
  <c r="BM222" i="1"/>
  <c r="BL222" i="1"/>
  <c r="Y222" i="1"/>
  <c r="X222" i="1"/>
  <c r="O222" i="1"/>
  <c r="BN221" i="1"/>
  <c r="BL221" i="1"/>
  <c r="X221" i="1"/>
  <c r="X228" i="1" s="1"/>
  <c r="O221" i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X217" i="1" s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BO208" i="1" s="1"/>
  <c r="O208" i="1"/>
  <c r="BO207" i="1"/>
  <c r="BN207" i="1"/>
  <c r="BM207" i="1"/>
  <c r="BL207" i="1"/>
  <c r="Y207" i="1"/>
  <c r="X207" i="1"/>
  <c r="O207" i="1"/>
  <c r="BN206" i="1"/>
  <c r="BL206" i="1"/>
  <c r="X206" i="1"/>
  <c r="J547" i="1" s="1"/>
  <c r="O206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O200" i="1"/>
  <c r="BN199" i="1"/>
  <c r="BL199" i="1"/>
  <c r="X199" i="1"/>
  <c r="BO199" i="1" s="1"/>
  <c r="O199" i="1"/>
  <c r="BO198" i="1"/>
  <c r="BN198" i="1"/>
  <c r="BM198" i="1"/>
  <c r="BL198" i="1"/>
  <c r="Y198" i="1"/>
  <c r="X198" i="1"/>
  <c r="X202" i="1" s="1"/>
  <c r="O198" i="1"/>
  <c r="W196" i="1"/>
  <c r="W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96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BN171" i="1"/>
  <c r="BL171" i="1"/>
  <c r="X171" i="1"/>
  <c r="X176" i="1" s="1"/>
  <c r="O171" i="1"/>
  <c r="W169" i="1"/>
  <c r="W168" i="1"/>
  <c r="BN167" i="1"/>
  <c r="BL167" i="1"/>
  <c r="X167" i="1"/>
  <c r="BO167" i="1" s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I547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BN148" i="1"/>
  <c r="BL148" i="1"/>
  <c r="X148" i="1"/>
  <c r="X157" i="1" s="1"/>
  <c r="O148" i="1"/>
  <c r="W145" i="1"/>
  <c r="W144" i="1"/>
  <c r="BN143" i="1"/>
  <c r="BL143" i="1"/>
  <c r="X143" i="1"/>
  <c r="BO143" i="1" s="1"/>
  <c r="O143" i="1"/>
  <c r="BO142" i="1"/>
  <c r="BN142" i="1"/>
  <c r="BM142" i="1"/>
  <c r="BL142" i="1"/>
  <c r="Y142" i="1"/>
  <c r="X142" i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F547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BN105" i="1"/>
  <c r="BL105" i="1"/>
  <c r="X105" i="1"/>
  <c r="X117" i="1" s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X103" i="1" s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41" i="1" s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H9" i="1" l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Y302" i="1" s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BO358" i="1"/>
  <c r="BM358" i="1"/>
  <c r="Y358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H547" i="1"/>
  <c r="F9" i="1"/>
  <c r="J9" i="1"/>
  <c r="B547" i="1"/>
  <c r="W538" i="1"/>
  <c r="W540" i="1" s="1"/>
  <c r="W539" i="1"/>
  <c r="Y23" i="1"/>
  <c r="Y24" i="1" s="1"/>
  <c r="BM23" i="1"/>
  <c r="X538" i="1" s="1"/>
  <c r="X24" i="1"/>
  <c r="W537" i="1"/>
  <c r="Y27" i="1"/>
  <c r="BM27" i="1"/>
  <c r="BO27" i="1"/>
  <c r="X539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Y61" i="1" s="1"/>
  <c r="BM58" i="1"/>
  <c r="X62" i="1"/>
  <c r="E547" i="1"/>
  <c r="Y66" i="1"/>
  <c r="Y85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Y92" i="1" s="1"/>
  <c r="BM88" i="1"/>
  <c r="BO88" i="1"/>
  <c r="Y90" i="1"/>
  <c r="BM90" i="1"/>
  <c r="Y96" i="1"/>
  <c r="Y102" i="1" s="1"/>
  <c r="BM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Y127" i="1" s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Y135" i="1"/>
  <c r="BM135" i="1"/>
  <c r="X136" i="1"/>
  <c r="Y141" i="1"/>
  <c r="BM141" i="1"/>
  <c r="BO141" i="1"/>
  <c r="Y143" i="1"/>
  <c r="BM143" i="1"/>
  <c r="X144" i="1"/>
  <c r="Y148" i="1"/>
  <c r="BM148" i="1"/>
  <c r="BO148" i="1"/>
  <c r="Y150" i="1"/>
  <c r="BM150" i="1"/>
  <c r="Y152" i="1"/>
  <c r="BM152" i="1"/>
  <c r="Y154" i="1"/>
  <c r="BM154" i="1"/>
  <c r="Y156" i="1"/>
  <c r="BM156" i="1"/>
  <c r="Y161" i="1"/>
  <c r="Y163" i="1" s="1"/>
  <c r="BM161" i="1"/>
  <c r="BO161" i="1"/>
  <c r="X164" i="1"/>
  <c r="Y167" i="1"/>
  <c r="Y168" i="1" s="1"/>
  <c r="BM167" i="1"/>
  <c r="Y171" i="1"/>
  <c r="Y175" i="1" s="1"/>
  <c r="BM171" i="1"/>
  <c r="BO171" i="1"/>
  <c r="Y173" i="1"/>
  <c r="BM173" i="1"/>
  <c r="Y179" i="1"/>
  <c r="Y195" i="1" s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9" i="1"/>
  <c r="Y202" i="1" s="1"/>
  <c r="BM199" i="1"/>
  <c r="Y201" i="1"/>
  <c r="BM201" i="1"/>
  <c r="Y206" i="1"/>
  <c r="BM206" i="1"/>
  <c r="BO206" i="1"/>
  <c r="Y208" i="1"/>
  <c r="BM208" i="1"/>
  <c r="Y210" i="1"/>
  <c r="BM210" i="1"/>
  <c r="X213" i="1"/>
  <c r="Y216" i="1"/>
  <c r="Y217" i="1" s="1"/>
  <c r="BM216" i="1"/>
  <c r="Y221" i="1"/>
  <c r="BM221" i="1"/>
  <c r="BO221" i="1"/>
  <c r="Y223" i="1"/>
  <c r="BM223" i="1"/>
  <c r="Y225" i="1"/>
  <c r="BM225" i="1"/>
  <c r="L547" i="1"/>
  <c r="N547" i="1"/>
  <c r="Y232" i="1"/>
  <c r="Y245" i="1" s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Y252" i="1"/>
  <c r="Y256" i="1" s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X280" i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X302" i="1"/>
  <c r="Y313" i="1"/>
  <c r="BO311" i="1"/>
  <c r="BM311" i="1"/>
  <c r="Y311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X347" i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Y405" i="1" s="1"/>
  <c r="R547" i="1"/>
  <c r="P547" i="1"/>
  <c r="X308" i="1"/>
  <c r="S547" i="1"/>
  <c r="X383" i="1"/>
  <c r="BO413" i="1"/>
  <c r="BM413" i="1"/>
  <c r="Y413" i="1"/>
  <c r="Y415" i="1" s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X540" i="1" l="1"/>
  <c r="Y297" i="1"/>
  <c r="Y227" i="1"/>
  <c r="Y212" i="1"/>
  <c r="Y157" i="1"/>
  <c r="Y144" i="1"/>
  <c r="Y136" i="1"/>
  <c r="Y117" i="1"/>
  <c r="Y535" i="1"/>
  <c r="Y488" i="1"/>
  <c r="Y431" i="1"/>
  <c r="Y286" i="1"/>
  <c r="X537" i="1"/>
  <c r="Y511" i="1"/>
  <c r="Y399" i="1"/>
  <c r="Y268" i="1"/>
  <c r="Y34" i="1"/>
  <c r="Y542" i="1" s="1"/>
  <c r="X541" i="1"/>
  <c r="Y468" i="1"/>
  <c r="Y451" i="1"/>
  <c r="Y336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<sst xmlns="http://schemas.openxmlformats.org/spreadsheetml/2006/main" count="2313" uniqueCount="767">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</sst>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2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400</v>
      </c>
      <c r="X51" s="371">
        <f>IFERROR(IF(W51="",0,CEILING((W51/$H51),1)*$H51),"")</f>
        <v>410.40000000000003</v>
      </c>
      <c r="Y51" s="36">
        <f>IFERROR(IF(X51=0,"",ROUNDUP(X51/H51,0)*0.02175),"")</f>
        <v>0.8264999999999999</v>
      </c>
      <c r="Z51" s="56"/>
      <c r="AA51" s="57"/>
      <c r="AE51" s="64"/>
      <c r="BB51" s="77" t="s">
        <v>1</v>
      </c>
      <c r="BL51" s="64">
        <f>IFERROR(W51*I51/H51,"0")</f>
        <v>417.77777777777777</v>
      </c>
      <c r="BM51" s="64">
        <f>IFERROR(X51*I51/H51,"0")</f>
        <v>428.64</v>
      </c>
      <c r="BN51" s="64">
        <f>IFERROR(1/J51*(W51/H51),"0")</f>
        <v>0.66137566137566139</v>
      </c>
      <c r="BO51" s="64">
        <f>IFERROR(1/J51*(X51/H51),"0")</f>
        <v>0.67857142857142849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37.037037037037038</v>
      </c>
      <c r="X53" s="372">
        <f>IFERROR(X51/H51,"0")+IFERROR(X52/H52,"0")</f>
        <v>38</v>
      </c>
      <c r="Y53" s="372">
        <f>IFERROR(IF(Y51="",0,Y51),"0")+IFERROR(IF(Y52="",0,Y52),"0")</f>
        <v>0.8264999999999999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400</v>
      </c>
      <c r="X54" s="372">
        <f>IFERROR(SUM(X51:X52),"0")</f>
        <v>410.40000000000003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300</v>
      </c>
      <c r="X70" s="371">
        <f t="shared" si="6"/>
        <v>302.39999999999998</v>
      </c>
      <c r="Y70" s="36">
        <f t="shared" si="7"/>
        <v>0.58724999999999994</v>
      </c>
      <c r="Z70" s="56"/>
      <c r="AA70" s="57"/>
      <c r="AE70" s="64"/>
      <c r="BB70" s="88" t="s">
        <v>1</v>
      </c>
      <c r="BL70" s="64">
        <f t="shared" si="8"/>
        <v>312.85714285714289</v>
      </c>
      <c r="BM70" s="64">
        <f t="shared" si="9"/>
        <v>315.36</v>
      </c>
      <c r="BN70" s="64">
        <f t="shared" si="10"/>
        <v>0.47831632653061229</v>
      </c>
      <c r="BO70" s="64">
        <f t="shared" si="11"/>
        <v>0.4821428571428571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26.785714285714288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27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0.58724999999999994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300</v>
      </c>
      <c r="X86" s="372">
        <f>IFERROR(SUM(X65:X84),"0")</f>
        <v>302.39999999999998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100</v>
      </c>
      <c r="X109" s="371">
        <f t="shared" si="18"/>
        <v>100.80000000000001</v>
      </c>
      <c r="Y109" s="36">
        <f>IFERROR(IF(X109=0,"",ROUNDUP(X109/H109,0)*0.02175),"")</f>
        <v>0.26100000000000001</v>
      </c>
      <c r="Z109" s="56"/>
      <c r="AA109" s="57"/>
      <c r="AE109" s="64"/>
      <c r="BB109" s="118" t="s">
        <v>1</v>
      </c>
      <c r="BL109" s="64">
        <f t="shared" si="19"/>
        <v>106.71428571428572</v>
      </c>
      <c r="BM109" s="64">
        <f t="shared" si="20"/>
        <v>107.56800000000001</v>
      </c>
      <c r="BN109" s="64">
        <f t="shared" si="21"/>
        <v>0.21258503401360543</v>
      </c>
      <c r="BO109" s="64">
        <f t="shared" si="22"/>
        <v>0.21428571428571427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11.904761904761905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12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0.26100000000000001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100</v>
      </c>
      <c r="X118" s="372">
        <f>IFERROR(SUM(X105:X116),"0")</f>
        <v>100.80000000000001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200</v>
      </c>
      <c r="X131" s="371">
        <f>IFERROR(IF(W131="",0,CEILING((W131/$H131),1)*$H131),"")</f>
        <v>201.60000000000002</v>
      </c>
      <c r="Y131" s="36">
        <f>IFERROR(IF(X131=0,"",ROUNDUP(X131/H131,0)*0.02175),"")</f>
        <v>0.52200000000000002</v>
      </c>
      <c r="Z131" s="56"/>
      <c r="AA131" s="57"/>
      <c r="AE131" s="64"/>
      <c r="BB131" s="133" t="s">
        <v>1</v>
      </c>
      <c r="BL131" s="64">
        <f>IFERROR(W131*I131/H131,"0")</f>
        <v>213.28571428571431</v>
      </c>
      <c r="BM131" s="64">
        <f>IFERROR(X131*I131/H131,"0")</f>
        <v>214.99200000000002</v>
      </c>
      <c r="BN131" s="64">
        <f>IFERROR(1/J131*(W131/H131),"0")</f>
        <v>0.42517006802721086</v>
      </c>
      <c r="BO131" s="64">
        <f>IFERROR(1/J131*(X131/H131),"0")</f>
        <v>0.42857142857142855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23.80952380952381</v>
      </c>
      <c r="X136" s="372">
        <f>IFERROR(X131/H131,"0")+IFERROR(X132/H132,"0")+IFERROR(X133/H133,"0")+IFERROR(X134/H134,"0")+IFERROR(X135/H135,"0")</f>
        <v>24</v>
      </c>
      <c r="Y136" s="372">
        <f>IFERROR(IF(Y131="",0,Y131),"0")+IFERROR(IF(Y132="",0,Y132),"0")+IFERROR(IF(Y133="",0,Y133),"0")+IFERROR(IF(Y134="",0,Y134),"0")+IFERROR(IF(Y135="",0,Y135),"0")</f>
        <v>0.52200000000000002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200</v>
      </c>
      <c r="X137" s="372">
        <f>IFERROR(SUM(X131:X135),"0")</f>
        <v>201.60000000000002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700</v>
      </c>
      <c r="X183" s="371">
        <f t="shared" si="33"/>
        <v>704.69999999999993</v>
      </c>
      <c r="Y183" s="36">
        <f>IFERROR(IF(X183=0,"",ROUNDUP(X183/H183,0)*0.02175),"")</f>
        <v>1.7617499999999999</v>
      </c>
      <c r="Z183" s="56"/>
      <c r="AA183" s="57"/>
      <c r="AE183" s="64"/>
      <c r="BB183" s="163" t="s">
        <v>1</v>
      </c>
      <c r="BL183" s="64">
        <f t="shared" si="34"/>
        <v>745.37931034482756</v>
      </c>
      <c r="BM183" s="64">
        <f t="shared" si="35"/>
        <v>750.3839999999999</v>
      </c>
      <c r="BN183" s="64">
        <f t="shared" si="36"/>
        <v>1.4367816091954022</v>
      </c>
      <c r="BO183" s="64">
        <f t="shared" si="37"/>
        <v>1.4464285714285714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200</v>
      </c>
      <c r="X191" s="371">
        <f t="shared" si="33"/>
        <v>201.6</v>
      </c>
      <c r="Y191" s="36">
        <f t="shared" si="38"/>
        <v>0.63251999999999997</v>
      </c>
      <c r="Z191" s="56"/>
      <c r="AA191" s="57"/>
      <c r="AE191" s="64"/>
      <c r="BB191" s="171" t="s">
        <v>1</v>
      </c>
      <c r="BL191" s="64">
        <f t="shared" si="34"/>
        <v>222.66666666666666</v>
      </c>
      <c r="BM191" s="64">
        <f t="shared" si="35"/>
        <v>224.44800000000001</v>
      </c>
      <c r="BN191" s="64">
        <f t="shared" si="36"/>
        <v>0.53418803418803418</v>
      </c>
      <c r="BO191" s="64">
        <f t="shared" si="37"/>
        <v>0.53846153846153844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163.79310344827587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165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2.3942699999999997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900</v>
      </c>
      <c r="X196" s="372">
        <f>IFERROR(SUM(X178:X194),"0")</f>
        <v>906.3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400</v>
      </c>
      <c r="X328" s="371">
        <f t="shared" si="65"/>
        <v>405</v>
      </c>
      <c r="Y328" s="36">
        <f>IFERROR(IF(X328=0,"",ROUNDUP(X328/H328,0)*0.02175),"")</f>
        <v>0.58724999999999994</v>
      </c>
      <c r="Z328" s="56"/>
      <c r="AA328" s="57"/>
      <c r="AE328" s="64"/>
      <c r="BB328" s="247" t="s">
        <v>1</v>
      </c>
      <c r="BL328" s="64">
        <f t="shared" si="66"/>
        <v>412.8</v>
      </c>
      <c r="BM328" s="64">
        <f t="shared" si="67"/>
        <v>417.96000000000004</v>
      </c>
      <c r="BN328" s="64">
        <f t="shared" si="68"/>
        <v>0.55555555555555558</v>
      </c>
      <c r="BO328" s="64">
        <f t="shared" si="69"/>
        <v>0.5625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900</v>
      </c>
      <c r="X329" s="371">
        <f t="shared" si="65"/>
        <v>900</v>
      </c>
      <c r="Y329" s="36">
        <f>IFERROR(IF(X329=0,"",ROUNDUP(X329/H329,0)*0.02175),"")</f>
        <v>1.3049999999999999</v>
      </c>
      <c r="Z329" s="56"/>
      <c r="AA329" s="57"/>
      <c r="AE329" s="64"/>
      <c r="BB329" s="248" t="s">
        <v>1</v>
      </c>
      <c r="BL329" s="64">
        <f t="shared" si="66"/>
        <v>928.8</v>
      </c>
      <c r="BM329" s="64">
        <f t="shared" si="67"/>
        <v>928.8</v>
      </c>
      <c r="BN329" s="64">
        <f t="shared" si="68"/>
        <v>1.25</v>
      </c>
      <c r="BO329" s="64">
        <f t="shared" si="69"/>
        <v>1.25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1100</v>
      </c>
      <c r="X332" s="371">
        <f t="shared" si="65"/>
        <v>1110</v>
      </c>
      <c r="Y332" s="36">
        <f>IFERROR(IF(X332=0,"",ROUNDUP(X332/H332,0)*0.02175),"")</f>
        <v>1.6094999999999999</v>
      </c>
      <c r="Z332" s="56"/>
      <c r="AA332" s="57"/>
      <c r="AE332" s="64"/>
      <c r="BB332" s="251" t="s">
        <v>1</v>
      </c>
      <c r="BL332" s="64">
        <f t="shared" si="66"/>
        <v>1135.2</v>
      </c>
      <c r="BM332" s="64">
        <f t="shared" si="67"/>
        <v>1145.52</v>
      </c>
      <c r="BN332" s="64">
        <f t="shared" si="68"/>
        <v>1.5277777777777777</v>
      </c>
      <c r="BO332" s="64">
        <f t="shared" si="69"/>
        <v>1.5416666666666665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160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161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3.5017499999999995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2400</v>
      </c>
      <c r="X337" s="372">
        <f>IFERROR(SUM(X326:X335),"0")</f>
        <v>2415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1200</v>
      </c>
      <c r="X339" s="371">
        <f>IFERROR(IF(W339="",0,CEILING((W339/$H339),1)*$H339),"")</f>
        <v>1200</v>
      </c>
      <c r="Y339" s="36">
        <f>IFERROR(IF(X339=0,"",ROUNDUP(X339/H339,0)*0.02175),"")</f>
        <v>1.7399999999999998</v>
      </c>
      <c r="Z339" s="56"/>
      <c r="AA339" s="57"/>
      <c r="AE339" s="64"/>
      <c r="BB339" s="255" t="s">
        <v>1</v>
      </c>
      <c r="BL339" s="64">
        <f>IFERROR(W339*I339/H339,"0")</f>
        <v>1238.4000000000001</v>
      </c>
      <c r="BM339" s="64">
        <f>IFERROR(X339*I339/H339,"0")</f>
        <v>1238.4000000000001</v>
      </c>
      <c r="BN339" s="64">
        <f>IFERROR(1/J339*(W339/H339),"0")</f>
        <v>1.6666666666666665</v>
      </c>
      <c r="BO339" s="64">
        <f>IFERROR(1/J339*(X339/H339),"0")</f>
        <v>1.6666666666666665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80</v>
      </c>
      <c r="X342" s="372">
        <f>IFERROR(X339/H339,"0")+IFERROR(X340/H340,"0")+IFERROR(X341/H341,"0")</f>
        <v>80</v>
      </c>
      <c r="Y342" s="372">
        <f>IFERROR(IF(Y339="",0,Y339),"0")+IFERROR(IF(Y340="",0,Y340),"0")+IFERROR(IF(Y341="",0,Y341),"0")</f>
        <v>1.7399999999999998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1200</v>
      </c>
      <c r="X343" s="372">
        <f>IFERROR(SUM(X339:X341),"0")</f>
        <v>1200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1000</v>
      </c>
      <c r="X368" s="371">
        <f>IFERROR(IF(W368="",0,CEILING((W368/$H368),1)*$H368),"")</f>
        <v>1006.1999999999999</v>
      </c>
      <c r="Y368" s="36">
        <f>IFERROR(IF(X368=0,"",ROUNDUP(X368/H368,0)*0.02175),"")</f>
        <v>2.8057499999999997</v>
      </c>
      <c r="Z368" s="56"/>
      <c r="AA368" s="57"/>
      <c r="AE368" s="64"/>
      <c r="BB368" s="268" t="s">
        <v>1</v>
      </c>
      <c r="BL368" s="64">
        <f>IFERROR(W368*I368/H368,"0")</f>
        <v>1072.3076923076924</v>
      </c>
      <c r="BM368" s="64">
        <f>IFERROR(X368*I368/H368,"0")</f>
        <v>1078.9559999999999</v>
      </c>
      <c r="BN368" s="64">
        <f>IFERROR(1/J368*(W368/H368),"0")</f>
        <v>2.2893772893772892</v>
      </c>
      <c r="BO368" s="64">
        <f>IFERROR(1/J368*(X368/H368),"0")</f>
        <v>2.3035714285714284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128.2051282051282</v>
      </c>
      <c r="X372" s="372">
        <f>IFERROR(X368/H368,"0")+IFERROR(X369/H369,"0")+IFERROR(X370/H370,"0")+IFERROR(X371/H371,"0")</f>
        <v>129</v>
      </c>
      <c r="Y372" s="372">
        <f>IFERROR(IF(Y368="",0,Y368),"0")+IFERROR(IF(Y369="",0,Y369),"0")+IFERROR(IF(Y370="",0,Y370),"0")+IFERROR(IF(Y371="",0,Y371),"0")</f>
        <v>2.8057499999999997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1000</v>
      </c>
      <c r="X373" s="372">
        <f>IFERROR(SUM(X368:X371),"0")</f>
        <v>1006.1999999999999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600</v>
      </c>
      <c r="X457" s="371">
        <f t="shared" si="81"/>
        <v>601.92000000000007</v>
      </c>
      <c r="Y457" s="36">
        <f t="shared" si="82"/>
        <v>1.36344</v>
      </c>
      <c r="Z457" s="56"/>
      <c r="AA457" s="57"/>
      <c r="AE457" s="64"/>
      <c r="BB457" s="312" t="s">
        <v>1</v>
      </c>
      <c r="BL457" s="64">
        <f t="shared" si="83"/>
        <v>640.90909090909088</v>
      </c>
      <c r="BM457" s="64">
        <f t="shared" si="84"/>
        <v>642.96</v>
      </c>
      <c r="BN457" s="64">
        <f t="shared" si="85"/>
        <v>1.0926573426573427</v>
      </c>
      <c r="BO457" s="64">
        <f t="shared" si="86"/>
        <v>1.0961538461538463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700</v>
      </c>
      <c r="X461" s="371">
        <f t="shared" si="81"/>
        <v>702.24</v>
      </c>
      <c r="Y461" s="36">
        <f t="shared" si="82"/>
        <v>1.5906800000000001</v>
      </c>
      <c r="Z461" s="56"/>
      <c r="AA461" s="57"/>
      <c r="AE461" s="64"/>
      <c r="BB461" s="316" t="s">
        <v>1</v>
      </c>
      <c r="BL461" s="64">
        <f t="shared" si="83"/>
        <v>747.72727272727275</v>
      </c>
      <c r="BM461" s="64">
        <f t="shared" si="84"/>
        <v>750.11999999999989</v>
      </c>
      <c r="BN461" s="64">
        <f t="shared" si="85"/>
        <v>1.2747668997668997</v>
      </c>
      <c r="BO461" s="64">
        <f t="shared" si="86"/>
        <v>1.278846153846154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246.21212121212119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247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2.9541200000000001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1300</v>
      </c>
      <c r="X469" s="372">
        <f>IFERROR(SUM(X456:X467),"0")</f>
        <v>1304.1600000000001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500</v>
      </c>
      <c r="X471" s="371">
        <f>IFERROR(IF(W471="",0,CEILING((W471/$H471),1)*$H471),"")</f>
        <v>501.6</v>
      </c>
      <c r="Y471" s="36">
        <f>IFERROR(IF(X471=0,"",ROUNDUP(X471/H471,0)*0.01196),"")</f>
        <v>1.1362000000000001</v>
      </c>
      <c r="Z471" s="56"/>
      <c r="AA471" s="57"/>
      <c r="AE471" s="64"/>
      <c r="BB471" s="323" t="s">
        <v>1</v>
      </c>
      <c r="BL471" s="64">
        <f>IFERROR(W471*I471/H471,"0")</f>
        <v>534.09090909090912</v>
      </c>
      <c r="BM471" s="64">
        <f>IFERROR(X471*I471/H471,"0")</f>
        <v>535.79999999999995</v>
      </c>
      <c r="BN471" s="64">
        <f>IFERROR(1/J471*(W471/H471),"0")</f>
        <v>0.91054778554778548</v>
      </c>
      <c r="BO471" s="64">
        <f>IFERROR(1/J471*(X471/H471),"0")</f>
        <v>0.91346153846153855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94.696969696969688</v>
      </c>
      <c r="X473" s="372">
        <f>IFERROR(X471/H471,"0")+IFERROR(X472/H472,"0")</f>
        <v>95</v>
      </c>
      <c r="Y473" s="372">
        <f>IFERROR(IF(Y471="",0,Y471),"0")+IFERROR(IF(Y472="",0,Y472),"0")</f>
        <v>1.1362000000000001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500</v>
      </c>
      <c r="X474" s="372">
        <f>IFERROR(SUM(X471:X472),"0")</f>
        <v>501.6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500</v>
      </c>
      <c r="X478" s="371">
        <f t="shared" si="87"/>
        <v>501.6</v>
      </c>
      <c r="Y478" s="36">
        <f>IFERROR(IF(X478=0,"",ROUNDUP(X478/H478,0)*0.01196),"")</f>
        <v>1.1362000000000001</v>
      </c>
      <c r="Z478" s="56"/>
      <c r="AA478" s="57"/>
      <c r="AE478" s="64"/>
      <c r="BB478" s="327" t="s">
        <v>1</v>
      </c>
      <c r="BL478" s="64">
        <f t="shared" si="88"/>
        <v>534.09090909090912</v>
      </c>
      <c r="BM478" s="64">
        <f t="shared" si="89"/>
        <v>535.79999999999995</v>
      </c>
      <c r="BN478" s="64">
        <f t="shared" si="90"/>
        <v>0.91054778554778548</v>
      </c>
      <c r="BO478" s="64">
        <f t="shared" si="91"/>
        <v>0.91346153846153855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94.696969696969688</v>
      </c>
      <c r="X482" s="372">
        <f>IFERROR(X476/H476,"0")+IFERROR(X477/H477,"0")+IFERROR(X478/H478,"0")+IFERROR(X479/H479,"0")+IFERROR(X480/H480,"0")+IFERROR(X481/H481,"0")</f>
        <v>95</v>
      </c>
      <c r="Y482" s="372">
        <f>IFERROR(IF(Y476="",0,Y476),"0")+IFERROR(IF(Y477="",0,Y477),"0")+IFERROR(IF(Y478="",0,Y478),"0")+IFERROR(IF(Y479="",0,Y479),"0")+IFERROR(IF(Y480="",0,Y480),"0")+IFERROR(IF(Y481="",0,Y481),"0")</f>
        <v>1.1362000000000001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500</v>
      </c>
      <c r="X483" s="372">
        <f>IFERROR(SUM(X476:X481),"0")</f>
        <v>501.6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8800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8850.06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9263.0067717722904</v>
      </c>
      <c r="X538" s="372">
        <f>IFERROR(SUM(BM22:BM534),"0")</f>
        <v>9315.7079999999987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16</v>
      </c>
      <c r="X539" s="38">
        <f>ROUNDUP(SUM(BO22:BO534),0)</f>
        <v>16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9663.0067717722904</v>
      </c>
      <c r="X540" s="372">
        <f>GrossWeightTotalR+PalletQtyTotalR*25</f>
        <v>9715.7079999999987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1067.1413292965019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1073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17.865039999999997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410.40000000000003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403.2</v>
      </c>
      <c r="F547" s="46">
        <f>IFERROR(X131*1,"0")+IFERROR(X132*1,"0")+IFERROR(X133*1,"0")+IFERROR(X134*1,"0")+IFERROR(X135*1,"0")</f>
        <v>201.60000000000002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906.3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3615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1006.1999999999999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2307.36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2024-05-23T08:16:33Z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