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Бердянск\"/>
    </mc:Choice>
  </mc:AlternateContent>
  <xr:revisionPtr revIDLastSave="0" documentId="13_ncr:1_{66820EA0-937C-4B90-994F-357AE113EA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E46" i="1"/>
  <c r="AE5" i="1" s="1"/>
  <c r="AC78" i="1" l="1"/>
  <c r="AD78" i="1" s="1"/>
  <c r="AC75" i="1"/>
  <c r="AD75" i="1" s="1"/>
  <c r="AC72" i="1"/>
  <c r="AD72" i="1" s="1"/>
  <c r="AC71" i="1"/>
  <c r="AD71" i="1" s="1"/>
  <c r="AC69" i="1"/>
  <c r="AD69" i="1" s="1"/>
  <c r="AC68" i="1"/>
  <c r="AD68" i="1" s="1"/>
  <c r="AC67" i="1"/>
  <c r="AD67" i="1" s="1"/>
  <c r="AC54" i="1"/>
  <c r="AD54" i="1" s="1"/>
  <c r="AC53" i="1"/>
  <c r="AD53" i="1" s="1"/>
  <c r="AC51" i="1"/>
  <c r="AD51" i="1" s="1"/>
  <c r="AC50" i="1"/>
  <c r="AD50" i="1" s="1"/>
  <c r="AC49" i="1"/>
  <c r="AD49" i="1" s="1"/>
  <c r="AC45" i="1"/>
  <c r="AD45" i="1" s="1"/>
  <c r="AC33" i="1"/>
  <c r="AD33" i="1" s="1"/>
  <c r="AC32" i="1"/>
  <c r="AD32" i="1" s="1"/>
  <c r="AC24" i="1"/>
  <c r="AD24" i="1" s="1"/>
  <c r="AC23" i="1"/>
  <c r="AD23" i="1" s="1"/>
  <c r="AC20" i="1"/>
  <c r="AD20" i="1" s="1"/>
  <c r="AC18" i="1"/>
  <c r="AD18" i="1" s="1"/>
  <c r="AC17" i="1"/>
  <c r="AD17" i="1" s="1"/>
  <c r="AC12" i="1"/>
  <c r="AD12" i="1" s="1"/>
  <c r="AC11" i="1"/>
  <c r="AD11" i="1" s="1"/>
  <c r="F76" i="1" l="1"/>
  <c r="E76" i="1"/>
  <c r="F30" i="1"/>
  <c r="E30" i="1"/>
  <c r="AA11" i="1" l="1"/>
  <c r="AA14" i="1"/>
  <c r="AA15" i="1"/>
  <c r="AA16" i="1"/>
  <c r="AA17" i="1"/>
  <c r="AA19" i="1"/>
  <c r="AA21" i="1"/>
  <c r="AA23" i="1"/>
  <c r="AA29" i="1"/>
  <c r="AA34" i="1"/>
  <c r="AA35" i="1"/>
  <c r="AA36" i="1"/>
  <c r="AA38" i="1"/>
  <c r="AA39" i="1"/>
  <c r="AA40" i="1"/>
  <c r="AA42" i="1"/>
  <c r="AA43" i="1"/>
  <c r="AA45" i="1"/>
  <c r="AA49" i="1"/>
  <c r="AA53" i="1"/>
  <c r="AA57" i="1"/>
  <c r="AA58" i="1"/>
  <c r="AA59" i="1"/>
  <c r="AA60" i="1"/>
  <c r="AA61" i="1"/>
  <c r="AA62" i="1"/>
  <c r="AA63" i="1"/>
  <c r="AA67" i="1"/>
  <c r="AA71" i="1"/>
  <c r="AA75" i="1"/>
  <c r="AA77" i="1"/>
  <c r="O7" i="1"/>
  <c r="P7" i="1" s="1"/>
  <c r="O8" i="1"/>
  <c r="P8" i="1" s="1"/>
  <c r="O9" i="1"/>
  <c r="P9" i="1" s="1"/>
  <c r="O10" i="1"/>
  <c r="P10" i="1" s="1"/>
  <c r="O11" i="1"/>
  <c r="O12" i="1"/>
  <c r="AA12" i="1" s="1"/>
  <c r="O13" i="1"/>
  <c r="P13" i="1" s="1"/>
  <c r="O14" i="1"/>
  <c r="O15" i="1"/>
  <c r="O16" i="1"/>
  <c r="O17" i="1"/>
  <c r="O18" i="1"/>
  <c r="AA18" i="1" s="1"/>
  <c r="O19" i="1"/>
  <c r="O20" i="1"/>
  <c r="AA20" i="1" s="1"/>
  <c r="O21" i="1"/>
  <c r="O22" i="1"/>
  <c r="P22" i="1" s="1"/>
  <c r="O23" i="1"/>
  <c r="O24" i="1"/>
  <c r="AA24" i="1" s="1"/>
  <c r="O25" i="1"/>
  <c r="P25" i="1" s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AA32" i="1" s="1"/>
  <c r="O33" i="1"/>
  <c r="AA33" i="1" s="1"/>
  <c r="O34" i="1"/>
  <c r="O35" i="1"/>
  <c r="O36" i="1"/>
  <c r="O37" i="1"/>
  <c r="P37" i="1" s="1"/>
  <c r="O38" i="1"/>
  <c r="O39" i="1"/>
  <c r="O40" i="1"/>
  <c r="O41" i="1"/>
  <c r="P41" i="1" s="1"/>
  <c r="O42" i="1"/>
  <c r="O43" i="1"/>
  <c r="O44" i="1"/>
  <c r="P44" i="1" s="1"/>
  <c r="O45" i="1"/>
  <c r="O46" i="1"/>
  <c r="P46" i="1" s="1"/>
  <c r="AC46" i="1" s="1"/>
  <c r="O47" i="1"/>
  <c r="P47" i="1" s="1"/>
  <c r="O48" i="1"/>
  <c r="P48" i="1" s="1"/>
  <c r="O49" i="1"/>
  <c r="O50" i="1"/>
  <c r="AA50" i="1" s="1"/>
  <c r="O51" i="1"/>
  <c r="AA51" i="1" s="1"/>
  <c r="O52" i="1"/>
  <c r="P52" i="1" s="1"/>
  <c r="O53" i="1"/>
  <c r="O54" i="1"/>
  <c r="AA54" i="1" s="1"/>
  <c r="O55" i="1"/>
  <c r="P55" i="1" s="1"/>
  <c r="O56" i="1"/>
  <c r="P56" i="1" s="1"/>
  <c r="O57" i="1"/>
  <c r="O58" i="1"/>
  <c r="O59" i="1"/>
  <c r="O60" i="1"/>
  <c r="O61" i="1"/>
  <c r="O62" i="1"/>
  <c r="O63" i="1"/>
  <c r="O64" i="1"/>
  <c r="P64" i="1" s="1"/>
  <c r="O65" i="1"/>
  <c r="P65" i="1" s="1"/>
  <c r="O66" i="1"/>
  <c r="P66" i="1" s="1"/>
  <c r="O67" i="1"/>
  <c r="O68" i="1"/>
  <c r="AA68" i="1" s="1"/>
  <c r="O69" i="1"/>
  <c r="AA69" i="1" s="1"/>
  <c r="O70" i="1"/>
  <c r="P70" i="1" s="1"/>
  <c r="O71" i="1"/>
  <c r="O72" i="1"/>
  <c r="AA72" i="1" s="1"/>
  <c r="O73" i="1"/>
  <c r="P73" i="1" s="1"/>
  <c r="O74" i="1"/>
  <c r="P74" i="1" s="1"/>
  <c r="O75" i="1"/>
  <c r="O76" i="1"/>
  <c r="P76" i="1" s="1"/>
  <c r="O77" i="1"/>
  <c r="O78" i="1"/>
  <c r="AA78" i="1" s="1"/>
  <c r="O6" i="1"/>
  <c r="P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AA76" i="1" l="1"/>
  <c r="AC76" i="1"/>
  <c r="AD76" i="1" s="1"/>
  <c r="AA74" i="1"/>
  <c r="AC74" i="1"/>
  <c r="AD74" i="1" s="1"/>
  <c r="AA64" i="1"/>
  <c r="AC64" i="1"/>
  <c r="AD64" i="1" s="1"/>
  <c r="AA56" i="1"/>
  <c r="AC56" i="1"/>
  <c r="AD56" i="1" s="1"/>
  <c r="AA46" i="1"/>
  <c r="AD46" i="1"/>
  <c r="AA30" i="1"/>
  <c r="AC30" i="1"/>
  <c r="AD30" i="1" s="1"/>
  <c r="AA28" i="1"/>
  <c r="AC28" i="1"/>
  <c r="AD28" i="1" s="1"/>
  <c r="AA26" i="1"/>
  <c r="AC26" i="1"/>
  <c r="AD26" i="1" s="1"/>
  <c r="AA22" i="1"/>
  <c r="AC22" i="1"/>
  <c r="AD22" i="1" s="1"/>
  <c r="AA10" i="1"/>
  <c r="AC10" i="1"/>
  <c r="AD10" i="1" s="1"/>
  <c r="AA8" i="1"/>
  <c r="AC8" i="1"/>
  <c r="AD8" i="1" s="1"/>
  <c r="AA73" i="1"/>
  <c r="AC73" i="1"/>
  <c r="AD73" i="1" s="1"/>
  <c r="AA65" i="1"/>
  <c r="AC65" i="1"/>
  <c r="AD65" i="1" s="1"/>
  <c r="AA55" i="1"/>
  <c r="AC55" i="1"/>
  <c r="AD55" i="1" s="1"/>
  <c r="AA47" i="1"/>
  <c r="AC47" i="1"/>
  <c r="AD47" i="1" s="1"/>
  <c r="AA41" i="1"/>
  <c r="AC41" i="1"/>
  <c r="AD41" i="1" s="1"/>
  <c r="AA37" i="1"/>
  <c r="AC37" i="1"/>
  <c r="AD37" i="1" s="1"/>
  <c r="AA31" i="1"/>
  <c r="AC31" i="1"/>
  <c r="AD31" i="1" s="1"/>
  <c r="AA27" i="1"/>
  <c r="AC27" i="1"/>
  <c r="AD27" i="1" s="1"/>
  <c r="AA25" i="1"/>
  <c r="AC25" i="1"/>
  <c r="AD25" i="1" s="1"/>
  <c r="AA7" i="1"/>
  <c r="AC7" i="1"/>
  <c r="AD7" i="1" s="1"/>
  <c r="T6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T11" i="1"/>
  <c r="S11" i="1"/>
  <c r="T9" i="1"/>
  <c r="T7" i="1"/>
  <c r="S7" i="1"/>
  <c r="T78" i="1"/>
  <c r="S78" i="1"/>
  <c r="T76" i="1"/>
  <c r="S76" i="1"/>
  <c r="T74" i="1"/>
  <c r="S74" i="1"/>
  <c r="T72" i="1"/>
  <c r="S72" i="1"/>
  <c r="T70" i="1"/>
  <c r="T68" i="1"/>
  <c r="S68" i="1"/>
  <c r="T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T50" i="1"/>
  <c r="S50" i="1"/>
  <c r="T48" i="1"/>
  <c r="T46" i="1"/>
  <c r="S46" i="1"/>
  <c r="T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5" i="1"/>
  <c r="O5" i="1"/>
  <c r="AA13" i="1" l="1"/>
  <c r="AC13" i="1"/>
  <c r="AD13" i="1" s="1"/>
  <c r="AA44" i="1"/>
  <c r="AC44" i="1"/>
  <c r="AD44" i="1" s="1"/>
  <c r="AA52" i="1"/>
  <c r="AC52" i="1"/>
  <c r="AD52" i="1" s="1"/>
  <c r="AA70" i="1"/>
  <c r="AC70" i="1"/>
  <c r="AD70" i="1" s="1"/>
  <c r="AA9" i="1"/>
  <c r="AC9" i="1"/>
  <c r="AD9" i="1" s="1"/>
  <c r="AA6" i="1"/>
  <c r="AC6" i="1"/>
  <c r="AA48" i="1"/>
  <c r="AC48" i="1"/>
  <c r="AD48" i="1" s="1"/>
  <c r="AA66" i="1"/>
  <c r="AC66" i="1"/>
  <c r="AD66" i="1" s="1"/>
  <c r="AA5" i="1"/>
  <c r="S44" i="1"/>
  <c r="S48" i="1"/>
  <c r="S52" i="1"/>
  <c r="S66" i="1"/>
  <c r="S70" i="1"/>
  <c r="S9" i="1"/>
  <c r="S13" i="1"/>
  <c r="S6" i="1"/>
  <c r="P5" i="1"/>
  <c r="AD6" i="1" l="1"/>
  <c r="AD5" i="1" s="1"/>
  <c r="AC5" i="1"/>
</calcChain>
</file>

<file path=xl/sharedStrings.xml><?xml version="1.0" encoding="utf-8"?>
<sst xmlns="http://schemas.openxmlformats.org/spreadsheetml/2006/main" count="301" uniqueCount="118">
  <si>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</si>
  <si>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</si>
  <si>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</si>
  <si>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</si>
  <si>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</si>
  <si>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</si>
  <si>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</si>
  <si>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</si>
  <si>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</si>
  <si>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</si>
  <si>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</si>
  <si>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</si>
  <si>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</si>
  <si>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</si>
  <si>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</si>
  <si>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</si>
  <si>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</si>
  <si>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</si>
  <si>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</si>
  <si>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</si>
  <si>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</si>
  <si>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</si>
  <si>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</si>
  <si>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</si>
  <si>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</si>
  <si>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</si>
  <si>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</si>
  <si>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</si>
  <si>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</si>
  <si>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</si>
  <si>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</si>
  <si>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</si>
  <si>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</si>
  <si>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</si>
  <si>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</si>
  <si>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</si>
  <si>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</si>
  <si>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</si>
  <si>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</si>
  <si>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</si>
  <si>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</si>
  <si>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</si>
  <si>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</si>
  <si>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</si>
  <si>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</si>
  <si>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</si>
  <si>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</si>
  <si>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</si>
  <si>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</si>
  <si>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</si>
  <si>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</si>
  <si>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</si>
  <si>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</si>
  <si>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</si>
  <si>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</si>
  <si>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</si>
  <si>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</si>
  <si>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</si>
  <si>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</si>
  <si>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</si>
  <si>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</si>
  <si>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</si>
  <si>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</si>
  <si>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</si>
  <si>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</si>
  <si>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</si>
  <si>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</si>
  <si>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</si>
  <si>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</si>
  <si>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</si>
  <si>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</si>
  <si>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</si>
  <si>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</si>
  <si>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</si>
  <si>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</si>
  <si>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</si>
  <si>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</si>
  <si>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</si>
  <si>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</si>
  <si>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</si>
  <si>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</si>
  <si>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</si>
  <si>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</si>
  <si>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</si>
  <si>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 / нужно продавать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</si>
  <si>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</si>
  <si>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</si>
  <si>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</si>
  <si>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</si>
  <si>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</si>
  <si>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</si>
  <si>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</si>
  <si>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</si>
  <si>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</si>
  <si>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</si>
  <si>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</si>
  <si>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</si>
  <si>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</si>
  <si>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</si>
  <si>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</si>
  <si>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</si>
  <si>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</si>
  <si>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</si>
  <si>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</si>
  <si>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</si>
  <si>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</si>
  <si>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</si>
  <si>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</si>
  <si>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</si>
  <si>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</si>
  <si>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</si>
  <si>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</si>
  <si>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</si>
  <si>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</si>
  <si>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</si>
  <si>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новинка</t>
  </si>
  <si>
    <t>20,01,(1)</t>
  </si>
  <si>
    <t>20,01,(2)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</si>
</sst>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7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7" sqref="Z7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" customWidth="1"/>
    <col min="10" max="11" width="6.42578125" customWidth="1"/>
    <col min="12" max="13" width="0.85546875" customWidth="1"/>
    <col min="14" max="14" width="1" customWidth="1"/>
    <col min="15" max="17" width="6.42578125" customWidth="1"/>
    <col min="18" max="18" width="21.140625" customWidth="1"/>
    <col min="19" max="20" width="4.85546875" customWidth="1"/>
    <col min="21" max="25" width="6.7109375" customWidth="1"/>
    <col min="26" max="26" width="34.5703125" customWidth="1"/>
    <col min="27" max="27" width="8" customWidth="1"/>
    <col min="28" max="28" width="8" style="8" customWidth="1"/>
    <col min="29" max="29" width="8" style="13" customWidth="1"/>
    <col min="30" max="30" width="8" customWidth="1"/>
    <col min="31" max="31" width="8" style="13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1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114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116</v>
      </c>
      <c r="AD4" s="1"/>
      <c r="AE4" s="10" t="s">
        <v>117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9570.7000000000007</v>
      </c>
      <c r="F5" s="4">
        <f>SUM(F6:F500)</f>
        <v>20325.7</v>
      </c>
      <c r="G5" s="6"/>
      <c r="H5" s="1"/>
      <c r="I5" s="1"/>
      <c r="J5" s="4">
        <f t="shared" ref="J5:Q5" si="0">SUM(J6:J500)</f>
        <v>9297.9</v>
      </c>
      <c r="K5" s="4">
        <f t="shared" si="0"/>
        <v>272.8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1914.14</v>
      </c>
      <c r="P5" s="4">
        <f t="shared" si="0"/>
        <v>6830.72</v>
      </c>
      <c r="Q5" s="4">
        <f t="shared" si="0"/>
        <v>0</v>
      </c>
      <c r="R5" s="1"/>
      <c r="S5" s="1"/>
      <c r="T5" s="1"/>
      <c r="U5" s="4">
        <f t="shared" ref="U5:Y5" si="1">SUM(U6:U500)</f>
        <v>1614.0599999999995</v>
      </c>
      <c r="V5" s="4">
        <f t="shared" si="1"/>
        <v>1961.5399999999995</v>
      </c>
      <c r="W5" s="4">
        <f t="shared" si="1"/>
        <v>2461.5999999999995</v>
      </c>
      <c r="X5" s="4">
        <f t="shared" si="1"/>
        <v>1847.4999999999993</v>
      </c>
      <c r="Y5" s="4">
        <f t="shared" si="1"/>
        <v>1980.6999999999996</v>
      </c>
      <c r="Z5" s="1"/>
      <c r="AA5" s="4">
        <f>SUM(AA6:AA500)</f>
        <v>5098.0980000000018</v>
      </c>
      <c r="AB5" s="6"/>
      <c r="AC5" s="12">
        <f>SUM(AC6:AC500)</f>
        <v>856</v>
      </c>
      <c r="AD5" s="4">
        <f>SUM(AD6:AD500)</f>
        <v>4294.0599999999995</v>
      </c>
      <c r="AE5" s="12">
        <f>SUM(AE6:AE500)</f>
        <v>160</v>
      </c>
      <c r="AF5" s="4">
        <f>SUM(AF6:AF500)</f>
        <v>800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60</v>
      </c>
      <c r="D6" s="1">
        <v>24</v>
      </c>
      <c r="E6" s="1">
        <v>32</v>
      </c>
      <c r="F6" s="1">
        <v>49</v>
      </c>
      <c r="G6" s="6">
        <v>0.3</v>
      </c>
      <c r="H6" s="1">
        <v>180</v>
      </c>
      <c r="I6" s="1" t="s">
        <v>34</v>
      </c>
      <c r="J6" s="1">
        <v>32</v>
      </c>
      <c r="K6" s="1">
        <f t="shared" ref="K6:K37" si="2">E6-J6</f>
        <v>0</v>
      </c>
      <c r="L6" s="1"/>
      <c r="M6" s="1"/>
      <c r="N6" s="1"/>
      <c r="O6" s="1">
        <f t="shared" ref="O6:O37" si="3">E6/5</f>
        <v>6.4</v>
      </c>
      <c r="P6" s="5">
        <f>12*O6-F6</f>
        <v>27.800000000000011</v>
      </c>
      <c r="Q6" s="5"/>
      <c r="R6" s="1"/>
      <c r="S6" s="1">
        <f>(F6+P6)/O6</f>
        <v>12.000000000000002</v>
      </c>
      <c r="T6" s="1">
        <f>F6/O6</f>
        <v>7.65625</v>
      </c>
      <c r="U6" s="1">
        <v>3.2</v>
      </c>
      <c r="V6" s="1">
        <v>6.2</v>
      </c>
      <c r="W6" s="1">
        <v>4.8</v>
      </c>
      <c r="X6" s="1">
        <v>8.1999999999999993</v>
      </c>
      <c r="Y6" s="1">
        <v>4.5999999999999996</v>
      </c>
      <c r="Z6" s="1"/>
      <c r="AA6" s="1">
        <f t="shared" ref="AA6:AA37" si="4">P6*G6</f>
        <v>8.3400000000000034</v>
      </c>
      <c r="AB6" s="6">
        <v>12</v>
      </c>
      <c r="AC6" s="10">
        <f>MROUND(P6,AB6)/AB6</f>
        <v>2</v>
      </c>
      <c r="AD6" s="1">
        <f>AC6*AB6*G6</f>
        <v>7.1999999999999993</v>
      </c>
      <c r="AE6" s="1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114</v>
      </c>
      <c r="D7" s="1">
        <v>480</v>
      </c>
      <c r="E7" s="1">
        <v>229</v>
      </c>
      <c r="F7" s="1">
        <v>291</v>
      </c>
      <c r="G7" s="6">
        <v>0.3</v>
      </c>
      <c r="H7" s="1">
        <v>180</v>
      </c>
      <c r="I7" s="1" t="s">
        <v>34</v>
      </c>
      <c r="J7" s="1">
        <v>229</v>
      </c>
      <c r="K7" s="1">
        <f t="shared" si="2"/>
        <v>0</v>
      </c>
      <c r="L7" s="1"/>
      <c r="M7" s="1"/>
      <c r="N7" s="1"/>
      <c r="O7" s="1">
        <f t="shared" si="3"/>
        <v>45.8</v>
      </c>
      <c r="P7" s="5">
        <f>13*O7-F7</f>
        <v>304.39999999999998</v>
      </c>
      <c r="Q7" s="5"/>
      <c r="R7" s="1"/>
      <c r="S7" s="1">
        <f t="shared" ref="S7:S70" si="5">(F7+P7)/O7</f>
        <v>13</v>
      </c>
      <c r="T7" s="1">
        <f t="shared" ref="T7:T70" si="6">F7/O7</f>
        <v>6.3537117903930138</v>
      </c>
      <c r="U7" s="1">
        <v>35.4</v>
      </c>
      <c r="V7" s="1">
        <v>43.2</v>
      </c>
      <c r="W7" s="1">
        <v>36.200000000000003</v>
      </c>
      <c r="X7" s="1">
        <v>34.4</v>
      </c>
      <c r="Y7" s="1">
        <v>38.6</v>
      </c>
      <c r="Z7" s="1"/>
      <c r="AA7" s="1">
        <f t="shared" si="4"/>
        <v>91.32</v>
      </c>
      <c r="AB7" s="6">
        <v>12</v>
      </c>
      <c r="AC7" s="10">
        <f t="shared" ref="AC7:AC13" si="7">MROUND(P7,AB7)/AB7</f>
        <v>25</v>
      </c>
      <c r="AD7" s="1">
        <f t="shared" ref="AD7:AD13" si="8">AC7*AB7*G7</f>
        <v>90</v>
      </c>
      <c r="AE7" s="10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425</v>
      </c>
      <c r="D8" s="1">
        <v>552</v>
      </c>
      <c r="E8" s="1">
        <v>344</v>
      </c>
      <c r="F8" s="1">
        <v>555</v>
      </c>
      <c r="G8" s="6">
        <v>0.3</v>
      </c>
      <c r="H8" s="1">
        <v>180</v>
      </c>
      <c r="I8" s="1" t="s">
        <v>34</v>
      </c>
      <c r="J8" s="1">
        <v>344</v>
      </c>
      <c r="K8" s="1">
        <f t="shared" si="2"/>
        <v>0</v>
      </c>
      <c r="L8" s="1"/>
      <c r="M8" s="1"/>
      <c r="N8" s="1"/>
      <c r="O8" s="1">
        <f t="shared" si="3"/>
        <v>68.8</v>
      </c>
      <c r="P8" s="5">
        <f>13*O8-F8</f>
        <v>339.4</v>
      </c>
      <c r="Q8" s="5"/>
      <c r="R8" s="1"/>
      <c r="S8" s="1">
        <f t="shared" si="5"/>
        <v>13</v>
      </c>
      <c r="T8" s="1">
        <f t="shared" si="6"/>
        <v>8.0668604651162799</v>
      </c>
      <c r="U8" s="1">
        <v>60</v>
      </c>
      <c r="V8" s="1">
        <v>59.4</v>
      </c>
      <c r="W8" s="1">
        <v>72</v>
      </c>
      <c r="X8" s="1">
        <v>56.2</v>
      </c>
      <c r="Y8" s="1">
        <v>46.8</v>
      </c>
      <c r="Z8" s="1"/>
      <c r="AA8" s="1">
        <f t="shared" si="4"/>
        <v>101.82</v>
      </c>
      <c r="AB8" s="6">
        <v>12</v>
      </c>
      <c r="AC8" s="10">
        <f t="shared" si="7"/>
        <v>28</v>
      </c>
      <c r="AD8" s="1">
        <f t="shared" si="8"/>
        <v>100.8</v>
      </c>
      <c r="AE8" s="10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4</v>
      </c>
      <c r="D9" s="1">
        <v>240</v>
      </c>
      <c r="E9" s="1">
        <v>98</v>
      </c>
      <c r="F9" s="1">
        <v>146</v>
      </c>
      <c r="G9" s="6">
        <v>0.3</v>
      </c>
      <c r="H9" s="1">
        <v>180</v>
      </c>
      <c r="I9" s="1" t="s">
        <v>34</v>
      </c>
      <c r="J9" s="1">
        <v>98</v>
      </c>
      <c r="K9" s="1">
        <f t="shared" si="2"/>
        <v>0</v>
      </c>
      <c r="L9" s="1"/>
      <c r="M9" s="1"/>
      <c r="N9" s="1"/>
      <c r="O9" s="1">
        <f t="shared" si="3"/>
        <v>19.600000000000001</v>
      </c>
      <c r="P9" s="5">
        <f>12*O9-F9</f>
        <v>89.200000000000017</v>
      </c>
      <c r="Q9" s="5"/>
      <c r="R9" s="1"/>
      <c r="S9" s="1">
        <f t="shared" si="5"/>
        <v>12</v>
      </c>
      <c r="T9" s="1">
        <f t="shared" si="6"/>
        <v>7.4489795918367339</v>
      </c>
      <c r="U9" s="1">
        <v>10.4</v>
      </c>
      <c r="V9" s="1">
        <v>18.2</v>
      </c>
      <c r="W9" s="1">
        <v>12</v>
      </c>
      <c r="X9" s="1">
        <v>14.4</v>
      </c>
      <c r="Y9" s="1">
        <v>20</v>
      </c>
      <c r="Z9" s="1"/>
      <c r="AA9" s="1">
        <f t="shared" si="4"/>
        <v>26.760000000000005</v>
      </c>
      <c r="AB9" s="6">
        <v>12</v>
      </c>
      <c r="AC9" s="10">
        <f t="shared" si="7"/>
        <v>7</v>
      </c>
      <c r="AD9" s="1">
        <f t="shared" si="8"/>
        <v>25.2</v>
      </c>
      <c r="AE9" s="1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308</v>
      </c>
      <c r="D10" s="1">
        <v>696</v>
      </c>
      <c r="E10" s="1">
        <v>292</v>
      </c>
      <c r="F10" s="1">
        <v>591</v>
      </c>
      <c r="G10" s="6">
        <v>0.3</v>
      </c>
      <c r="H10" s="1">
        <v>180</v>
      </c>
      <c r="I10" s="1" t="s">
        <v>34</v>
      </c>
      <c r="J10" s="1">
        <v>292</v>
      </c>
      <c r="K10" s="1">
        <f t="shared" si="2"/>
        <v>0</v>
      </c>
      <c r="L10" s="1"/>
      <c r="M10" s="1"/>
      <c r="N10" s="1"/>
      <c r="O10" s="1">
        <f t="shared" si="3"/>
        <v>58.4</v>
      </c>
      <c r="P10" s="5">
        <f>13*O10-F10</f>
        <v>168.19999999999993</v>
      </c>
      <c r="Q10" s="5"/>
      <c r="R10" s="1"/>
      <c r="S10" s="1">
        <f t="shared" si="5"/>
        <v>13</v>
      </c>
      <c r="T10" s="1">
        <f t="shared" si="6"/>
        <v>10.11986301369863</v>
      </c>
      <c r="U10" s="1">
        <v>59.2</v>
      </c>
      <c r="V10" s="1">
        <v>69.8</v>
      </c>
      <c r="W10" s="1">
        <v>65.8</v>
      </c>
      <c r="X10" s="1">
        <v>53.6</v>
      </c>
      <c r="Y10" s="1">
        <v>58.2</v>
      </c>
      <c r="Z10" s="1"/>
      <c r="AA10" s="1">
        <f t="shared" si="4"/>
        <v>50.45999999999998</v>
      </c>
      <c r="AB10" s="6">
        <v>12</v>
      </c>
      <c r="AC10" s="10">
        <f t="shared" si="7"/>
        <v>14</v>
      </c>
      <c r="AD10" s="1">
        <f t="shared" si="8"/>
        <v>50.4</v>
      </c>
      <c r="AE10" s="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117</v>
      </c>
      <c r="D11" s="1"/>
      <c r="E11" s="1"/>
      <c r="F11" s="1">
        <v>117</v>
      </c>
      <c r="G11" s="6">
        <v>0.09</v>
      </c>
      <c r="H11" s="1">
        <v>180</v>
      </c>
      <c r="I11" s="1" t="s">
        <v>34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3.4</v>
      </c>
      <c r="W11" s="1">
        <v>1</v>
      </c>
      <c r="X11" s="1">
        <v>0</v>
      </c>
      <c r="Y11" s="1">
        <v>0</v>
      </c>
      <c r="Z11" s="26" t="s">
        <v>41</v>
      </c>
      <c r="AA11" s="1">
        <f t="shared" si="4"/>
        <v>0</v>
      </c>
      <c r="AB11" s="6">
        <v>24</v>
      </c>
      <c r="AC11" s="10">
        <f t="shared" si="7"/>
        <v>0</v>
      </c>
      <c r="AD11" s="1">
        <f t="shared" si="8"/>
        <v>0</v>
      </c>
      <c r="AE11" s="10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33</v>
      </c>
      <c r="C12" s="1">
        <v>334</v>
      </c>
      <c r="D12" s="1"/>
      <c r="E12" s="1">
        <v>35</v>
      </c>
      <c r="F12" s="1">
        <v>296</v>
      </c>
      <c r="G12" s="6">
        <v>0.36</v>
      </c>
      <c r="H12" s="1">
        <v>180</v>
      </c>
      <c r="I12" s="1" t="s">
        <v>34</v>
      </c>
      <c r="J12" s="1">
        <v>35</v>
      </c>
      <c r="K12" s="1">
        <f t="shared" si="2"/>
        <v>0</v>
      </c>
      <c r="L12" s="1"/>
      <c r="M12" s="1"/>
      <c r="N12" s="1"/>
      <c r="O12" s="1">
        <f t="shared" si="3"/>
        <v>7</v>
      </c>
      <c r="P12" s="5"/>
      <c r="Q12" s="5"/>
      <c r="R12" s="1"/>
      <c r="S12" s="1">
        <f t="shared" si="5"/>
        <v>42.285714285714285</v>
      </c>
      <c r="T12" s="1">
        <f t="shared" si="6"/>
        <v>42.285714285714285</v>
      </c>
      <c r="U12" s="1">
        <v>3.8</v>
      </c>
      <c r="V12" s="1">
        <v>9.8000000000000007</v>
      </c>
      <c r="W12" s="1">
        <v>6.2</v>
      </c>
      <c r="X12" s="1">
        <v>3.6</v>
      </c>
      <c r="Y12" s="1">
        <v>4.5999999999999996</v>
      </c>
      <c r="Z12" s="26" t="s">
        <v>41</v>
      </c>
      <c r="AA12" s="1">
        <f t="shared" si="4"/>
        <v>0</v>
      </c>
      <c r="AB12" s="6">
        <v>10</v>
      </c>
      <c r="AC12" s="10">
        <f t="shared" si="7"/>
        <v>0</v>
      </c>
      <c r="AD12" s="1">
        <f t="shared" si="8"/>
        <v>0</v>
      </c>
      <c r="AE12" s="1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155</v>
      </c>
      <c r="D13" s="1">
        <v>198</v>
      </c>
      <c r="E13" s="1">
        <v>115.6</v>
      </c>
      <c r="F13" s="1">
        <v>220.9</v>
      </c>
      <c r="G13" s="6">
        <v>1</v>
      </c>
      <c r="H13" s="1">
        <v>180</v>
      </c>
      <c r="I13" s="1" t="s">
        <v>34</v>
      </c>
      <c r="J13" s="1">
        <v>115.5</v>
      </c>
      <c r="K13" s="1">
        <f t="shared" si="2"/>
        <v>9.9999999999994316E-2</v>
      </c>
      <c r="L13" s="1"/>
      <c r="M13" s="1"/>
      <c r="N13" s="1"/>
      <c r="O13" s="1">
        <f t="shared" si="3"/>
        <v>23.119999999999997</v>
      </c>
      <c r="P13" s="5">
        <f>12*O13-F13</f>
        <v>56.539999999999935</v>
      </c>
      <c r="Q13" s="5"/>
      <c r="R13" s="1"/>
      <c r="S13" s="1">
        <f t="shared" si="5"/>
        <v>11.999999999999998</v>
      </c>
      <c r="T13" s="1">
        <f t="shared" si="6"/>
        <v>9.5544982698961949</v>
      </c>
      <c r="U13" s="1">
        <v>13.2</v>
      </c>
      <c r="V13" s="1">
        <v>25.1</v>
      </c>
      <c r="W13" s="1">
        <v>26.4</v>
      </c>
      <c r="X13" s="1">
        <v>17.600000000000001</v>
      </c>
      <c r="Y13" s="1">
        <v>33</v>
      </c>
      <c r="Z13" s="1"/>
      <c r="AA13" s="1">
        <f t="shared" si="4"/>
        <v>56.539999999999935</v>
      </c>
      <c r="AB13" s="6">
        <v>5.5</v>
      </c>
      <c r="AC13" s="10">
        <f t="shared" si="7"/>
        <v>10</v>
      </c>
      <c r="AD13" s="1">
        <f t="shared" si="8"/>
        <v>55</v>
      </c>
      <c r="AE13" s="10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34</v>
      </c>
      <c r="J14" s="22"/>
      <c r="K14" s="22">
        <f t="shared" si="2"/>
        <v>0</v>
      </c>
      <c r="L14" s="22"/>
      <c r="M14" s="22"/>
      <c r="N14" s="22"/>
      <c r="O14" s="22">
        <f t="shared" si="3"/>
        <v>0</v>
      </c>
      <c r="P14" s="24"/>
      <c r="Q14" s="24"/>
      <c r="R14" s="22"/>
      <c r="S14" s="22" t="e">
        <f t="shared" si="5"/>
        <v>#DIV/0!</v>
      </c>
      <c r="T14" s="22" t="e">
        <f t="shared" si="6"/>
        <v>#DIV/0!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 t="s">
        <v>46</v>
      </c>
      <c r="AA14" s="22">
        <f t="shared" si="4"/>
        <v>0</v>
      </c>
      <c r="AB14" s="23">
        <v>0</v>
      </c>
      <c r="AC14" s="25"/>
      <c r="AD14" s="22"/>
      <c r="AE14" s="25"/>
      <c r="AF14" s="2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47</v>
      </c>
      <c r="B15" s="22" t="s">
        <v>44</v>
      </c>
      <c r="C15" s="22"/>
      <c r="D15" s="22"/>
      <c r="E15" s="22"/>
      <c r="F15" s="22"/>
      <c r="G15" s="23">
        <v>0</v>
      </c>
      <c r="H15" s="22" t="e">
        <v>#N/A</v>
      </c>
      <c r="I15" s="22" t="s">
        <v>34</v>
      </c>
      <c r="J15" s="22"/>
      <c r="K15" s="22">
        <f t="shared" si="2"/>
        <v>0</v>
      </c>
      <c r="L15" s="22"/>
      <c r="M15" s="22"/>
      <c r="N15" s="22"/>
      <c r="O15" s="22">
        <f t="shared" si="3"/>
        <v>0</v>
      </c>
      <c r="P15" s="24"/>
      <c r="Q15" s="24"/>
      <c r="R15" s="22"/>
      <c r="S15" s="22" t="e">
        <f t="shared" si="5"/>
        <v>#DIV/0!</v>
      </c>
      <c r="T15" s="22" t="e">
        <f t="shared" si="6"/>
        <v>#DIV/0!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 t="s">
        <v>46</v>
      </c>
      <c r="AA15" s="22">
        <f t="shared" si="4"/>
        <v>0</v>
      </c>
      <c r="AB15" s="23">
        <v>0</v>
      </c>
      <c r="AC15" s="25"/>
      <c r="AD15" s="22"/>
      <c r="AE15" s="25"/>
      <c r="AF15" s="2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48</v>
      </c>
      <c r="B16" s="22" t="s">
        <v>44</v>
      </c>
      <c r="C16" s="22"/>
      <c r="D16" s="22"/>
      <c r="E16" s="22"/>
      <c r="F16" s="22"/>
      <c r="G16" s="23">
        <v>0</v>
      </c>
      <c r="H16" s="22" t="e">
        <v>#N/A</v>
      </c>
      <c r="I16" s="22" t="s">
        <v>34</v>
      </c>
      <c r="J16" s="22"/>
      <c r="K16" s="22">
        <f t="shared" si="2"/>
        <v>0</v>
      </c>
      <c r="L16" s="22"/>
      <c r="M16" s="22"/>
      <c r="N16" s="22"/>
      <c r="O16" s="22">
        <f t="shared" si="3"/>
        <v>0</v>
      </c>
      <c r="P16" s="24"/>
      <c r="Q16" s="24"/>
      <c r="R16" s="22"/>
      <c r="S16" s="22" t="e">
        <f t="shared" si="5"/>
        <v>#DIV/0!</v>
      </c>
      <c r="T16" s="22" t="e">
        <f t="shared" si="6"/>
        <v>#DIV/0!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 t="s">
        <v>46</v>
      </c>
      <c r="AA16" s="22">
        <f t="shared" si="4"/>
        <v>0</v>
      </c>
      <c r="AB16" s="23">
        <v>0</v>
      </c>
      <c r="AC16" s="25"/>
      <c r="AD16" s="22"/>
      <c r="AE16" s="25"/>
      <c r="AF16" s="2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44</v>
      </c>
      <c r="C17" s="1">
        <v>38.5</v>
      </c>
      <c r="D17" s="1"/>
      <c r="E17" s="1"/>
      <c r="F17" s="1">
        <v>38.5</v>
      </c>
      <c r="G17" s="6">
        <v>1</v>
      </c>
      <c r="H17" s="1">
        <v>180</v>
      </c>
      <c r="I17" s="1" t="s">
        <v>34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1.8</v>
      </c>
      <c r="X17" s="1">
        <v>0</v>
      </c>
      <c r="Y17" s="1">
        <v>0.7</v>
      </c>
      <c r="Z17" s="26" t="s">
        <v>41</v>
      </c>
      <c r="AA17" s="1">
        <f t="shared" si="4"/>
        <v>0</v>
      </c>
      <c r="AB17" s="6">
        <v>4</v>
      </c>
      <c r="AC17" s="10">
        <f t="shared" ref="AC17:AC18" si="9">MROUND(P17,AB17)/AB17</f>
        <v>0</v>
      </c>
      <c r="AD17" s="1">
        <f t="shared" ref="AD17:AD18" si="10">AC17*AB17*G17</f>
        <v>0</v>
      </c>
      <c r="AE17" s="1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292</v>
      </c>
      <c r="D18" s="1"/>
      <c r="E18" s="1">
        <v>56</v>
      </c>
      <c r="F18" s="1">
        <v>221</v>
      </c>
      <c r="G18" s="6">
        <v>0.25</v>
      </c>
      <c r="H18" s="1">
        <v>180</v>
      </c>
      <c r="I18" s="1" t="s">
        <v>34</v>
      </c>
      <c r="J18" s="1">
        <v>56</v>
      </c>
      <c r="K18" s="1">
        <f t="shared" si="2"/>
        <v>0</v>
      </c>
      <c r="L18" s="1"/>
      <c r="M18" s="1"/>
      <c r="N18" s="1"/>
      <c r="O18" s="1">
        <f t="shared" si="3"/>
        <v>11.2</v>
      </c>
      <c r="P18" s="5"/>
      <c r="Q18" s="5"/>
      <c r="R18" s="1"/>
      <c r="S18" s="1">
        <f t="shared" si="5"/>
        <v>19.732142857142858</v>
      </c>
      <c r="T18" s="1">
        <f t="shared" si="6"/>
        <v>19.732142857142858</v>
      </c>
      <c r="U18" s="1">
        <v>8.8000000000000007</v>
      </c>
      <c r="V18" s="1">
        <v>20</v>
      </c>
      <c r="W18" s="1">
        <v>38.200000000000003</v>
      </c>
      <c r="X18" s="1">
        <v>14.6</v>
      </c>
      <c r="Y18" s="1">
        <v>20.399999999999999</v>
      </c>
      <c r="Z18" s="20" t="s">
        <v>35</v>
      </c>
      <c r="AA18" s="1">
        <f t="shared" si="4"/>
        <v>0</v>
      </c>
      <c r="AB18" s="6">
        <v>12</v>
      </c>
      <c r="AC18" s="10">
        <f t="shared" si="9"/>
        <v>0</v>
      </c>
      <c r="AD18" s="1">
        <f t="shared" si="10"/>
        <v>0</v>
      </c>
      <c r="AE18" s="1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51</v>
      </c>
      <c r="B19" s="14" t="s">
        <v>44</v>
      </c>
      <c r="C19" s="14">
        <v>18</v>
      </c>
      <c r="D19" s="14"/>
      <c r="E19" s="14"/>
      <c r="F19" s="14">
        <v>18</v>
      </c>
      <c r="G19" s="15">
        <v>0</v>
      </c>
      <c r="H19" s="14">
        <v>180</v>
      </c>
      <c r="I19" s="14" t="s">
        <v>52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5"/>
        <v>#DIV/0!</v>
      </c>
      <c r="T19" s="14" t="e">
        <f t="shared" si="6"/>
        <v>#DIV/0!</v>
      </c>
      <c r="U19" s="14">
        <v>0.6</v>
      </c>
      <c r="V19" s="14">
        <v>0</v>
      </c>
      <c r="W19" s="14">
        <v>0.6</v>
      </c>
      <c r="X19" s="14">
        <v>0</v>
      </c>
      <c r="Y19" s="14">
        <v>0.6</v>
      </c>
      <c r="Z19" s="26" t="s">
        <v>41</v>
      </c>
      <c r="AA19" s="14">
        <f t="shared" si="4"/>
        <v>0</v>
      </c>
      <c r="AB19" s="15">
        <v>3</v>
      </c>
      <c r="AC19" s="17"/>
      <c r="AD19" s="14"/>
      <c r="AE19" s="17"/>
      <c r="AF19" s="1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33</v>
      </c>
      <c r="C20" s="1">
        <v>246</v>
      </c>
      <c r="D20" s="1">
        <v>96</v>
      </c>
      <c r="E20" s="1">
        <v>58</v>
      </c>
      <c r="F20" s="1">
        <v>264</v>
      </c>
      <c r="G20" s="6">
        <v>0.25</v>
      </c>
      <c r="H20" s="1">
        <v>180</v>
      </c>
      <c r="I20" s="1" t="s">
        <v>34</v>
      </c>
      <c r="J20" s="1">
        <v>58</v>
      </c>
      <c r="K20" s="1">
        <f t="shared" si="2"/>
        <v>0</v>
      </c>
      <c r="L20" s="1"/>
      <c r="M20" s="1"/>
      <c r="N20" s="1"/>
      <c r="O20" s="1">
        <f t="shared" si="3"/>
        <v>11.6</v>
      </c>
      <c r="P20" s="5"/>
      <c r="Q20" s="5"/>
      <c r="R20" s="1"/>
      <c r="S20" s="1">
        <f t="shared" si="5"/>
        <v>22.758620689655174</v>
      </c>
      <c r="T20" s="1">
        <f t="shared" si="6"/>
        <v>22.758620689655174</v>
      </c>
      <c r="U20" s="1">
        <v>21.6</v>
      </c>
      <c r="V20" s="1">
        <v>8.1999999999999993</v>
      </c>
      <c r="W20" s="1">
        <v>31.2</v>
      </c>
      <c r="X20" s="1">
        <v>6.4</v>
      </c>
      <c r="Y20" s="1">
        <v>26.4</v>
      </c>
      <c r="Z20" s="20" t="s">
        <v>35</v>
      </c>
      <c r="AA20" s="1">
        <f t="shared" si="4"/>
        <v>0</v>
      </c>
      <c r="AB20" s="6">
        <v>12</v>
      </c>
      <c r="AC20" s="10">
        <f>MROUND(P20,AB20)/AB20</f>
        <v>0</v>
      </c>
      <c r="AD20" s="1">
        <f>AC20*AB20*G20</f>
        <v>0</v>
      </c>
      <c r="AE20" s="1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21</v>
      </c>
      <c r="D21" s="14"/>
      <c r="E21" s="14"/>
      <c r="F21" s="14">
        <v>21</v>
      </c>
      <c r="G21" s="15">
        <v>0</v>
      </c>
      <c r="H21" s="14">
        <v>180</v>
      </c>
      <c r="I21" s="14" t="s">
        <v>52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5"/>
        <v>#DIV/0!</v>
      </c>
      <c r="T21" s="14" t="e">
        <f t="shared" si="6"/>
        <v>#DIV/0!</v>
      </c>
      <c r="U21" s="14">
        <v>0</v>
      </c>
      <c r="V21" s="14">
        <v>0</v>
      </c>
      <c r="W21" s="14">
        <v>0.6</v>
      </c>
      <c r="X21" s="14">
        <v>0</v>
      </c>
      <c r="Y21" s="14">
        <v>0</v>
      </c>
      <c r="Z21" s="26" t="s">
        <v>41</v>
      </c>
      <c r="AA21" s="14">
        <f t="shared" si="4"/>
        <v>0</v>
      </c>
      <c r="AB21" s="15">
        <v>3</v>
      </c>
      <c r="AC21" s="17"/>
      <c r="AD21" s="14"/>
      <c r="AE21" s="17"/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44</v>
      </c>
      <c r="C22" s="1">
        <v>247.9</v>
      </c>
      <c r="D22" s="1">
        <v>22.2</v>
      </c>
      <c r="E22" s="1">
        <v>103.3</v>
      </c>
      <c r="F22" s="1">
        <v>144.6</v>
      </c>
      <c r="G22" s="6">
        <v>1</v>
      </c>
      <c r="H22" s="1">
        <v>180</v>
      </c>
      <c r="I22" s="1" t="s">
        <v>34</v>
      </c>
      <c r="J22" s="1">
        <v>103.3</v>
      </c>
      <c r="K22" s="1">
        <f t="shared" si="2"/>
        <v>0</v>
      </c>
      <c r="L22" s="1"/>
      <c r="M22" s="1"/>
      <c r="N22" s="1"/>
      <c r="O22" s="1">
        <f t="shared" si="3"/>
        <v>20.66</v>
      </c>
      <c r="P22" s="5">
        <f>13*O22-F22</f>
        <v>123.97999999999999</v>
      </c>
      <c r="Q22" s="5"/>
      <c r="R22" s="1"/>
      <c r="S22" s="1">
        <f t="shared" si="5"/>
        <v>13</v>
      </c>
      <c r="T22" s="1">
        <f t="shared" si="6"/>
        <v>6.999031945788964</v>
      </c>
      <c r="U22" s="1">
        <v>17.02</v>
      </c>
      <c r="V22" s="1">
        <v>20.72</v>
      </c>
      <c r="W22" s="1">
        <v>34.78</v>
      </c>
      <c r="X22" s="1">
        <v>18.5</v>
      </c>
      <c r="Y22" s="1">
        <v>31.08</v>
      </c>
      <c r="Z22" s="1"/>
      <c r="AA22" s="1">
        <f t="shared" si="4"/>
        <v>123.97999999999999</v>
      </c>
      <c r="AB22" s="6">
        <v>3.7</v>
      </c>
      <c r="AC22" s="10">
        <f t="shared" ref="AC22:AC28" si="11">MROUND(P22,AB22)/AB22</f>
        <v>34</v>
      </c>
      <c r="AD22" s="1">
        <f t="shared" ref="AD22:AD28" si="12">AC22*AB22*G22</f>
        <v>125.80000000000001</v>
      </c>
      <c r="AE22" s="1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44</v>
      </c>
      <c r="C23" s="1">
        <v>248.5</v>
      </c>
      <c r="D23" s="1"/>
      <c r="E23" s="1">
        <v>16.2</v>
      </c>
      <c r="F23" s="1">
        <v>232.3</v>
      </c>
      <c r="G23" s="6">
        <v>1</v>
      </c>
      <c r="H23" s="1">
        <v>180</v>
      </c>
      <c r="I23" s="1" t="s">
        <v>34</v>
      </c>
      <c r="J23" s="1">
        <v>16.2</v>
      </c>
      <c r="K23" s="1">
        <f t="shared" si="2"/>
        <v>0</v>
      </c>
      <c r="L23" s="1"/>
      <c r="M23" s="1"/>
      <c r="N23" s="1"/>
      <c r="O23" s="1">
        <f t="shared" si="3"/>
        <v>3.2399999999999998</v>
      </c>
      <c r="P23" s="5"/>
      <c r="Q23" s="5"/>
      <c r="R23" s="1"/>
      <c r="S23" s="1">
        <f t="shared" si="5"/>
        <v>71.697530864197546</v>
      </c>
      <c r="T23" s="1">
        <f t="shared" si="6"/>
        <v>71.697530864197546</v>
      </c>
      <c r="U23" s="1">
        <v>0.36</v>
      </c>
      <c r="V23" s="1">
        <v>2.1800000000000002</v>
      </c>
      <c r="W23" s="1">
        <v>0.36</v>
      </c>
      <c r="X23" s="1">
        <v>0</v>
      </c>
      <c r="Y23" s="1">
        <v>2.52</v>
      </c>
      <c r="Z23" s="26" t="s">
        <v>41</v>
      </c>
      <c r="AA23" s="1">
        <f t="shared" si="4"/>
        <v>0</v>
      </c>
      <c r="AB23" s="6">
        <v>1.8</v>
      </c>
      <c r="AC23" s="10">
        <f t="shared" si="11"/>
        <v>0</v>
      </c>
      <c r="AD23" s="1">
        <f t="shared" si="12"/>
        <v>0</v>
      </c>
      <c r="AE23" s="10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902</v>
      </c>
      <c r="D24" s="1">
        <v>348</v>
      </c>
      <c r="E24" s="1">
        <v>281</v>
      </c>
      <c r="F24" s="1">
        <v>899</v>
      </c>
      <c r="G24" s="6">
        <v>0.25</v>
      </c>
      <c r="H24" s="1">
        <v>180</v>
      </c>
      <c r="I24" s="1" t="s">
        <v>34</v>
      </c>
      <c r="J24" s="1">
        <v>280</v>
      </c>
      <c r="K24" s="1">
        <f t="shared" si="2"/>
        <v>1</v>
      </c>
      <c r="L24" s="1"/>
      <c r="M24" s="1"/>
      <c r="N24" s="1"/>
      <c r="O24" s="1">
        <f t="shared" si="3"/>
        <v>56.2</v>
      </c>
      <c r="P24" s="5"/>
      <c r="Q24" s="5"/>
      <c r="R24" s="1"/>
      <c r="S24" s="1">
        <f t="shared" si="5"/>
        <v>15.996441281138789</v>
      </c>
      <c r="T24" s="1">
        <f t="shared" si="6"/>
        <v>15.996441281138789</v>
      </c>
      <c r="U24" s="1">
        <v>66.2</v>
      </c>
      <c r="V24" s="1">
        <v>94.4</v>
      </c>
      <c r="W24" s="1">
        <v>124</v>
      </c>
      <c r="X24" s="1">
        <v>81.400000000000006</v>
      </c>
      <c r="Y24" s="1">
        <v>87.2</v>
      </c>
      <c r="Z24" s="20" t="s">
        <v>35</v>
      </c>
      <c r="AA24" s="1">
        <f t="shared" si="4"/>
        <v>0</v>
      </c>
      <c r="AB24" s="6">
        <v>6</v>
      </c>
      <c r="AC24" s="10">
        <f t="shared" si="11"/>
        <v>0</v>
      </c>
      <c r="AD24" s="1">
        <f t="shared" si="12"/>
        <v>0</v>
      </c>
      <c r="AE24" s="10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92</v>
      </c>
      <c r="D25" s="1">
        <v>354</v>
      </c>
      <c r="E25" s="1">
        <v>121</v>
      </c>
      <c r="F25" s="1">
        <v>311</v>
      </c>
      <c r="G25" s="6">
        <v>0.25</v>
      </c>
      <c r="H25" s="1">
        <v>180</v>
      </c>
      <c r="I25" s="1" t="s">
        <v>34</v>
      </c>
      <c r="J25" s="1">
        <v>121</v>
      </c>
      <c r="K25" s="1">
        <f t="shared" si="2"/>
        <v>0</v>
      </c>
      <c r="L25" s="1"/>
      <c r="M25" s="1"/>
      <c r="N25" s="1"/>
      <c r="O25" s="1">
        <f t="shared" si="3"/>
        <v>24.2</v>
      </c>
      <c r="P25" s="5">
        <f t="shared" ref="P25:P28" si="13">13*O25-F25</f>
        <v>3.5999999999999659</v>
      </c>
      <c r="Q25" s="5"/>
      <c r="R25" s="1"/>
      <c r="S25" s="1">
        <f t="shared" si="5"/>
        <v>12.999999999999998</v>
      </c>
      <c r="T25" s="1">
        <f t="shared" si="6"/>
        <v>12.851239669421489</v>
      </c>
      <c r="U25" s="1">
        <v>28.6</v>
      </c>
      <c r="V25" s="1">
        <v>28.8</v>
      </c>
      <c r="W25" s="1">
        <v>28</v>
      </c>
      <c r="X25" s="1">
        <v>25.4</v>
      </c>
      <c r="Y25" s="1">
        <v>27.4</v>
      </c>
      <c r="Z25" s="1"/>
      <c r="AA25" s="1">
        <f t="shared" si="4"/>
        <v>0.89999999999999147</v>
      </c>
      <c r="AB25" s="6">
        <v>6</v>
      </c>
      <c r="AC25" s="10">
        <f t="shared" si="11"/>
        <v>1</v>
      </c>
      <c r="AD25" s="1">
        <f t="shared" si="12"/>
        <v>1.5</v>
      </c>
      <c r="AE25" s="10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33</v>
      </c>
      <c r="C26" s="1">
        <v>109</v>
      </c>
      <c r="D26" s="1">
        <v>174</v>
      </c>
      <c r="E26" s="1">
        <v>77</v>
      </c>
      <c r="F26" s="1">
        <v>191</v>
      </c>
      <c r="G26" s="6">
        <v>0.25</v>
      </c>
      <c r="H26" s="1">
        <v>180</v>
      </c>
      <c r="I26" s="1" t="s">
        <v>34</v>
      </c>
      <c r="J26" s="1">
        <v>77</v>
      </c>
      <c r="K26" s="1">
        <f t="shared" si="2"/>
        <v>0</v>
      </c>
      <c r="L26" s="1"/>
      <c r="M26" s="1"/>
      <c r="N26" s="1"/>
      <c r="O26" s="1">
        <f t="shared" si="3"/>
        <v>15.4</v>
      </c>
      <c r="P26" s="5">
        <f t="shared" si="13"/>
        <v>9.2000000000000171</v>
      </c>
      <c r="Q26" s="5"/>
      <c r="R26" s="1"/>
      <c r="S26" s="1">
        <f t="shared" si="5"/>
        <v>13</v>
      </c>
      <c r="T26" s="1">
        <f t="shared" si="6"/>
        <v>12.402597402597403</v>
      </c>
      <c r="U26" s="1">
        <v>13.6</v>
      </c>
      <c r="V26" s="1">
        <v>21</v>
      </c>
      <c r="W26" s="1">
        <v>20.2</v>
      </c>
      <c r="X26" s="1">
        <v>21</v>
      </c>
      <c r="Y26" s="1">
        <v>17.2</v>
      </c>
      <c r="Z26" s="1"/>
      <c r="AA26" s="1">
        <f t="shared" si="4"/>
        <v>2.3000000000000043</v>
      </c>
      <c r="AB26" s="6">
        <v>6</v>
      </c>
      <c r="AC26" s="10">
        <f t="shared" si="11"/>
        <v>2</v>
      </c>
      <c r="AD26" s="1">
        <f t="shared" si="12"/>
        <v>3</v>
      </c>
      <c r="AE26" s="10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44</v>
      </c>
      <c r="C27" s="1">
        <v>231</v>
      </c>
      <c r="D27" s="1">
        <v>306</v>
      </c>
      <c r="E27" s="1">
        <v>204</v>
      </c>
      <c r="F27" s="1">
        <v>285</v>
      </c>
      <c r="G27" s="6">
        <v>1</v>
      </c>
      <c r="H27" s="1">
        <v>180</v>
      </c>
      <c r="I27" s="1" t="s">
        <v>34</v>
      </c>
      <c r="J27" s="1">
        <v>199</v>
      </c>
      <c r="K27" s="1">
        <f t="shared" si="2"/>
        <v>5</v>
      </c>
      <c r="L27" s="1"/>
      <c r="M27" s="1"/>
      <c r="N27" s="1"/>
      <c r="O27" s="1">
        <f t="shared" si="3"/>
        <v>40.799999999999997</v>
      </c>
      <c r="P27" s="5">
        <f t="shared" si="13"/>
        <v>245.39999999999998</v>
      </c>
      <c r="Q27" s="5"/>
      <c r="R27" s="1"/>
      <c r="S27" s="1">
        <f t="shared" si="5"/>
        <v>13</v>
      </c>
      <c r="T27" s="1">
        <f t="shared" si="6"/>
        <v>6.9852941176470589</v>
      </c>
      <c r="U27" s="1">
        <v>32.4</v>
      </c>
      <c r="V27" s="1">
        <v>38.200000000000003</v>
      </c>
      <c r="W27" s="1">
        <v>39.6</v>
      </c>
      <c r="X27" s="1">
        <v>35.799999999999997</v>
      </c>
      <c r="Y27" s="1">
        <v>50.4</v>
      </c>
      <c r="Z27" s="1"/>
      <c r="AA27" s="1">
        <f t="shared" si="4"/>
        <v>245.39999999999998</v>
      </c>
      <c r="AB27" s="6">
        <v>6</v>
      </c>
      <c r="AC27" s="10">
        <f t="shared" si="11"/>
        <v>41</v>
      </c>
      <c r="AD27" s="1">
        <f t="shared" si="12"/>
        <v>246</v>
      </c>
      <c r="AE27" s="10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116</v>
      </c>
      <c r="D28" s="1">
        <v>252</v>
      </c>
      <c r="E28" s="1">
        <v>118</v>
      </c>
      <c r="F28" s="1">
        <v>236</v>
      </c>
      <c r="G28" s="6">
        <v>0.25</v>
      </c>
      <c r="H28" s="1">
        <v>180</v>
      </c>
      <c r="I28" s="1" t="s">
        <v>34</v>
      </c>
      <c r="J28" s="1">
        <v>118</v>
      </c>
      <c r="K28" s="1">
        <f t="shared" si="2"/>
        <v>0</v>
      </c>
      <c r="L28" s="1"/>
      <c r="M28" s="1"/>
      <c r="N28" s="1"/>
      <c r="O28" s="1">
        <f t="shared" si="3"/>
        <v>23.6</v>
      </c>
      <c r="P28" s="5">
        <f t="shared" si="13"/>
        <v>70.800000000000011</v>
      </c>
      <c r="Q28" s="5"/>
      <c r="R28" s="1"/>
      <c r="S28" s="1">
        <f t="shared" si="5"/>
        <v>13</v>
      </c>
      <c r="T28" s="1">
        <f t="shared" si="6"/>
        <v>10</v>
      </c>
      <c r="U28" s="1">
        <v>23.4</v>
      </c>
      <c r="V28" s="1">
        <v>27.4</v>
      </c>
      <c r="W28" s="1">
        <v>28.4</v>
      </c>
      <c r="X28" s="1">
        <v>34.200000000000003</v>
      </c>
      <c r="Y28" s="1">
        <v>31.4</v>
      </c>
      <c r="Z28" s="1"/>
      <c r="AA28" s="1">
        <f t="shared" si="4"/>
        <v>17.700000000000003</v>
      </c>
      <c r="AB28" s="6">
        <v>12</v>
      </c>
      <c r="AC28" s="10">
        <f t="shared" si="11"/>
        <v>6</v>
      </c>
      <c r="AD28" s="1">
        <f t="shared" si="12"/>
        <v>18</v>
      </c>
      <c r="AE28" s="10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62</v>
      </c>
      <c r="B29" s="14" t="s">
        <v>33</v>
      </c>
      <c r="C29" s="14">
        <v>759</v>
      </c>
      <c r="D29" s="19">
        <v>204</v>
      </c>
      <c r="E29" s="21">
        <v>249</v>
      </c>
      <c r="F29" s="21">
        <v>675</v>
      </c>
      <c r="G29" s="15">
        <v>0</v>
      </c>
      <c r="H29" s="14" t="e">
        <v>#N/A</v>
      </c>
      <c r="I29" s="14" t="s">
        <v>52</v>
      </c>
      <c r="J29" s="14">
        <v>245</v>
      </c>
      <c r="K29" s="14">
        <f t="shared" si="2"/>
        <v>4</v>
      </c>
      <c r="L29" s="14"/>
      <c r="M29" s="14"/>
      <c r="N29" s="14"/>
      <c r="O29" s="14">
        <f t="shared" si="3"/>
        <v>49.8</v>
      </c>
      <c r="P29" s="16"/>
      <c r="Q29" s="16"/>
      <c r="R29" s="14"/>
      <c r="S29" s="14">
        <f t="shared" si="5"/>
        <v>13.554216867469881</v>
      </c>
      <c r="T29" s="14">
        <f t="shared" si="6"/>
        <v>13.554216867469881</v>
      </c>
      <c r="U29" s="14">
        <v>21.6</v>
      </c>
      <c r="V29" s="14">
        <v>0</v>
      </c>
      <c r="W29" s="14">
        <v>0</v>
      </c>
      <c r="X29" s="14">
        <v>0</v>
      </c>
      <c r="Y29" s="14">
        <v>0</v>
      </c>
      <c r="Z29" s="18" t="s">
        <v>63</v>
      </c>
      <c r="AA29" s="14">
        <f t="shared" si="4"/>
        <v>0</v>
      </c>
      <c r="AB29" s="15">
        <v>0</v>
      </c>
      <c r="AC29" s="17"/>
      <c r="AD29" s="14"/>
      <c r="AE29" s="17"/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-35</v>
      </c>
      <c r="D30" s="1"/>
      <c r="E30" s="21">
        <f>3+E29</f>
        <v>252</v>
      </c>
      <c r="F30" s="21">
        <f>-44+F29</f>
        <v>631</v>
      </c>
      <c r="G30" s="6">
        <v>0.25</v>
      </c>
      <c r="H30" s="1">
        <v>180</v>
      </c>
      <c r="I30" s="1" t="s">
        <v>34</v>
      </c>
      <c r="J30" s="1">
        <v>3</v>
      </c>
      <c r="K30" s="1">
        <f t="shared" si="2"/>
        <v>249</v>
      </c>
      <c r="L30" s="1"/>
      <c r="M30" s="1"/>
      <c r="N30" s="1"/>
      <c r="O30" s="1">
        <f t="shared" si="3"/>
        <v>50.4</v>
      </c>
      <c r="P30" s="5">
        <f t="shared" ref="P30:P31" si="14">13*O30-F30</f>
        <v>24.199999999999932</v>
      </c>
      <c r="Q30" s="5"/>
      <c r="R30" s="1"/>
      <c r="S30" s="1">
        <f t="shared" si="5"/>
        <v>12.999999999999998</v>
      </c>
      <c r="T30" s="1">
        <f t="shared" si="6"/>
        <v>12.519841269841271</v>
      </c>
      <c r="U30" s="1">
        <v>47.6</v>
      </c>
      <c r="V30" s="1">
        <v>69.8</v>
      </c>
      <c r="W30" s="1">
        <v>98.6</v>
      </c>
      <c r="X30" s="1">
        <v>58.2</v>
      </c>
      <c r="Y30" s="1">
        <v>88.6</v>
      </c>
      <c r="Z30" s="1"/>
      <c r="AA30" s="1">
        <f t="shared" si="4"/>
        <v>6.0499999999999829</v>
      </c>
      <c r="AB30" s="6">
        <v>12</v>
      </c>
      <c r="AC30" s="10">
        <f t="shared" ref="AC30:AC33" si="15">MROUND(P30,AB30)/AB30</f>
        <v>2</v>
      </c>
      <c r="AD30" s="1">
        <f t="shared" ref="AD30:AD33" si="16">AC30*AB30*G30</f>
        <v>6</v>
      </c>
      <c r="AE30" s="10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369</v>
      </c>
      <c r="D31" s="1"/>
      <c r="E31" s="1">
        <v>138</v>
      </c>
      <c r="F31" s="1">
        <v>208</v>
      </c>
      <c r="G31" s="6">
        <v>0.25</v>
      </c>
      <c r="H31" s="1">
        <v>180</v>
      </c>
      <c r="I31" s="1" t="s">
        <v>34</v>
      </c>
      <c r="J31" s="1">
        <v>138</v>
      </c>
      <c r="K31" s="1">
        <f t="shared" si="2"/>
        <v>0</v>
      </c>
      <c r="L31" s="1"/>
      <c r="M31" s="1"/>
      <c r="N31" s="1"/>
      <c r="O31" s="1">
        <f t="shared" si="3"/>
        <v>27.6</v>
      </c>
      <c r="P31" s="5">
        <f t="shared" si="14"/>
        <v>150.80000000000001</v>
      </c>
      <c r="Q31" s="5"/>
      <c r="R31" s="1"/>
      <c r="S31" s="1">
        <f t="shared" si="5"/>
        <v>13</v>
      </c>
      <c r="T31" s="1">
        <f t="shared" si="6"/>
        <v>7.5362318840579707</v>
      </c>
      <c r="U31" s="1">
        <v>19.399999999999999</v>
      </c>
      <c r="V31" s="1">
        <v>14.6</v>
      </c>
      <c r="W31" s="1">
        <v>41.2</v>
      </c>
      <c r="X31" s="1">
        <v>18</v>
      </c>
      <c r="Y31" s="1">
        <v>20.6</v>
      </c>
      <c r="Z31" s="1"/>
      <c r="AA31" s="1">
        <f t="shared" si="4"/>
        <v>37.700000000000003</v>
      </c>
      <c r="AB31" s="6">
        <v>12</v>
      </c>
      <c r="AC31" s="10">
        <f t="shared" si="15"/>
        <v>13</v>
      </c>
      <c r="AD31" s="1">
        <f t="shared" si="16"/>
        <v>39</v>
      </c>
      <c r="AE31" s="10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55</v>
      </c>
      <c r="D32" s="1">
        <v>150</v>
      </c>
      <c r="E32" s="1">
        <v>51</v>
      </c>
      <c r="F32" s="1">
        <v>146</v>
      </c>
      <c r="G32" s="6">
        <v>0.25</v>
      </c>
      <c r="H32" s="1">
        <v>180</v>
      </c>
      <c r="I32" s="1" t="s">
        <v>34</v>
      </c>
      <c r="J32" s="1">
        <v>51</v>
      </c>
      <c r="K32" s="1">
        <f t="shared" si="2"/>
        <v>0</v>
      </c>
      <c r="L32" s="1"/>
      <c r="M32" s="1"/>
      <c r="N32" s="1"/>
      <c r="O32" s="1">
        <f t="shared" si="3"/>
        <v>10.199999999999999</v>
      </c>
      <c r="P32" s="5"/>
      <c r="Q32" s="5"/>
      <c r="R32" s="1"/>
      <c r="S32" s="1">
        <f t="shared" si="5"/>
        <v>14.313725490196079</v>
      </c>
      <c r="T32" s="1">
        <f t="shared" si="6"/>
        <v>14.313725490196079</v>
      </c>
      <c r="U32" s="1">
        <v>7.8</v>
      </c>
      <c r="V32" s="1">
        <v>14.8</v>
      </c>
      <c r="W32" s="1">
        <v>11.6</v>
      </c>
      <c r="X32" s="1">
        <v>7.4</v>
      </c>
      <c r="Y32" s="1">
        <v>2.4</v>
      </c>
      <c r="Z32" s="20" t="s">
        <v>35</v>
      </c>
      <c r="AA32" s="1">
        <f t="shared" si="4"/>
        <v>0</v>
      </c>
      <c r="AB32" s="6">
        <v>6</v>
      </c>
      <c r="AC32" s="10">
        <f t="shared" si="15"/>
        <v>0</v>
      </c>
      <c r="AD32" s="1">
        <f t="shared" si="16"/>
        <v>0</v>
      </c>
      <c r="AE32" s="10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52</v>
      </c>
      <c r="D33" s="1"/>
      <c r="E33" s="1">
        <v>13</v>
      </c>
      <c r="F33" s="1">
        <v>33</v>
      </c>
      <c r="G33" s="6">
        <v>0.25</v>
      </c>
      <c r="H33" s="1">
        <v>180</v>
      </c>
      <c r="I33" s="1" t="s">
        <v>34</v>
      </c>
      <c r="J33" s="1">
        <v>13</v>
      </c>
      <c r="K33" s="1">
        <f t="shared" si="2"/>
        <v>0</v>
      </c>
      <c r="L33" s="1"/>
      <c r="M33" s="1"/>
      <c r="N33" s="1"/>
      <c r="O33" s="1">
        <f t="shared" si="3"/>
        <v>2.6</v>
      </c>
      <c r="P33" s="5"/>
      <c r="Q33" s="5"/>
      <c r="R33" s="1"/>
      <c r="S33" s="1">
        <f t="shared" si="5"/>
        <v>12.692307692307692</v>
      </c>
      <c r="T33" s="1">
        <f t="shared" si="6"/>
        <v>12.692307692307692</v>
      </c>
      <c r="U33" s="1">
        <v>2.2000000000000002</v>
      </c>
      <c r="V33" s="1">
        <v>2.4</v>
      </c>
      <c r="W33" s="1">
        <v>4</v>
      </c>
      <c r="X33" s="1">
        <v>1</v>
      </c>
      <c r="Y33" s="1">
        <v>4.8</v>
      </c>
      <c r="Z33" s="1"/>
      <c r="AA33" s="1">
        <f t="shared" si="4"/>
        <v>0</v>
      </c>
      <c r="AB33" s="6">
        <v>12</v>
      </c>
      <c r="AC33" s="10">
        <f t="shared" si="15"/>
        <v>0</v>
      </c>
      <c r="AD33" s="1">
        <f t="shared" si="16"/>
        <v>0</v>
      </c>
      <c r="AE33" s="10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68</v>
      </c>
      <c r="B34" s="22" t="s">
        <v>33</v>
      </c>
      <c r="C34" s="22"/>
      <c r="D34" s="22"/>
      <c r="E34" s="22"/>
      <c r="F34" s="22"/>
      <c r="G34" s="23">
        <v>0</v>
      </c>
      <c r="H34" s="22" t="e">
        <v>#N/A</v>
      </c>
      <c r="I34" s="22" t="s">
        <v>34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2"/>
      <c r="S34" s="22" t="e">
        <f t="shared" si="5"/>
        <v>#DIV/0!</v>
      </c>
      <c r="T34" s="22" t="e">
        <f t="shared" si="6"/>
        <v>#DIV/0!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 t="s">
        <v>46</v>
      </c>
      <c r="AA34" s="22">
        <f t="shared" si="4"/>
        <v>0</v>
      </c>
      <c r="AB34" s="23">
        <v>0</v>
      </c>
      <c r="AC34" s="25"/>
      <c r="AD34" s="22"/>
      <c r="AE34" s="25"/>
      <c r="AF34" s="2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69</v>
      </c>
      <c r="B35" s="22" t="s">
        <v>33</v>
      </c>
      <c r="C35" s="22"/>
      <c r="D35" s="22"/>
      <c r="E35" s="22"/>
      <c r="F35" s="22"/>
      <c r="G35" s="23">
        <v>0</v>
      </c>
      <c r="H35" s="22" t="e">
        <v>#N/A</v>
      </c>
      <c r="I35" s="22" t="s">
        <v>34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4"/>
      <c r="Q35" s="24"/>
      <c r="R35" s="22"/>
      <c r="S35" s="22" t="e">
        <f t="shared" si="5"/>
        <v>#DIV/0!</v>
      </c>
      <c r="T35" s="22" t="e">
        <f t="shared" si="6"/>
        <v>#DIV/0!</v>
      </c>
      <c r="U35" s="22">
        <v>0</v>
      </c>
      <c r="V35" s="22">
        <v>0</v>
      </c>
      <c r="W35" s="22">
        <v>0</v>
      </c>
      <c r="X35" s="22">
        <v>3.2</v>
      </c>
      <c r="Y35" s="22">
        <v>0</v>
      </c>
      <c r="Z35" s="22" t="s">
        <v>46</v>
      </c>
      <c r="AA35" s="22">
        <f t="shared" si="4"/>
        <v>0</v>
      </c>
      <c r="AB35" s="23">
        <v>0</v>
      </c>
      <c r="AC35" s="25"/>
      <c r="AD35" s="22"/>
      <c r="AE35" s="25"/>
      <c r="AF35" s="22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70</v>
      </c>
      <c r="B36" s="22" t="s">
        <v>33</v>
      </c>
      <c r="C36" s="22"/>
      <c r="D36" s="22"/>
      <c r="E36" s="22"/>
      <c r="F36" s="22"/>
      <c r="G36" s="23">
        <v>0</v>
      </c>
      <c r="H36" s="22" t="e">
        <v>#N/A</v>
      </c>
      <c r="I36" s="22" t="s">
        <v>34</v>
      </c>
      <c r="J36" s="22"/>
      <c r="K36" s="22">
        <f t="shared" si="2"/>
        <v>0</v>
      </c>
      <c r="L36" s="22"/>
      <c r="M36" s="22"/>
      <c r="N36" s="22"/>
      <c r="O36" s="22">
        <f t="shared" si="3"/>
        <v>0</v>
      </c>
      <c r="P36" s="24"/>
      <c r="Q36" s="24"/>
      <c r="R36" s="22"/>
      <c r="S36" s="22" t="e">
        <f t="shared" si="5"/>
        <v>#DIV/0!</v>
      </c>
      <c r="T36" s="22" t="e">
        <f t="shared" si="6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46</v>
      </c>
      <c r="AA36" s="22">
        <f t="shared" si="4"/>
        <v>0</v>
      </c>
      <c r="AB36" s="23">
        <v>0</v>
      </c>
      <c r="AC36" s="25"/>
      <c r="AD36" s="22"/>
      <c r="AE36" s="25"/>
      <c r="AF36" s="2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168</v>
      </c>
      <c r="D37" s="1">
        <v>88</v>
      </c>
      <c r="E37" s="1">
        <v>76</v>
      </c>
      <c r="F37" s="1">
        <v>153</v>
      </c>
      <c r="G37" s="6">
        <v>0.75</v>
      </c>
      <c r="H37" s="1">
        <v>180</v>
      </c>
      <c r="I37" s="1" t="s">
        <v>34</v>
      </c>
      <c r="J37" s="1">
        <v>76</v>
      </c>
      <c r="K37" s="1">
        <f t="shared" si="2"/>
        <v>0</v>
      </c>
      <c r="L37" s="1"/>
      <c r="M37" s="1"/>
      <c r="N37" s="1"/>
      <c r="O37" s="1">
        <f t="shared" si="3"/>
        <v>15.2</v>
      </c>
      <c r="P37" s="5">
        <f>13*O37-F37</f>
        <v>44.599999999999994</v>
      </c>
      <c r="Q37" s="5"/>
      <c r="R37" s="1"/>
      <c r="S37" s="1">
        <f t="shared" si="5"/>
        <v>13</v>
      </c>
      <c r="T37" s="1">
        <f t="shared" si="6"/>
        <v>10.065789473684211</v>
      </c>
      <c r="U37" s="1">
        <v>15</v>
      </c>
      <c r="V37" s="1">
        <v>9.8000000000000007</v>
      </c>
      <c r="W37" s="1">
        <v>24.8</v>
      </c>
      <c r="X37" s="1">
        <v>5.2</v>
      </c>
      <c r="Y37" s="1">
        <v>6.4</v>
      </c>
      <c r="Z37" s="1"/>
      <c r="AA37" s="1">
        <f t="shared" si="4"/>
        <v>33.449999999999996</v>
      </c>
      <c r="AB37" s="6">
        <v>8</v>
      </c>
      <c r="AC37" s="10">
        <f>MROUND(P37,AB37)/AB37</f>
        <v>6</v>
      </c>
      <c r="AD37" s="1">
        <f>AC37*AB37*G37</f>
        <v>36</v>
      </c>
      <c r="AE37" s="10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72</v>
      </c>
      <c r="B38" s="22" t="s">
        <v>33</v>
      </c>
      <c r="C38" s="22"/>
      <c r="D38" s="22"/>
      <c r="E38" s="22"/>
      <c r="F38" s="22"/>
      <c r="G38" s="23">
        <v>0</v>
      </c>
      <c r="H38" s="22" t="e">
        <v>#N/A</v>
      </c>
      <c r="I38" s="22" t="s">
        <v>34</v>
      </c>
      <c r="J38" s="22"/>
      <c r="K38" s="22">
        <f t="shared" ref="K38:K69" si="17">E38-J38</f>
        <v>0</v>
      </c>
      <c r="L38" s="22"/>
      <c r="M38" s="22"/>
      <c r="N38" s="22"/>
      <c r="O38" s="22">
        <f t="shared" ref="O38:O69" si="18">E38/5</f>
        <v>0</v>
      </c>
      <c r="P38" s="24"/>
      <c r="Q38" s="24"/>
      <c r="R38" s="22"/>
      <c r="S38" s="22" t="e">
        <f t="shared" si="5"/>
        <v>#DIV/0!</v>
      </c>
      <c r="T38" s="22" t="e">
        <f t="shared" si="6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46</v>
      </c>
      <c r="AA38" s="22">
        <f t="shared" ref="AA38:AA69" si="19">P38*G38</f>
        <v>0</v>
      </c>
      <c r="AB38" s="23">
        <v>0</v>
      </c>
      <c r="AC38" s="25"/>
      <c r="AD38" s="22"/>
      <c r="AE38" s="25"/>
      <c r="AF38" s="2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73</v>
      </c>
      <c r="B39" s="22" t="s">
        <v>33</v>
      </c>
      <c r="C39" s="22"/>
      <c r="D39" s="22"/>
      <c r="E39" s="22"/>
      <c r="F39" s="22"/>
      <c r="G39" s="23">
        <v>0</v>
      </c>
      <c r="H39" s="22" t="e">
        <v>#N/A</v>
      </c>
      <c r="I39" s="22" t="s">
        <v>34</v>
      </c>
      <c r="J39" s="22">
        <v>8</v>
      </c>
      <c r="K39" s="22">
        <f t="shared" si="17"/>
        <v>-8</v>
      </c>
      <c r="L39" s="22"/>
      <c r="M39" s="22"/>
      <c r="N39" s="22"/>
      <c r="O39" s="22">
        <f t="shared" si="18"/>
        <v>0</v>
      </c>
      <c r="P39" s="24"/>
      <c r="Q39" s="24"/>
      <c r="R39" s="22"/>
      <c r="S39" s="22" t="e">
        <f t="shared" si="5"/>
        <v>#DIV/0!</v>
      </c>
      <c r="T39" s="22" t="e">
        <f t="shared" si="6"/>
        <v>#DIV/0!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 t="s">
        <v>46</v>
      </c>
      <c r="AA39" s="22">
        <f t="shared" si="19"/>
        <v>0</v>
      </c>
      <c r="AB39" s="23">
        <v>0</v>
      </c>
      <c r="AC39" s="25"/>
      <c r="AD39" s="22"/>
      <c r="AE39" s="25"/>
      <c r="AF39" s="2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74</v>
      </c>
      <c r="B40" s="22" t="s">
        <v>33</v>
      </c>
      <c r="C40" s="22"/>
      <c r="D40" s="22"/>
      <c r="E40" s="22"/>
      <c r="F40" s="22"/>
      <c r="G40" s="23">
        <v>0</v>
      </c>
      <c r="H40" s="22" t="e">
        <v>#N/A</v>
      </c>
      <c r="I40" s="22" t="s">
        <v>34</v>
      </c>
      <c r="J40" s="22"/>
      <c r="K40" s="22">
        <f t="shared" si="17"/>
        <v>0</v>
      </c>
      <c r="L40" s="22"/>
      <c r="M40" s="22"/>
      <c r="N40" s="22"/>
      <c r="O40" s="22">
        <f t="shared" si="18"/>
        <v>0</v>
      </c>
      <c r="P40" s="24"/>
      <c r="Q40" s="24"/>
      <c r="R40" s="22"/>
      <c r="S40" s="22" t="e">
        <f t="shared" si="5"/>
        <v>#DIV/0!</v>
      </c>
      <c r="T40" s="22" t="e">
        <f t="shared" si="6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46</v>
      </c>
      <c r="AA40" s="22">
        <f t="shared" si="19"/>
        <v>0</v>
      </c>
      <c r="AB40" s="23">
        <v>0</v>
      </c>
      <c r="AC40" s="25"/>
      <c r="AD40" s="22"/>
      <c r="AE40" s="25"/>
      <c r="AF40" s="2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33</v>
      </c>
      <c r="C41" s="1">
        <v>511</v>
      </c>
      <c r="D41" s="1">
        <v>128</v>
      </c>
      <c r="E41" s="1">
        <v>179</v>
      </c>
      <c r="F41" s="1">
        <v>431</v>
      </c>
      <c r="G41" s="6">
        <v>0.9</v>
      </c>
      <c r="H41" s="1">
        <v>180</v>
      </c>
      <c r="I41" s="1" t="s">
        <v>34</v>
      </c>
      <c r="J41" s="1">
        <v>180</v>
      </c>
      <c r="K41" s="1">
        <f t="shared" si="17"/>
        <v>-1</v>
      </c>
      <c r="L41" s="1"/>
      <c r="M41" s="1"/>
      <c r="N41" s="1"/>
      <c r="O41" s="1">
        <f t="shared" si="18"/>
        <v>35.799999999999997</v>
      </c>
      <c r="P41" s="5">
        <f>13*O41-F41</f>
        <v>34.399999999999977</v>
      </c>
      <c r="Q41" s="5"/>
      <c r="R41" s="1"/>
      <c r="S41" s="1">
        <f t="shared" si="5"/>
        <v>13</v>
      </c>
      <c r="T41" s="1">
        <f t="shared" si="6"/>
        <v>12.039106145251397</v>
      </c>
      <c r="U41" s="1">
        <v>31.2</v>
      </c>
      <c r="V41" s="1">
        <v>47.8</v>
      </c>
      <c r="W41" s="1">
        <v>66.2</v>
      </c>
      <c r="X41" s="1">
        <v>47.8</v>
      </c>
      <c r="Y41" s="1">
        <v>44</v>
      </c>
      <c r="Z41" s="1"/>
      <c r="AA41" s="1">
        <f t="shared" si="19"/>
        <v>30.95999999999998</v>
      </c>
      <c r="AB41" s="6">
        <v>8</v>
      </c>
      <c r="AC41" s="10">
        <f>MROUND(P41,AB41)/AB41</f>
        <v>4</v>
      </c>
      <c r="AD41" s="1">
        <f>AC41*AB41*G41</f>
        <v>28.8</v>
      </c>
      <c r="AE41" s="1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76</v>
      </c>
      <c r="B42" s="22" t="s">
        <v>33</v>
      </c>
      <c r="C42" s="22"/>
      <c r="D42" s="22"/>
      <c r="E42" s="22"/>
      <c r="F42" s="22"/>
      <c r="G42" s="23">
        <v>0</v>
      </c>
      <c r="H42" s="22" t="e">
        <v>#N/A</v>
      </c>
      <c r="I42" s="22" t="s">
        <v>34</v>
      </c>
      <c r="J42" s="22"/>
      <c r="K42" s="22">
        <f t="shared" si="17"/>
        <v>0</v>
      </c>
      <c r="L42" s="22"/>
      <c r="M42" s="22"/>
      <c r="N42" s="22"/>
      <c r="O42" s="22">
        <f t="shared" si="18"/>
        <v>0</v>
      </c>
      <c r="P42" s="24"/>
      <c r="Q42" s="24"/>
      <c r="R42" s="22"/>
      <c r="S42" s="22" t="e">
        <f t="shared" si="5"/>
        <v>#DIV/0!</v>
      </c>
      <c r="T42" s="22" t="e">
        <f t="shared" si="6"/>
        <v>#DIV/0!</v>
      </c>
      <c r="U42" s="22">
        <v>0</v>
      </c>
      <c r="V42" s="22">
        <v>0</v>
      </c>
      <c r="W42" s="22">
        <v>0</v>
      </c>
      <c r="X42" s="22">
        <v>3.2</v>
      </c>
      <c r="Y42" s="22">
        <v>0</v>
      </c>
      <c r="Z42" s="22" t="s">
        <v>46</v>
      </c>
      <c r="AA42" s="22">
        <f t="shared" si="19"/>
        <v>0</v>
      </c>
      <c r="AB42" s="23">
        <v>0</v>
      </c>
      <c r="AC42" s="25"/>
      <c r="AD42" s="22"/>
      <c r="AE42" s="25"/>
      <c r="AF42" s="2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77</v>
      </c>
      <c r="B43" s="22" t="s">
        <v>33</v>
      </c>
      <c r="C43" s="22"/>
      <c r="D43" s="22"/>
      <c r="E43" s="22"/>
      <c r="F43" s="22"/>
      <c r="G43" s="23">
        <v>0</v>
      </c>
      <c r="H43" s="22" t="e">
        <v>#N/A</v>
      </c>
      <c r="I43" s="22" t="s">
        <v>34</v>
      </c>
      <c r="J43" s="22"/>
      <c r="K43" s="22">
        <f t="shared" si="17"/>
        <v>0</v>
      </c>
      <c r="L43" s="22"/>
      <c r="M43" s="22"/>
      <c r="N43" s="22"/>
      <c r="O43" s="22">
        <f t="shared" si="18"/>
        <v>0</v>
      </c>
      <c r="P43" s="24"/>
      <c r="Q43" s="24"/>
      <c r="R43" s="22"/>
      <c r="S43" s="22" t="e">
        <f t="shared" si="5"/>
        <v>#DIV/0!</v>
      </c>
      <c r="T43" s="22" t="e">
        <f t="shared" si="6"/>
        <v>#DIV/0!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 t="s">
        <v>46</v>
      </c>
      <c r="AA43" s="22">
        <f t="shared" si="19"/>
        <v>0</v>
      </c>
      <c r="AB43" s="23">
        <v>0</v>
      </c>
      <c r="AC43" s="25"/>
      <c r="AD43" s="22"/>
      <c r="AE43" s="25"/>
      <c r="AF43" s="2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415</v>
      </c>
      <c r="D44" s="1">
        <v>976</v>
      </c>
      <c r="E44" s="1">
        <v>414</v>
      </c>
      <c r="F44" s="1">
        <v>923</v>
      </c>
      <c r="G44" s="6">
        <v>0.9</v>
      </c>
      <c r="H44" s="1">
        <v>180</v>
      </c>
      <c r="I44" s="1" t="s">
        <v>34</v>
      </c>
      <c r="J44" s="1">
        <v>415</v>
      </c>
      <c r="K44" s="1">
        <f t="shared" si="17"/>
        <v>-1</v>
      </c>
      <c r="L44" s="1"/>
      <c r="M44" s="1"/>
      <c r="N44" s="1"/>
      <c r="O44" s="1">
        <f t="shared" si="18"/>
        <v>82.8</v>
      </c>
      <c r="P44" s="5">
        <f>12*O44-F44</f>
        <v>70.599999999999909</v>
      </c>
      <c r="Q44" s="5"/>
      <c r="R44" s="1"/>
      <c r="S44" s="1">
        <f t="shared" si="5"/>
        <v>12</v>
      </c>
      <c r="T44" s="1">
        <f t="shared" si="6"/>
        <v>11.147342995169083</v>
      </c>
      <c r="U44" s="1">
        <v>57.4</v>
      </c>
      <c r="V44" s="1">
        <v>104.2</v>
      </c>
      <c r="W44" s="1">
        <v>96.2</v>
      </c>
      <c r="X44" s="1">
        <v>79.8</v>
      </c>
      <c r="Y44" s="1">
        <v>77.599999999999994</v>
      </c>
      <c r="Z44" s="1"/>
      <c r="AA44" s="1">
        <f t="shared" si="19"/>
        <v>63.539999999999921</v>
      </c>
      <c r="AB44" s="6">
        <v>8</v>
      </c>
      <c r="AC44" s="10">
        <f t="shared" ref="AC44:AC56" si="20">MROUND(P44,AB44)/AB44</f>
        <v>9</v>
      </c>
      <c r="AD44" s="1">
        <f t="shared" ref="AD44:AD56" si="21">AC44*AB44*G44</f>
        <v>64.8</v>
      </c>
      <c r="AE44" s="1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33</v>
      </c>
      <c r="C45" s="1">
        <v>265</v>
      </c>
      <c r="D45" s="1">
        <v>96</v>
      </c>
      <c r="E45" s="1">
        <v>92</v>
      </c>
      <c r="F45" s="1">
        <v>265</v>
      </c>
      <c r="G45" s="6">
        <v>0.43</v>
      </c>
      <c r="H45" s="1">
        <v>180</v>
      </c>
      <c r="I45" s="1" t="s">
        <v>34</v>
      </c>
      <c r="J45" s="1">
        <v>96</v>
      </c>
      <c r="K45" s="1">
        <f t="shared" si="17"/>
        <v>-4</v>
      </c>
      <c r="L45" s="1"/>
      <c r="M45" s="1"/>
      <c r="N45" s="1"/>
      <c r="O45" s="1">
        <f t="shared" si="18"/>
        <v>18.399999999999999</v>
      </c>
      <c r="P45" s="5"/>
      <c r="Q45" s="5"/>
      <c r="R45" s="1"/>
      <c r="S45" s="1">
        <f t="shared" si="5"/>
        <v>14.402173913043478</v>
      </c>
      <c r="T45" s="1">
        <f t="shared" si="6"/>
        <v>14.402173913043478</v>
      </c>
      <c r="U45" s="1">
        <v>22.2</v>
      </c>
      <c r="V45" s="1">
        <v>29.4</v>
      </c>
      <c r="W45" s="1">
        <v>40.799999999999997</v>
      </c>
      <c r="X45" s="1">
        <v>39.799999999999997</v>
      </c>
      <c r="Y45" s="1">
        <v>26</v>
      </c>
      <c r="Z45" s="20" t="s">
        <v>35</v>
      </c>
      <c r="AA45" s="1">
        <f t="shared" si="19"/>
        <v>0</v>
      </c>
      <c r="AB45" s="6">
        <v>16</v>
      </c>
      <c r="AC45" s="10">
        <f t="shared" si="20"/>
        <v>0</v>
      </c>
      <c r="AD45" s="1">
        <f t="shared" si="21"/>
        <v>0</v>
      </c>
      <c r="AE45" s="1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44</v>
      </c>
      <c r="C46" s="1">
        <v>2989</v>
      </c>
      <c r="D46" s="1">
        <v>910</v>
      </c>
      <c r="E46" s="1">
        <v>1575</v>
      </c>
      <c r="F46" s="1">
        <v>2139</v>
      </c>
      <c r="G46" s="6">
        <v>1</v>
      </c>
      <c r="H46" s="1">
        <v>180</v>
      </c>
      <c r="I46" s="1" t="s">
        <v>34</v>
      </c>
      <c r="J46" s="1">
        <v>1569</v>
      </c>
      <c r="K46" s="1">
        <f t="shared" si="17"/>
        <v>6</v>
      </c>
      <c r="L46" s="1"/>
      <c r="M46" s="1"/>
      <c r="N46" s="1"/>
      <c r="O46" s="1">
        <f t="shared" si="18"/>
        <v>315</v>
      </c>
      <c r="P46" s="5">
        <f t="shared" ref="P46:P47" si="22">13*O46-F46</f>
        <v>1956</v>
      </c>
      <c r="Q46" s="5"/>
      <c r="R46" s="1"/>
      <c r="S46" s="1">
        <f t="shared" si="5"/>
        <v>13</v>
      </c>
      <c r="T46" s="1">
        <f t="shared" si="6"/>
        <v>6.7904761904761903</v>
      </c>
      <c r="U46" s="1">
        <v>247</v>
      </c>
      <c r="V46" s="1">
        <v>292</v>
      </c>
      <c r="W46" s="1">
        <v>403</v>
      </c>
      <c r="X46" s="1">
        <v>312</v>
      </c>
      <c r="Y46" s="1">
        <v>273</v>
      </c>
      <c r="Z46" s="1"/>
      <c r="AA46" s="1">
        <f t="shared" si="19"/>
        <v>1956</v>
      </c>
      <c r="AB46" s="6">
        <v>5</v>
      </c>
      <c r="AC46" s="10">
        <f>MROUND(P46,AB46)/AB46-AE46</f>
        <v>231</v>
      </c>
      <c r="AD46" s="1">
        <f t="shared" si="21"/>
        <v>1155</v>
      </c>
      <c r="AE46" s="10">
        <f>AF46/AB46</f>
        <v>160</v>
      </c>
      <c r="AF46" s="1">
        <v>800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1058</v>
      </c>
      <c r="D47" s="1">
        <v>1800</v>
      </c>
      <c r="E47" s="1">
        <v>1027</v>
      </c>
      <c r="F47" s="1">
        <v>1582</v>
      </c>
      <c r="G47" s="6">
        <v>0.9</v>
      </c>
      <c r="H47" s="1">
        <v>180</v>
      </c>
      <c r="I47" s="1" t="s">
        <v>34</v>
      </c>
      <c r="J47" s="1">
        <v>1034</v>
      </c>
      <c r="K47" s="1">
        <f t="shared" si="17"/>
        <v>-7</v>
      </c>
      <c r="L47" s="1"/>
      <c r="M47" s="1"/>
      <c r="N47" s="1"/>
      <c r="O47" s="1">
        <f t="shared" si="18"/>
        <v>205.4</v>
      </c>
      <c r="P47" s="5">
        <f t="shared" si="22"/>
        <v>1088.2000000000003</v>
      </c>
      <c r="Q47" s="5"/>
      <c r="R47" s="1"/>
      <c r="S47" s="1">
        <f t="shared" si="5"/>
        <v>13.000000000000002</v>
      </c>
      <c r="T47" s="1">
        <f t="shared" si="6"/>
        <v>7.7020447906523852</v>
      </c>
      <c r="U47" s="1">
        <v>174.6</v>
      </c>
      <c r="V47" s="1">
        <v>198.6</v>
      </c>
      <c r="W47" s="1">
        <v>204.6</v>
      </c>
      <c r="X47" s="1">
        <v>190</v>
      </c>
      <c r="Y47" s="1">
        <v>175</v>
      </c>
      <c r="Z47" s="1"/>
      <c r="AA47" s="1">
        <f t="shared" si="19"/>
        <v>979.38000000000022</v>
      </c>
      <c r="AB47" s="6">
        <v>8</v>
      </c>
      <c r="AC47" s="10">
        <f t="shared" si="20"/>
        <v>136</v>
      </c>
      <c r="AD47" s="1">
        <f t="shared" si="21"/>
        <v>979.2</v>
      </c>
      <c r="AE47" s="10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33</v>
      </c>
      <c r="C48" s="1">
        <v>592</v>
      </c>
      <c r="D48" s="1"/>
      <c r="E48" s="1">
        <v>204</v>
      </c>
      <c r="F48" s="1">
        <v>377</v>
      </c>
      <c r="G48" s="6">
        <v>0.43</v>
      </c>
      <c r="H48" s="1">
        <v>180</v>
      </c>
      <c r="I48" s="1" t="s">
        <v>34</v>
      </c>
      <c r="J48" s="1">
        <v>208</v>
      </c>
      <c r="K48" s="1">
        <f t="shared" si="17"/>
        <v>-4</v>
      </c>
      <c r="L48" s="1"/>
      <c r="M48" s="1"/>
      <c r="N48" s="1"/>
      <c r="O48" s="1">
        <f t="shared" si="18"/>
        <v>40.799999999999997</v>
      </c>
      <c r="P48" s="5">
        <f>12*O48-F48</f>
        <v>112.59999999999997</v>
      </c>
      <c r="Q48" s="5"/>
      <c r="R48" s="1"/>
      <c r="S48" s="1">
        <f t="shared" si="5"/>
        <v>12</v>
      </c>
      <c r="T48" s="1">
        <f t="shared" si="6"/>
        <v>9.2401960784313726</v>
      </c>
      <c r="U48" s="1">
        <v>26.6</v>
      </c>
      <c r="V48" s="1">
        <v>25.8</v>
      </c>
      <c r="W48" s="1">
        <v>71</v>
      </c>
      <c r="X48" s="1">
        <v>34.6</v>
      </c>
      <c r="Y48" s="1">
        <v>42.4</v>
      </c>
      <c r="Z48" s="1"/>
      <c r="AA48" s="1">
        <f t="shared" si="19"/>
        <v>48.417999999999985</v>
      </c>
      <c r="AB48" s="6">
        <v>16</v>
      </c>
      <c r="AC48" s="10">
        <f t="shared" si="20"/>
        <v>7</v>
      </c>
      <c r="AD48" s="1">
        <f t="shared" si="21"/>
        <v>48.16</v>
      </c>
      <c r="AE48" s="10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>
        <v>43</v>
      </c>
      <c r="D49" s="1"/>
      <c r="E49" s="1">
        <v>2</v>
      </c>
      <c r="F49" s="1">
        <v>39</v>
      </c>
      <c r="G49" s="6">
        <v>0.7</v>
      </c>
      <c r="H49" s="1">
        <v>180</v>
      </c>
      <c r="I49" s="1" t="s">
        <v>34</v>
      </c>
      <c r="J49" s="1">
        <v>2</v>
      </c>
      <c r="K49" s="1">
        <f t="shared" si="17"/>
        <v>0</v>
      </c>
      <c r="L49" s="1"/>
      <c r="M49" s="1"/>
      <c r="N49" s="1"/>
      <c r="O49" s="1">
        <f t="shared" si="18"/>
        <v>0.4</v>
      </c>
      <c r="P49" s="5"/>
      <c r="Q49" s="5"/>
      <c r="R49" s="1"/>
      <c r="S49" s="1">
        <f t="shared" si="5"/>
        <v>97.5</v>
      </c>
      <c r="T49" s="1">
        <f t="shared" si="6"/>
        <v>97.5</v>
      </c>
      <c r="U49" s="1">
        <v>1</v>
      </c>
      <c r="V49" s="1">
        <v>0.4</v>
      </c>
      <c r="W49" s="1">
        <v>0</v>
      </c>
      <c r="X49" s="1">
        <v>0</v>
      </c>
      <c r="Y49" s="1">
        <v>0</v>
      </c>
      <c r="Z49" s="20" t="s">
        <v>84</v>
      </c>
      <c r="AA49" s="1">
        <f t="shared" si="19"/>
        <v>0</v>
      </c>
      <c r="AB49" s="6">
        <v>8</v>
      </c>
      <c r="AC49" s="10">
        <f t="shared" si="20"/>
        <v>0</v>
      </c>
      <c r="AD49" s="1">
        <f t="shared" si="21"/>
        <v>0</v>
      </c>
      <c r="AE49" s="10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45</v>
      </c>
      <c r="D50" s="1"/>
      <c r="E50" s="1">
        <v>2</v>
      </c>
      <c r="F50" s="1">
        <v>43</v>
      </c>
      <c r="G50" s="6">
        <v>0.7</v>
      </c>
      <c r="H50" s="1">
        <v>180</v>
      </c>
      <c r="I50" s="1" t="s">
        <v>34</v>
      </c>
      <c r="J50" s="1">
        <v>2</v>
      </c>
      <c r="K50" s="1">
        <f t="shared" si="17"/>
        <v>0</v>
      </c>
      <c r="L50" s="1"/>
      <c r="M50" s="1"/>
      <c r="N50" s="1"/>
      <c r="O50" s="1">
        <f t="shared" si="18"/>
        <v>0.4</v>
      </c>
      <c r="P50" s="5"/>
      <c r="Q50" s="5"/>
      <c r="R50" s="1"/>
      <c r="S50" s="1">
        <f t="shared" si="5"/>
        <v>107.5</v>
      </c>
      <c r="T50" s="1">
        <f t="shared" si="6"/>
        <v>107.5</v>
      </c>
      <c r="U50" s="1">
        <v>0.6</v>
      </c>
      <c r="V50" s="1">
        <v>0</v>
      </c>
      <c r="W50" s="1">
        <v>0</v>
      </c>
      <c r="X50" s="1">
        <v>0</v>
      </c>
      <c r="Y50" s="1">
        <v>0</v>
      </c>
      <c r="Z50" s="20" t="s">
        <v>84</v>
      </c>
      <c r="AA50" s="1">
        <f t="shared" si="19"/>
        <v>0</v>
      </c>
      <c r="AB50" s="6">
        <v>8</v>
      </c>
      <c r="AC50" s="10">
        <f t="shared" si="20"/>
        <v>0</v>
      </c>
      <c r="AD50" s="1">
        <f t="shared" si="21"/>
        <v>0</v>
      </c>
      <c r="AE50" s="1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49</v>
      </c>
      <c r="D51" s="1"/>
      <c r="E51" s="1">
        <v>14</v>
      </c>
      <c r="F51" s="1">
        <v>35</v>
      </c>
      <c r="G51" s="6">
        <v>0.7</v>
      </c>
      <c r="H51" s="1">
        <v>180</v>
      </c>
      <c r="I51" s="1" t="s">
        <v>34</v>
      </c>
      <c r="J51" s="1">
        <v>14</v>
      </c>
      <c r="K51" s="1">
        <f t="shared" si="17"/>
        <v>0</v>
      </c>
      <c r="L51" s="1"/>
      <c r="M51" s="1"/>
      <c r="N51" s="1"/>
      <c r="O51" s="1">
        <f t="shared" si="18"/>
        <v>2.8</v>
      </c>
      <c r="P51" s="5"/>
      <c r="Q51" s="5"/>
      <c r="R51" s="1"/>
      <c r="S51" s="1">
        <f t="shared" si="5"/>
        <v>12.5</v>
      </c>
      <c r="T51" s="1">
        <f t="shared" si="6"/>
        <v>12.5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7" t="s">
        <v>115</v>
      </c>
      <c r="AA51" s="1">
        <f t="shared" si="19"/>
        <v>0</v>
      </c>
      <c r="AB51" s="6">
        <v>8</v>
      </c>
      <c r="AC51" s="10">
        <f t="shared" si="20"/>
        <v>0</v>
      </c>
      <c r="AD51" s="1">
        <f t="shared" si="21"/>
        <v>0</v>
      </c>
      <c r="AE51" s="10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33</v>
      </c>
      <c r="C52" s="1">
        <v>543</v>
      </c>
      <c r="D52" s="1">
        <v>352</v>
      </c>
      <c r="E52" s="1">
        <v>273</v>
      </c>
      <c r="F52" s="1">
        <v>578</v>
      </c>
      <c r="G52" s="6">
        <v>0.7</v>
      </c>
      <c r="H52" s="1">
        <v>180</v>
      </c>
      <c r="I52" s="1" t="s">
        <v>34</v>
      </c>
      <c r="J52" s="1">
        <v>265</v>
      </c>
      <c r="K52" s="1">
        <f t="shared" si="17"/>
        <v>8</v>
      </c>
      <c r="L52" s="1"/>
      <c r="M52" s="1"/>
      <c r="N52" s="1"/>
      <c r="O52" s="1">
        <f t="shared" si="18"/>
        <v>54.6</v>
      </c>
      <c r="P52" s="5">
        <f>12*O52-F52</f>
        <v>77.200000000000045</v>
      </c>
      <c r="Q52" s="5"/>
      <c r="R52" s="1"/>
      <c r="S52" s="1">
        <f t="shared" si="5"/>
        <v>12</v>
      </c>
      <c r="T52" s="1">
        <f t="shared" si="6"/>
        <v>10.586080586080586</v>
      </c>
      <c r="U52" s="1">
        <v>13.6</v>
      </c>
      <c r="V52" s="1">
        <v>57.6</v>
      </c>
      <c r="W52" s="1">
        <v>65.2</v>
      </c>
      <c r="X52" s="1">
        <v>49.8</v>
      </c>
      <c r="Y52" s="1">
        <v>67.2</v>
      </c>
      <c r="Z52" s="1"/>
      <c r="AA52" s="1">
        <f t="shared" si="19"/>
        <v>54.040000000000028</v>
      </c>
      <c r="AB52" s="6">
        <v>8</v>
      </c>
      <c r="AC52" s="10">
        <f t="shared" si="20"/>
        <v>10</v>
      </c>
      <c r="AD52" s="1">
        <f t="shared" si="21"/>
        <v>56</v>
      </c>
      <c r="AE52" s="10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33</v>
      </c>
      <c r="C53" s="1">
        <v>227</v>
      </c>
      <c r="D53" s="1"/>
      <c r="E53" s="1">
        <v>16</v>
      </c>
      <c r="F53" s="1">
        <v>209</v>
      </c>
      <c r="G53" s="6">
        <v>0.9</v>
      </c>
      <c r="H53" s="1">
        <v>180</v>
      </c>
      <c r="I53" s="1" t="s">
        <v>34</v>
      </c>
      <c r="J53" s="1">
        <v>12</v>
      </c>
      <c r="K53" s="1">
        <f t="shared" si="17"/>
        <v>4</v>
      </c>
      <c r="L53" s="1"/>
      <c r="M53" s="1"/>
      <c r="N53" s="1"/>
      <c r="O53" s="1">
        <f t="shared" si="18"/>
        <v>3.2</v>
      </c>
      <c r="P53" s="5"/>
      <c r="Q53" s="5"/>
      <c r="R53" s="1"/>
      <c r="S53" s="1">
        <f t="shared" si="5"/>
        <v>65.3125</v>
      </c>
      <c r="T53" s="1">
        <f t="shared" si="6"/>
        <v>65.3125</v>
      </c>
      <c r="U53" s="1">
        <v>2.8</v>
      </c>
      <c r="V53" s="1">
        <v>2.8</v>
      </c>
      <c r="W53" s="1">
        <v>21.2</v>
      </c>
      <c r="X53" s="1">
        <v>4.8</v>
      </c>
      <c r="Y53" s="1">
        <v>10.199999999999999</v>
      </c>
      <c r="Z53" s="20" t="s">
        <v>35</v>
      </c>
      <c r="AA53" s="1">
        <f t="shared" si="19"/>
        <v>0</v>
      </c>
      <c r="AB53" s="6">
        <v>8</v>
      </c>
      <c r="AC53" s="10">
        <f t="shared" si="20"/>
        <v>0</v>
      </c>
      <c r="AD53" s="1">
        <f t="shared" si="21"/>
        <v>0</v>
      </c>
      <c r="AE53" s="10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33</v>
      </c>
      <c r="C54" s="1">
        <v>114</v>
      </c>
      <c r="D54" s="1"/>
      <c r="E54" s="1">
        <v>29</v>
      </c>
      <c r="F54" s="1">
        <v>80</v>
      </c>
      <c r="G54" s="6">
        <v>0.9</v>
      </c>
      <c r="H54" s="1">
        <v>180</v>
      </c>
      <c r="I54" s="1" t="s">
        <v>34</v>
      </c>
      <c r="J54" s="1">
        <v>29</v>
      </c>
      <c r="K54" s="1">
        <f t="shared" si="17"/>
        <v>0</v>
      </c>
      <c r="L54" s="1"/>
      <c r="M54" s="1"/>
      <c r="N54" s="1"/>
      <c r="O54" s="1">
        <f t="shared" si="18"/>
        <v>5.8</v>
      </c>
      <c r="P54" s="5"/>
      <c r="Q54" s="5"/>
      <c r="R54" s="1"/>
      <c r="S54" s="1">
        <f t="shared" si="5"/>
        <v>13.793103448275863</v>
      </c>
      <c r="T54" s="1">
        <f t="shared" si="6"/>
        <v>13.793103448275863</v>
      </c>
      <c r="U54" s="1">
        <v>6.2</v>
      </c>
      <c r="V54" s="1">
        <v>8.4</v>
      </c>
      <c r="W54" s="1">
        <v>15.2</v>
      </c>
      <c r="X54" s="1">
        <v>9.1999999999999993</v>
      </c>
      <c r="Y54" s="1">
        <v>13.4</v>
      </c>
      <c r="Z54" s="1"/>
      <c r="AA54" s="1">
        <f t="shared" si="19"/>
        <v>0</v>
      </c>
      <c r="AB54" s="6">
        <v>8</v>
      </c>
      <c r="AC54" s="10">
        <f t="shared" si="20"/>
        <v>0</v>
      </c>
      <c r="AD54" s="1">
        <f t="shared" si="21"/>
        <v>0</v>
      </c>
      <c r="AE54" s="1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44</v>
      </c>
      <c r="C55" s="1">
        <v>997</v>
      </c>
      <c r="D55" s="1">
        <v>2035</v>
      </c>
      <c r="E55" s="1">
        <v>915</v>
      </c>
      <c r="F55" s="1">
        <v>1867</v>
      </c>
      <c r="G55" s="6">
        <v>1</v>
      </c>
      <c r="H55" s="1">
        <v>180</v>
      </c>
      <c r="I55" s="1" t="s">
        <v>34</v>
      </c>
      <c r="J55" s="1">
        <v>901</v>
      </c>
      <c r="K55" s="1">
        <f t="shared" si="17"/>
        <v>14</v>
      </c>
      <c r="L55" s="1"/>
      <c r="M55" s="1"/>
      <c r="N55" s="1"/>
      <c r="O55" s="1">
        <f t="shared" si="18"/>
        <v>183</v>
      </c>
      <c r="P55" s="5">
        <f t="shared" ref="P55:P56" si="23">13*O55-F55</f>
        <v>512</v>
      </c>
      <c r="Q55" s="5"/>
      <c r="R55" s="1"/>
      <c r="S55" s="1">
        <f t="shared" si="5"/>
        <v>13</v>
      </c>
      <c r="T55" s="1">
        <f t="shared" si="6"/>
        <v>10.202185792349727</v>
      </c>
      <c r="U55" s="1">
        <v>185</v>
      </c>
      <c r="V55" s="1">
        <v>205</v>
      </c>
      <c r="W55" s="1">
        <v>208</v>
      </c>
      <c r="X55" s="1">
        <v>208</v>
      </c>
      <c r="Y55" s="1">
        <v>240.6</v>
      </c>
      <c r="Z55" s="1"/>
      <c r="AA55" s="1">
        <f t="shared" si="19"/>
        <v>512</v>
      </c>
      <c r="AB55" s="6">
        <v>5</v>
      </c>
      <c r="AC55" s="10">
        <f t="shared" si="20"/>
        <v>102</v>
      </c>
      <c r="AD55" s="1">
        <f t="shared" si="21"/>
        <v>510</v>
      </c>
      <c r="AE55" s="1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33</v>
      </c>
      <c r="C56" s="1">
        <v>326</v>
      </c>
      <c r="D56" s="1">
        <v>30</v>
      </c>
      <c r="E56" s="1">
        <v>120</v>
      </c>
      <c r="F56" s="1">
        <v>221</v>
      </c>
      <c r="G56" s="6">
        <v>1</v>
      </c>
      <c r="H56" s="1">
        <v>180</v>
      </c>
      <c r="I56" s="1" t="s">
        <v>34</v>
      </c>
      <c r="J56" s="1">
        <v>120</v>
      </c>
      <c r="K56" s="1">
        <f t="shared" si="17"/>
        <v>0</v>
      </c>
      <c r="L56" s="1"/>
      <c r="M56" s="1"/>
      <c r="N56" s="1"/>
      <c r="O56" s="1">
        <f t="shared" si="18"/>
        <v>24</v>
      </c>
      <c r="P56" s="5">
        <f t="shared" si="23"/>
        <v>91</v>
      </c>
      <c r="Q56" s="5"/>
      <c r="R56" s="1"/>
      <c r="S56" s="1">
        <f t="shared" si="5"/>
        <v>13</v>
      </c>
      <c r="T56" s="1">
        <f t="shared" si="6"/>
        <v>9.2083333333333339</v>
      </c>
      <c r="U56" s="1">
        <v>20.8</v>
      </c>
      <c r="V56" s="1">
        <v>27.8</v>
      </c>
      <c r="W56" s="1">
        <v>41.6</v>
      </c>
      <c r="X56" s="1">
        <v>28.6</v>
      </c>
      <c r="Y56" s="1">
        <v>24.6</v>
      </c>
      <c r="Z56" s="1"/>
      <c r="AA56" s="1">
        <f t="shared" si="19"/>
        <v>91</v>
      </c>
      <c r="AB56" s="6">
        <v>5</v>
      </c>
      <c r="AC56" s="10">
        <f t="shared" si="20"/>
        <v>18</v>
      </c>
      <c r="AD56" s="1">
        <f t="shared" si="21"/>
        <v>90</v>
      </c>
      <c r="AE56" s="1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92</v>
      </c>
      <c r="B57" s="22" t="s">
        <v>33</v>
      </c>
      <c r="C57" s="22"/>
      <c r="D57" s="22"/>
      <c r="E57" s="22"/>
      <c r="F57" s="22"/>
      <c r="G57" s="23">
        <v>0</v>
      </c>
      <c r="H57" s="22" t="e">
        <v>#N/A</v>
      </c>
      <c r="I57" s="22" t="s">
        <v>34</v>
      </c>
      <c r="J57" s="22"/>
      <c r="K57" s="22">
        <f t="shared" si="17"/>
        <v>0</v>
      </c>
      <c r="L57" s="22"/>
      <c r="M57" s="22"/>
      <c r="N57" s="22"/>
      <c r="O57" s="22">
        <f t="shared" si="18"/>
        <v>0</v>
      </c>
      <c r="P57" s="24"/>
      <c r="Q57" s="24"/>
      <c r="R57" s="22"/>
      <c r="S57" s="22" t="e">
        <f t="shared" si="5"/>
        <v>#DIV/0!</v>
      </c>
      <c r="T57" s="22" t="e">
        <f t="shared" si="6"/>
        <v>#DIV/0!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 t="s">
        <v>46</v>
      </c>
      <c r="AA57" s="22">
        <f t="shared" si="19"/>
        <v>0</v>
      </c>
      <c r="AB57" s="23">
        <v>0</v>
      </c>
      <c r="AC57" s="25"/>
      <c r="AD57" s="22"/>
      <c r="AE57" s="25"/>
      <c r="AF57" s="22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93</v>
      </c>
      <c r="B58" s="22" t="s">
        <v>33</v>
      </c>
      <c r="C58" s="22"/>
      <c r="D58" s="22"/>
      <c r="E58" s="22"/>
      <c r="F58" s="22"/>
      <c r="G58" s="23">
        <v>0</v>
      </c>
      <c r="H58" s="22" t="e">
        <v>#N/A</v>
      </c>
      <c r="I58" s="22" t="s">
        <v>34</v>
      </c>
      <c r="J58" s="22"/>
      <c r="K58" s="22">
        <f t="shared" si="17"/>
        <v>0</v>
      </c>
      <c r="L58" s="22"/>
      <c r="M58" s="22"/>
      <c r="N58" s="22"/>
      <c r="O58" s="22">
        <f t="shared" si="18"/>
        <v>0</v>
      </c>
      <c r="P58" s="24"/>
      <c r="Q58" s="24"/>
      <c r="R58" s="22"/>
      <c r="S58" s="22" t="e">
        <f t="shared" si="5"/>
        <v>#DIV/0!</v>
      </c>
      <c r="T58" s="22" t="e">
        <f t="shared" si="6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46</v>
      </c>
      <c r="AA58" s="22">
        <f t="shared" si="19"/>
        <v>0</v>
      </c>
      <c r="AB58" s="23">
        <v>0</v>
      </c>
      <c r="AC58" s="25"/>
      <c r="AD58" s="22"/>
      <c r="AE58" s="25"/>
      <c r="AF58" s="2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94</v>
      </c>
      <c r="B59" s="22" t="s">
        <v>33</v>
      </c>
      <c r="C59" s="22"/>
      <c r="D59" s="22"/>
      <c r="E59" s="22"/>
      <c r="F59" s="22"/>
      <c r="G59" s="23">
        <v>0</v>
      </c>
      <c r="H59" s="22" t="e">
        <v>#N/A</v>
      </c>
      <c r="I59" s="22" t="s">
        <v>34</v>
      </c>
      <c r="J59" s="22"/>
      <c r="K59" s="22">
        <f t="shared" si="17"/>
        <v>0</v>
      </c>
      <c r="L59" s="22"/>
      <c r="M59" s="22"/>
      <c r="N59" s="22"/>
      <c r="O59" s="22">
        <f t="shared" si="18"/>
        <v>0</v>
      </c>
      <c r="P59" s="24"/>
      <c r="Q59" s="24"/>
      <c r="R59" s="22"/>
      <c r="S59" s="22" t="e">
        <f t="shared" si="5"/>
        <v>#DIV/0!</v>
      </c>
      <c r="T59" s="22" t="e">
        <f t="shared" si="6"/>
        <v>#DIV/0!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 t="s">
        <v>46</v>
      </c>
      <c r="AA59" s="22">
        <f t="shared" si="19"/>
        <v>0</v>
      </c>
      <c r="AB59" s="23">
        <v>0</v>
      </c>
      <c r="AC59" s="25"/>
      <c r="AD59" s="22"/>
      <c r="AE59" s="25"/>
      <c r="AF59" s="2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95</v>
      </c>
      <c r="B60" s="14" t="s">
        <v>33</v>
      </c>
      <c r="C60" s="14">
        <v>1</v>
      </c>
      <c r="D60" s="14"/>
      <c r="E60" s="14"/>
      <c r="F60" s="14">
        <v>1</v>
      </c>
      <c r="G60" s="15">
        <v>0</v>
      </c>
      <c r="H60" s="14" t="e">
        <v>#N/A</v>
      </c>
      <c r="I60" s="14" t="s">
        <v>52</v>
      </c>
      <c r="J60" s="14"/>
      <c r="K60" s="14">
        <f t="shared" si="17"/>
        <v>0</v>
      </c>
      <c r="L60" s="14"/>
      <c r="M60" s="14"/>
      <c r="N60" s="14"/>
      <c r="O60" s="14">
        <f t="shared" si="18"/>
        <v>0</v>
      </c>
      <c r="P60" s="16"/>
      <c r="Q60" s="16"/>
      <c r="R60" s="14"/>
      <c r="S60" s="14" t="e">
        <f t="shared" si="5"/>
        <v>#DIV/0!</v>
      </c>
      <c r="T60" s="14" t="e">
        <f t="shared" si="6"/>
        <v>#DIV/0!</v>
      </c>
      <c r="U60" s="14">
        <v>0</v>
      </c>
      <c r="V60" s="14">
        <v>0</v>
      </c>
      <c r="W60" s="14">
        <v>0</v>
      </c>
      <c r="X60" s="14">
        <v>0.8</v>
      </c>
      <c r="Y60" s="14">
        <v>1.8</v>
      </c>
      <c r="Z60" s="26" t="s">
        <v>41</v>
      </c>
      <c r="AA60" s="14">
        <f t="shared" si="19"/>
        <v>0</v>
      </c>
      <c r="AB60" s="15">
        <v>0</v>
      </c>
      <c r="AC60" s="17"/>
      <c r="AD60" s="14"/>
      <c r="AE60" s="17"/>
      <c r="AF60" s="1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96</v>
      </c>
      <c r="B61" s="14" t="s">
        <v>33</v>
      </c>
      <c r="C61" s="14">
        <v>38</v>
      </c>
      <c r="D61" s="14"/>
      <c r="E61" s="14"/>
      <c r="F61" s="14">
        <v>38</v>
      </c>
      <c r="G61" s="15">
        <v>0</v>
      </c>
      <c r="H61" s="14" t="e">
        <v>#N/A</v>
      </c>
      <c r="I61" s="14" t="s">
        <v>52</v>
      </c>
      <c r="J61" s="14"/>
      <c r="K61" s="14">
        <f t="shared" si="17"/>
        <v>0</v>
      </c>
      <c r="L61" s="14"/>
      <c r="M61" s="14"/>
      <c r="N61" s="14"/>
      <c r="O61" s="14">
        <f t="shared" si="18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0.4</v>
      </c>
      <c r="V61" s="14">
        <v>0</v>
      </c>
      <c r="W61" s="14">
        <v>0</v>
      </c>
      <c r="X61" s="14">
        <v>0</v>
      </c>
      <c r="Y61" s="14">
        <v>0.8</v>
      </c>
      <c r="Z61" s="26" t="s">
        <v>41</v>
      </c>
      <c r="AA61" s="14">
        <f t="shared" si="19"/>
        <v>0</v>
      </c>
      <c r="AB61" s="15">
        <v>0</v>
      </c>
      <c r="AC61" s="17"/>
      <c r="AD61" s="14"/>
      <c r="AE61" s="17"/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33</v>
      </c>
      <c r="C62" s="14">
        <v>12</v>
      </c>
      <c r="D62" s="14"/>
      <c r="E62" s="14"/>
      <c r="F62" s="14">
        <v>12</v>
      </c>
      <c r="G62" s="15">
        <v>0</v>
      </c>
      <c r="H62" s="14" t="e">
        <v>#N/A</v>
      </c>
      <c r="I62" s="14" t="s">
        <v>52</v>
      </c>
      <c r="J62" s="14"/>
      <c r="K62" s="14">
        <f t="shared" si="17"/>
        <v>0</v>
      </c>
      <c r="L62" s="14"/>
      <c r="M62" s="14"/>
      <c r="N62" s="14"/>
      <c r="O62" s="14">
        <f t="shared" si="18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26" t="s">
        <v>41</v>
      </c>
      <c r="AA62" s="14">
        <f t="shared" si="19"/>
        <v>0</v>
      </c>
      <c r="AB62" s="15">
        <v>0</v>
      </c>
      <c r="AC62" s="17"/>
      <c r="AD62" s="14"/>
      <c r="AE62" s="17"/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33</v>
      </c>
      <c r="C63" s="14">
        <v>66</v>
      </c>
      <c r="D63" s="14"/>
      <c r="E63" s="14"/>
      <c r="F63" s="14">
        <v>66</v>
      </c>
      <c r="G63" s="15">
        <v>0</v>
      </c>
      <c r="H63" s="14">
        <v>365</v>
      </c>
      <c r="I63" s="14" t="s">
        <v>52</v>
      </c>
      <c r="J63" s="14"/>
      <c r="K63" s="14">
        <f t="shared" si="17"/>
        <v>0</v>
      </c>
      <c r="L63" s="14"/>
      <c r="M63" s="14"/>
      <c r="N63" s="14"/>
      <c r="O63" s="14">
        <f t="shared" si="18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26" t="s">
        <v>41</v>
      </c>
      <c r="AA63" s="14">
        <f t="shared" si="19"/>
        <v>0</v>
      </c>
      <c r="AB63" s="15">
        <v>0</v>
      </c>
      <c r="AC63" s="17"/>
      <c r="AD63" s="14"/>
      <c r="AE63" s="17"/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44</v>
      </c>
      <c r="C64" s="1">
        <v>42</v>
      </c>
      <c r="D64" s="1">
        <v>9</v>
      </c>
      <c r="E64" s="1">
        <v>21</v>
      </c>
      <c r="F64" s="1">
        <v>21</v>
      </c>
      <c r="G64" s="6">
        <v>1</v>
      </c>
      <c r="H64" s="1">
        <v>180</v>
      </c>
      <c r="I64" s="1" t="s">
        <v>34</v>
      </c>
      <c r="J64" s="1">
        <v>21</v>
      </c>
      <c r="K64" s="1">
        <f t="shared" si="17"/>
        <v>0</v>
      </c>
      <c r="L64" s="1"/>
      <c r="M64" s="1"/>
      <c r="N64" s="1"/>
      <c r="O64" s="1">
        <f t="shared" si="18"/>
        <v>4.2</v>
      </c>
      <c r="P64" s="5">
        <f t="shared" ref="P64:P65" si="24">13*O64-F64</f>
        <v>33.6</v>
      </c>
      <c r="Q64" s="5"/>
      <c r="R64" s="1"/>
      <c r="S64" s="1">
        <f t="shared" si="5"/>
        <v>13</v>
      </c>
      <c r="T64" s="1">
        <f t="shared" si="6"/>
        <v>5</v>
      </c>
      <c r="U64" s="1">
        <v>2.4</v>
      </c>
      <c r="V64" s="1">
        <v>0</v>
      </c>
      <c r="W64" s="1">
        <v>4.8</v>
      </c>
      <c r="X64" s="1">
        <v>0.6</v>
      </c>
      <c r="Y64" s="1">
        <v>1.8</v>
      </c>
      <c r="Z64" s="1"/>
      <c r="AA64" s="1">
        <f t="shared" si="19"/>
        <v>33.6</v>
      </c>
      <c r="AB64" s="6">
        <v>3</v>
      </c>
      <c r="AC64" s="10">
        <f t="shared" ref="AC64:AC76" si="25">MROUND(P64,AB64)/AB64</f>
        <v>11</v>
      </c>
      <c r="AD64" s="1">
        <f t="shared" ref="AD64:AD76" si="26">AC64*AB64*G64</f>
        <v>33</v>
      </c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382</v>
      </c>
      <c r="D65" s="1">
        <v>612</v>
      </c>
      <c r="E65" s="1">
        <v>335</v>
      </c>
      <c r="F65" s="1">
        <v>592</v>
      </c>
      <c r="G65" s="6">
        <v>0.25</v>
      </c>
      <c r="H65" s="1">
        <v>180</v>
      </c>
      <c r="I65" s="1" t="s">
        <v>34</v>
      </c>
      <c r="J65" s="1">
        <v>335</v>
      </c>
      <c r="K65" s="1">
        <f t="shared" si="17"/>
        <v>0</v>
      </c>
      <c r="L65" s="1"/>
      <c r="M65" s="1"/>
      <c r="N65" s="1"/>
      <c r="O65" s="1">
        <f t="shared" si="18"/>
        <v>67</v>
      </c>
      <c r="P65" s="5">
        <f t="shared" si="24"/>
        <v>279</v>
      </c>
      <c r="Q65" s="5"/>
      <c r="R65" s="1"/>
      <c r="S65" s="1">
        <f t="shared" si="5"/>
        <v>13</v>
      </c>
      <c r="T65" s="1">
        <f t="shared" si="6"/>
        <v>8.8358208955223887</v>
      </c>
      <c r="U65" s="1">
        <v>61.6</v>
      </c>
      <c r="V65" s="1">
        <v>64.2</v>
      </c>
      <c r="W65" s="1">
        <v>78.2</v>
      </c>
      <c r="X65" s="1">
        <v>42</v>
      </c>
      <c r="Y65" s="1">
        <v>51</v>
      </c>
      <c r="Z65" s="1"/>
      <c r="AA65" s="1">
        <f t="shared" si="19"/>
        <v>69.75</v>
      </c>
      <c r="AB65" s="6">
        <v>12</v>
      </c>
      <c r="AC65" s="10">
        <f t="shared" si="25"/>
        <v>23</v>
      </c>
      <c r="AD65" s="1">
        <f t="shared" si="26"/>
        <v>69</v>
      </c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33</v>
      </c>
      <c r="C66" s="1">
        <v>78</v>
      </c>
      <c r="D66" s="1">
        <v>72</v>
      </c>
      <c r="E66" s="1">
        <v>52</v>
      </c>
      <c r="F66" s="1">
        <v>96</v>
      </c>
      <c r="G66" s="6">
        <v>0.3</v>
      </c>
      <c r="H66" s="1">
        <v>180</v>
      </c>
      <c r="I66" s="1" t="s">
        <v>34</v>
      </c>
      <c r="J66" s="1">
        <v>57</v>
      </c>
      <c r="K66" s="1">
        <f t="shared" si="17"/>
        <v>-5</v>
      </c>
      <c r="L66" s="1"/>
      <c r="M66" s="1"/>
      <c r="N66" s="1"/>
      <c r="O66" s="1">
        <f t="shared" si="18"/>
        <v>10.4</v>
      </c>
      <c r="P66" s="5">
        <f>12*O66-F66</f>
        <v>28.800000000000011</v>
      </c>
      <c r="Q66" s="5"/>
      <c r="R66" s="1"/>
      <c r="S66" s="1">
        <f t="shared" si="5"/>
        <v>12</v>
      </c>
      <c r="T66" s="1">
        <f t="shared" si="6"/>
        <v>9.2307692307692299</v>
      </c>
      <c r="U66" s="1">
        <v>6.4</v>
      </c>
      <c r="V66" s="1">
        <v>11.6</v>
      </c>
      <c r="W66" s="1">
        <v>14.2</v>
      </c>
      <c r="X66" s="1">
        <v>11.2</v>
      </c>
      <c r="Y66" s="1">
        <v>17</v>
      </c>
      <c r="Z66" s="1"/>
      <c r="AA66" s="1">
        <f t="shared" si="19"/>
        <v>8.6400000000000023</v>
      </c>
      <c r="AB66" s="6">
        <v>12</v>
      </c>
      <c r="AC66" s="10">
        <f t="shared" si="25"/>
        <v>2</v>
      </c>
      <c r="AD66" s="1">
        <f t="shared" si="26"/>
        <v>7.1999999999999993</v>
      </c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44</v>
      </c>
      <c r="C67" s="1">
        <v>83</v>
      </c>
      <c r="D67" s="1"/>
      <c r="E67" s="1">
        <v>18</v>
      </c>
      <c r="F67" s="1">
        <v>65</v>
      </c>
      <c r="G67" s="6">
        <v>1</v>
      </c>
      <c r="H67" s="1">
        <v>180</v>
      </c>
      <c r="I67" s="1" t="s">
        <v>34</v>
      </c>
      <c r="J67" s="1">
        <v>28.8</v>
      </c>
      <c r="K67" s="1">
        <f t="shared" si="17"/>
        <v>-10.8</v>
      </c>
      <c r="L67" s="1"/>
      <c r="M67" s="1"/>
      <c r="N67" s="1"/>
      <c r="O67" s="1">
        <f t="shared" si="18"/>
        <v>3.6</v>
      </c>
      <c r="P67" s="5"/>
      <c r="Q67" s="5"/>
      <c r="R67" s="1"/>
      <c r="S67" s="1">
        <f t="shared" si="5"/>
        <v>18.055555555555554</v>
      </c>
      <c r="T67" s="1">
        <f t="shared" si="6"/>
        <v>18.055555555555554</v>
      </c>
      <c r="U67" s="1">
        <v>0</v>
      </c>
      <c r="V67" s="1">
        <v>3.2</v>
      </c>
      <c r="W67" s="1">
        <v>3.96</v>
      </c>
      <c r="X67" s="1">
        <v>3.6</v>
      </c>
      <c r="Y67" s="1">
        <v>4.32</v>
      </c>
      <c r="Z67" s="26" t="s">
        <v>41</v>
      </c>
      <c r="AA67" s="1">
        <f t="shared" si="19"/>
        <v>0</v>
      </c>
      <c r="AB67" s="6">
        <v>1.8</v>
      </c>
      <c r="AC67" s="10">
        <f t="shared" si="25"/>
        <v>0</v>
      </c>
      <c r="AD67" s="1">
        <f t="shared" si="26"/>
        <v>0</v>
      </c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33</v>
      </c>
      <c r="C68" s="1">
        <v>57</v>
      </c>
      <c r="D68" s="1">
        <v>348</v>
      </c>
      <c r="E68" s="1">
        <v>46</v>
      </c>
      <c r="F68" s="1">
        <v>299</v>
      </c>
      <c r="G68" s="6">
        <v>0.3</v>
      </c>
      <c r="H68" s="1">
        <v>180</v>
      </c>
      <c r="I68" s="1" t="s">
        <v>34</v>
      </c>
      <c r="J68" s="1">
        <v>46</v>
      </c>
      <c r="K68" s="1">
        <f t="shared" si="17"/>
        <v>0</v>
      </c>
      <c r="L68" s="1"/>
      <c r="M68" s="1"/>
      <c r="N68" s="1"/>
      <c r="O68" s="1">
        <f t="shared" si="18"/>
        <v>9.1999999999999993</v>
      </c>
      <c r="P68" s="5"/>
      <c r="Q68" s="5"/>
      <c r="R68" s="1"/>
      <c r="S68" s="1">
        <f t="shared" si="5"/>
        <v>32.5</v>
      </c>
      <c r="T68" s="1">
        <f t="shared" si="6"/>
        <v>32.5</v>
      </c>
      <c r="U68" s="1">
        <v>22.6</v>
      </c>
      <c r="V68" s="1">
        <v>19</v>
      </c>
      <c r="W68" s="1">
        <v>11.6</v>
      </c>
      <c r="X68" s="1">
        <v>16.8</v>
      </c>
      <c r="Y68" s="1">
        <v>12.6</v>
      </c>
      <c r="Z68" s="20" t="s">
        <v>35</v>
      </c>
      <c r="AA68" s="1">
        <f t="shared" si="19"/>
        <v>0</v>
      </c>
      <c r="AB68" s="6">
        <v>12</v>
      </c>
      <c r="AC68" s="10">
        <f t="shared" si="25"/>
        <v>0</v>
      </c>
      <c r="AD68" s="1">
        <f t="shared" si="26"/>
        <v>0</v>
      </c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33</v>
      </c>
      <c r="C69" s="1">
        <v>62</v>
      </c>
      <c r="D69" s="1"/>
      <c r="E69" s="1">
        <v>18</v>
      </c>
      <c r="F69" s="1">
        <v>42</v>
      </c>
      <c r="G69" s="6">
        <v>0.2</v>
      </c>
      <c r="H69" s="1">
        <v>365</v>
      </c>
      <c r="I69" s="1" t="s">
        <v>34</v>
      </c>
      <c r="J69" s="1">
        <v>18</v>
      </c>
      <c r="K69" s="1">
        <f t="shared" si="17"/>
        <v>0</v>
      </c>
      <c r="L69" s="1"/>
      <c r="M69" s="1"/>
      <c r="N69" s="1"/>
      <c r="O69" s="1">
        <f t="shared" si="18"/>
        <v>3.6</v>
      </c>
      <c r="P69" s="5"/>
      <c r="Q69" s="5"/>
      <c r="R69" s="1"/>
      <c r="S69" s="1">
        <f t="shared" si="5"/>
        <v>11.666666666666666</v>
      </c>
      <c r="T69" s="1">
        <f t="shared" si="6"/>
        <v>11.666666666666666</v>
      </c>
      <c r="U69" s="1">
        <v>1.2</v>
      </c>
      <c r="V69" s="1">
        <v>3.4</v>
      </c>
      <c r="W69" s="1">
        <v>6.4</v>
      </c>
      <c r="X69" s="1">
        <v>4.8</v>
      </c>
      <c r="Y69" s="1">
        <v>6.2</v>
      </c>
      <c r="Z69" s="1"/>
      <c r="AA69" s="1">
        <f t="shared" si="19"/>
        <v>0</v>
      </c>
      <c r="AB69" s="6">
        <v>6</v>
      </c>
      <c r="AC69" s="10">
        <f t="shared" si="25"/>
        <v>0</v>
      </c>
      <c r="AD69" s="1">
        <f t="shared" si="26"/>
        <v>0</v>
      </c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33</v>
      </c>
      <c r="C70" s="1">
        <v>60</v>
      </c>
      <c r="D70" s="1"/>
      <c r="E70" s="1">
        <v>25</v>
      </c>
      <c r="F70" s="1">
        <v>33</v>
      </c>
      <c r="G70" s="6">
        <v>0.2</v>
      </c>
      <c r="H70" s="1">
        <v>365</v>
      </c>
      <c r="I70" s="1" t="s">
        <v>34</v>
      </c>
      <c r="J70" s="1">
        <v>25</v>
      </c>
      <c r="K70" s="1">
        <f t="shared" ref="K70:K78" si="27">E70-J70</f>
        <v>0</v>
      </c>
      <c r="L70" s="1"/>
      <c r="M70" s="1"/>
      <c r="N70" s="1"/>
      <c r="O70" s="1">
        <f t="shared" ref="O70:O78" si="28">E70/5</f>
        <v>5</v>
      </c>
      <c r="P70" s="5">
        <f>12*O70-F70</f>
        <v>27</v>
      </c>
      <c r="Q70" s="5"/>
      <c r="R70" s="1"/>
      <c r="S70" s="1">
        <f t="shared" si="5"/>
        <v>12</v>
      </c>
      <c r="T70" s="1">
        <f t="shared" si="6"/>
        <v>6.6</v>
      </c>
      <c r="U70" s="1">
        <v>1.2</v>
      </c>
      <c r="V70" s="1">
        <v>2.4</v>
      </c>
      <c r="W70" s="1">
        <v>6.4</v>
      </c>
      <c r="X70" s="1">
        <v>4.5999999999999996</v>
      </c>
      <c r="Y70" s="1">
        <v>4.2</v>
      </c>
      <c r="Z70" s="1"/>
      <c r="AA70" s="1">
        <f t="shared" ref="AA70:AA78" si="29">P70*G70</f>
        <v>5.4</v>
      </c>
      <c r="AB70" s="6">
        <v>6</v>
      </c>
      <c r="AC70" s="10">
        <f t="shared" si="25"/>
        <v>5</v>
      </c>
      <c r="AD70" s="1">
        <f t="shared" si="26"/>
        <v>6</v>
      </c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12</v>
      </c>
      <c r="D71" s="1">
        <v>56</v>
      </c>
      <c r="E71" s="1">
        <v>6</v>
      </c>
      <c r="F71" s="1">
        <v>56</v>
      </c>
      <c r="G71" s="6">
        <v>0.3</v>
      </c>
      <c r="H71" s="1">
        <v>180</v>
      </c>
      <c r="I71" s="1" t="s">
        <v>34</v>
      </c>
      <c r="J71" s="1">
        <v>6</v>
      </c>
      <c r="K71" s="1">
        <f t="shared" si="27"/>
        <v>0</v>
      </c>
      <c r="L71" s="1"/>
      <c r="M71" s="1"/>
      <c r="N71" s="1"/>
      <c r="O71" s="1">
        <f t="shared" si="28"/>
        <v>1.2</v>
      </c>
      <c r="P71" s="5"/>
      <c r="Q71" s="5"/>
      <c r="R71" s="1"/>
      <c r="S71" s="1">
        <f t="shared" ref="S71:S78" si="30">(F71+P71)/O71</f>
        <v>46.666666666666671</v>
      </c>
      <c r="T71" s="1">
        <f t="shared" ref="T71:T78" si="31">F71/O71</f>
        <v>46.666666666666671</v>
      </c>
      <c r="U71" s="1">
        <v>8</v>
      </c>
      <c r="V71" s="1">
        <v>0.6</v>
      </c>
      <c r="W71" s="1">
        <v>1.4</v>
      </c>
      <c r="X71" s="1">
        <v>0</v>
      </c>
      <c r="Y71" s="1">
        <v>0</v>
      </c>
      <c r="Z71" s="20" t="s">
        <v>35</v>
      </c>
      <c r="AA71" s="1">
        <f t="shared" si="29"/>
        <v>0</v>
      </c>
      <c r="AB71" s="6">
        <v>14</v>
      </c>
      <c r="AC71" s="10">
        <f t="shared" si="25"/>
        <v>0</v>
      </c>
      <c r="AD71" s="1">
        <f t="shared" si="26"/>
        <v>0</v>
      </c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439</v>
      </c>
      <c r="D72" s="1"/>
      <c r="E72" s="1">
        <v>8</v>
      </c>
      <c r="F72" s="1">
        <v>431</v>
      </c>
      <c r="G72" s="6">
        <v>0.48</v>
      </c>
      <c r="H72" s="1">
        <v>180</v>
      </c>
      <c r="I72" s="1" t="s">
        <v>34</v>
      </c>
      <c r="J72" s="1">
        <v>8</v>
      </c>
      <c r="K72" s="1">
        <f t="shared" si="27"/>
        <v>0</v>
      </c>
      <c r="L72" s="1"/>
      <c r="M72" s="1"/>
      <c r="N72" s="1"/>
      <c r="O72" s="1">
        <f t="shared" si="28"/>
        <v>1.6</v>
      </c>
      <c r="P72" s="5"/>
      <c r="Q72" s="5"/>
      <c r="R72" s="1"/>
      <c r="S72" s="1">
        <f t="shared" si="30"/>
        <v>269.375</v>
      </c>
      <c r="T72" s="1">
        <f t="shared" si="31"/>
        <v>269.375</v>
      </c>
      <c r="U72" s="1">
        <v>1.6</v>
      </c>
      <c r="V72" s="1">
        <v>0.6</v>
      </c>
      <c r="W72" s="1">
        <v>2.4</v>
      </c>
      <c r="X72" s="1">
        <v>1</v>
      </c>
      <c r="Y72" s="1">
        <v>0.2</v>
      </c>
      <c r="Z72" s="26" t="s">
        <v>41</v>
      </c>
      <c r="AA72" s="1">
        <f t="shared" si="29"/>
        <v>0</v>
      </c>
      <c r="AB72" s="6">
        <v>8</v>
      </c>
      <c r="AC72" s="10">
        <f t="shared" si="25"/>
        <v>0</v>
      </c>
      <c r="AD72" s="1">
        <f t="shared" si="26"/>
        <v>0</v>
      </c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33</v>
      </c>
      <c r="C73" s="1">
        <v>791</v>
      </c>
      <c r="D73" s="1">
        <v>300</v>
      </c>
      <c r="E73" s="1">
        <v>392</v>
      </c>
      <c r="F73" s="1">
        <v>596</v>
      </c>
      <c r="G73" s="6">
        <v>0.25</v>
      </c>
      <c r="H73" s="1">
        <v>180</v>
      </c>
      <c r="I73" s="1" t="s">
        <v>34</v>
      </c>
      <c r="J73" s="1">
        <v>392</v>
      </c>
      <c r="K73" s="1">
        <f t="shared" si="27"/>
        <v>0</v>
      </c>
      <c r="L73" s="1"/>
      <c r="M73" s="1"/>
      <c r="N73" s="1"/>
      <c r="O73" s="1">
        <f t="shared" si="28"/>
        <v>78.400000000000006</v>
      </c>
      <c r="P73" s="5">
        <f t="shared" ref="P73:P74" si="32">13*O73-F73</f>
        <v>423.20000000000005</v>
      </c>
      <c r="Q73" s="5"/>
      <c r="R73" s="1"/>
      <c r="S73" s="1">
        <f t="shared" si="30"/>
        <v>13</v>
      </c>
      <c r="T73" s="1">
        <f t="shared" si="31"/>
        <v>7.6020408163265305</v>
      </c>
      <c r="U73" s="1">
        <v>54</v>
      </c>
      <c r="V73" s="1">
        <v>78.8</v>
      </c>
      <c r="W73" s="1">
        <v>105.4</v>
      </c>
      <c r="X73" s="1">
        <v>66.599999999999994</v>
      </c>
      <c r="Y73" s="1">
        <v>76.8</v>
      </c>
      <c r="Z73" s="1"/>
      <c r="AA73" s="1">
        <f t="shared" si="29"/>
        <v>105.80000000000001</v>
      </c>
      <c r="AB73" s="6">
        <v>12</v>
      </c>
      <c r="AC73" s="10">
        <f t="shared" si="25"/>
        <v>35</v>
      </c>
      <c r="AD73" s="1">
        <f t="shared" si="26"/>
        <v>105</v>
      </c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33</v>
      </c>
      <c r="C74" s="1">
        <v>661</v>
      </c>
      <c r="D74" s="1">
        <v>672</v>
      </c>
      <c r="E74" s="1">
        <v>367</v>
      </c>
      <c r="F74" s="1">
        <v>818</v>
      </c>
      <c r="G74" s="6">
        <v>0.25</v>
      </c>
      <c r="H74" s="1">
        <v>180</v>
      </c>
      <c r="I74" s="1" t="s">
        <v>34</v>
      </c>
      <c r="J74" s="1">
        <v>365</v>
      </c>
      <c r="K74" s="1">
        <f t="shared" si="27"/>
        <v>2</v>
      </c>
      <c r="L74" s="1"/>
      <c r="M74" s="1"/>
      <c r="N74" s="1"/>
      <c r="O74" s="1">
        <f t="shared" si="28"/>
        <v>73.400000000000006</v>
      </c>
      <c r="P74" s="5">
        <f t="shared" si="32"/>
        <v>136.20000000000005</v>
      </c>
      <c r="Q74" s="5"/>
      <c r="R74" s="1"/>
      <c r="S74" s="1">
        <f t="shared" si="30"/>
        <v>13</v>
      </c>
      <c r="T74" s="1">
        <f t="shared" si="31"/>
        <v>11.144414168937329</v>
      </c>
      <c r="U74" s="1">
        <v>67.599999999999994</v>
      </c>
      <c r="V74" s="1">
        <v>95</v>
      </c>
      <c r="W74" s="1">
        <v>102.2</v>
      </c>
      <c r="X74" s="1">
        <v>74.400000000000006</v>
      </c>
      <c r="Y74" s="1">
        <v>79.2</v>
      </c>
      <c r="Z74" s="1"/>
      <c r="AA74" s="1">
        <f t="shared" si="29"/>
        <v>34.050000000000011</v>
      </c>
      <c r="AB74" s="6">
        <v>12</v>
      </c>
      <c r="AC74" s="10">
        <f t="shared" si="25"/>
        <v>11</v>
      </c>
      <c r="AD74" s="1">
        <f t="shared" si="26"/>
        <v>33</v>
      </c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44</v>
      </c>
      <c r="C75" s="1">
        <v>326.7</v>
      </c>
      <c r="D75" s="1"/>
      <c r="E75" s="1">
        <v>8.1</v>
      </c>
      <c r="F75" s="1">
        <v>315.89999999999998</v>
      </c>
      <c r="G75" s="6">
        <v>1</v>
      </c>
      <c r="H75" s="1">
        <v>180</v>
      </c>
      <c r="I75" s="1" t="s">
        <v>34</v>
      </c>
      <c r="J75" s="1">
        <v>8.1</v>
      </c>
      <c r="K75" s="1">
        <f t="shared" si="27"/>
        <v>0</v>
      </c>
      <c r="L75" s="1"/>
      <c r="M75" s="1"/>
      <c r="N75" s="1"/>
      <c r="O75" s="1">
        <f t="shared" si="28"/>
        <v>1.6199999999999999</v>
      </c>
      <c r="P75" s="5"/>
      <c r="Q75" s="5"/>
      <c r="R75" s="1"/>
      <c r="S75" s="1">
        <f t="shared" si="30"/>
        <v>195</v>
      </c>
      <c r="T75" s="1">
        <f t="shared" si="31"/>
        <v>195</v>
      </c>
      <c r="U75" s="1">
        <v>1.08</v>
      </c>
      <c r="V75" s="1">
        <v>0.54</v>
      </c>
      <c r="W75" s="1">
        <v>2.7</v>
      </c>
      <c r="X75" s="1">
        <v>0</v>
      </c>
      <c r="Y75" s="1">
        <v>1.08</v>
      </c>
      <c r="Z75" s="26" t="s">
        <v>41</v>
      </c>
      <c r="AA75" s="1">
        <f t="shared" si="29"/>
        <v>0</v>
      </c>
      <c r="AB75" s="6">
        <v>2.7</v>
      </c>
      <c r="AC75" s="10">
        <f t="shared" si="25"/>
        <v>0</v>
      </c>
      <c r="AD75" s="1">
        <f t="shared" si="26"/>
        <v>0</v>
      </c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44</v>
      </c>
      <c r="C76" s="1">
        <v>684</v>
      </c>
      <c r="D76" s="1">
        <v>320</v>
      </c>
      <c r="E76" s="21">
        <f>375.5+E77</f>
        <v>400.5</v>
      </c>
      <c r="F76" s="21">
        <f>583.5+F77</f>
        <v>738.5</v>
      </c>
      <c r="G76" s="6">
        <v>1</v>
      </c>
      <c r="H76" s="1">
        <v>180</v>
      </c>
      <c r="I76" s="1" t="s">
        <v>34</v>
      </c>
      <c r="J76" s="1">
        <v>380</v>
      </c>
      <c r="K76" s="1">
        <f t="shared" si="27"/>
        <v>20.5</v>
      </c>
      <c r="L76" s="1"/>
      <c r="M76" s="1"/>
      <c r="N76" s="1"/>
      <c r="O76" s="1">
        <f t="shared" si="28"/>
        <v>80.099999999999994</v>
      </c>
      <c r="P76" s="5">
        <f>13*O76-F76</f>
        <v>302.79999999999995</v>
      </c>
      <c r="Q76" s="5"/>
      <c r="R76" s="1"/>
      <c r="S76" s="1">
        <f t="shared" si="30"/>
        <v>13</v>
      </c>
      <c r="T76" s="1">
        <f t="shared" si="31"/>
        <v>9.2197253433208495</v>
      </c>
      <c r="U76" s="1">
        <v>76</v>
      </c>
      <c r="V76" s="1">
        <v>75</v>
      </c>
      <c r="W76" s="1">
        <v>107</v>
      </c>
      <c r="X76" s="1">
        <v>93</v>
      </c>
      <c r="Y76" s="1">
        <v>95</v>
      </c>
      <c r="Z76" s="1"/>
      <c r="AA76" s="1">
        <f t="shared" si="29"/>
        <v>302.79999999999995</v>
      </c>
      <c r="AB76" s="6">
        <v>5</v>
      </c>
      <c r="AC76" s="10">
        <f t="shared" si="25"/>
        <v>61</v>
      </c>
      <c r="AD76" s="1">
        <f t="shared" si="26"/>
        <v>305</v>
      </c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112</v>
      </c>
      <c r="B77" s="14" t="s">
        <v>44</v>
      </c>
      <c r="C77" s="14"/>
      <c r="D77" s="19">
        <v>180</v>
      </c>
      <c r="E77" s="21">
        <v>25</v>
      </c>
      <c r="F77" s="21">
        <v>155</v>
      </c>
      <c r="G77" s="15">
        <v>0</v>
      </c>
      <c r="H77" s="14">
        <v>180</v>
      </c>
      <c r="I77" s="14" t="s">
        <v>52</v>
      </c>
      <c r="J77" s="14">
        <v>25</v>
      </c>
      <c r="K77" s="14">
        <f t="shared" si="27"/>
        <v>0</v>
      </c>
      <c r="L77" s="14"/>
      <c r="M77" s="14"/>
      <c r="N77" s="14"/>
      <c r="O77" s="14">
        <f t="shared" si="28"/>
        <v>5</v>
      </c>
      <c r="P77" s="16"/>
      <c r="Q77" s="16"/>
      <c r="R77" s="14"/>
      <c r="S77" s="14">
        <f t="shared" si="30"/>
        <v>31</v>
      </c>
      <c r="T77" s="14">
        <f t="shared" si="31"/>
        <v>31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8" t="s">
        <v>63</v>
      </c>
      <c r="AA77" s="14">
        <f t="shared" si="29"/>
        <v>0</v>
      </c>
      <c r="AB77" s="15">
        <v>0</v>
      </c>
      <c r="AC77" s="17"/>
      <c r="AD77" s="14"/>
      <c r="AE77" s="17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33</v>
      </c>
      <c r="C78" s="1">
        <v>240</v>
      </c>
      <c r="D78" s="1"/>
      <c r="E78" s="1">
        <v>28</v>
      </c>
      <c r="F78" s="1">
        <v>188</v>
      </c>
      <c r="G78" s="6">
        <v>0.14000000000000001</v>
      </c>
      <c r="H78" s="1">
        <v>180</v>
      </c>
      <c r="I78" s="1" t="s">
        <v>34</v>
      </c>
      <c r="J78" s="1">
        <v>28</v>
      </c>
      <c r="K78" s="1">
        <f t="shared" si="27"/>
        <v>0</v>
      </c>
      <c r="L78" s="1"/>
      <c r="M78" s="1"/>
      <c r="N78" s="1"/>
      <c r="O78" s="1">
        <f t="shared" si="28"/>
        <v>5.6</v>
      </c>
      <c r="P78" s="5"/>
      <c r="Q78" s="5"/>
      <c r="R78" s="1"/>
      <c r="S78" s="1">
        <f t="shared" si="30"/>
        <v>33.571428571428577</v>
      </c>
      <c r="T78" s="1">
        <f t="shared" si="31"/>
        <v>33.571428571428577</v>
      </c>
      <c r="U78" s="1">
        <v>9.6</v>
      </c>
      <c r="V78" s="1">
        <v>0</v>
      </c>
      <c r="W78" s="1">
        <v>29.6</v>
      </c>
      <c r="X78" s="1">
        <v>2.2000000000000002</v>
      </c>
      <c r="Y78" s="1">
        <v>10.8</v>
      </c>
      <c r="Z78" s="20" t="s">
        <v>35</v>
      </c>
      <c r="AA78" s="1">
        <f t="shared" si="29"/>
        <v>0</v>
      </c>
      <c r="AB78" s="6">
        <v>22</v>
      </c>
      <c r="AC78" s="10">
        <f>MROUND(P78,AB78)/AB78</f>
        <v>0</v>
      </c>
      <c r="AD78" s="1">
        <f>AC78*AB78*G78</f>
        <v>0</v>
      </c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8" xr:uid="{C245FF57-C7CE-4CE4-9386-FE3101C025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2024-05-16T09:39:11Z</dcterms:created>
  <dcterms:modified xsi:type="dcterms:W3CDTF">2024-05-23T08:20:56Z</dcterms:modified>
</cp:coreProperties>
</file>