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FC84E28-E32A-4910-83BA-686F9F54F2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X257" i="1" s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X227" i="1" s="1"/>
  <c r="O221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H547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8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W541" i="1" s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A9" i="1"/>
  <c r="A10" i="1" s="1"/>
  <c r="D7" i="1"/>
  <c r="P6" i="1"/>
  <c r="O2" i="1"/>
  <c r="Y92" i="1" l="1"/>
  <c r="Y34" i="1"/>
  <c r="Y175" i="1"/>
  <c r="F9" i="1"/>
  <c r="J9" i="1"/>
  <c r="F10" i="1"/>
  <c r="X24" i="1"/>
  <c r="X34" i="1"/>
  <c r="X54" i="1"/>
  <c r="X62" i="1"/>
  <c r="X85" i="1"/>
  <c r="X93" i="1"/>
  <c r="X103" i="1"/>
  <c r="X117" i="1"/>
  <c r="X12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Y227" i="1" s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H9" i="1"/>
  <c r="Y22" i="1"/>
  <c r="Y24" i="1" s="1"/>
  <c r="BM22" i="1"/>
  <c r="BO22" i="1"/>
  <c r="X25" i="1"/>
  <c r="Y28" i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Y117" i="1" s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47" i="1"/>
  <c r="X137" i="1"/>
  <c r="Y132" i="1"/>
  <c r="Y136" i="1" s="1"/>
  <c r="BM132" i="1"/>
  <c r="BO134" i="1"/>
  <c r="BM134" i="1"/>
  <c r="Y134" i="1"/>
  <c r="X144" i="1"/>
  <c r="BO149" i="1"/>
  <c r="BM149" i="1"/>
  <c r="Y149" i="1"/>
  <c r="BO153" i="1"/>
  <c r="BM153" i="1"/>
  <c r="Y153" i="1"/>
  <c r="Y157" i="1" s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G547" i="1"/>
  <c r="X145" i="1"/>
  <c r="X158" i="1"/>
  <c r="I547" i="1"/>
  <c r="X163" i="1"/>
  <c r="J547" i="1"/>
  <c r="X212" i="1"/>
  <c r="X256" i="1"/>
  <c r="Y253" i="1"/>
  <c r="Y256" i="1" s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Y488" i="1" s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Y511" i="1" s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399" i="1" l="1"/>
  <c r="Y535" i="1"/>
  <c r="Y431" i="1"/>
  <c r="Y195" i="1"/>
  <c r="X537" i="1"/>
  <c r="X538" i="1"/>
  <c r="Y245" i="1"/>
  <c r="X541" i="1"/>
  <c r="Y405" i="1"/>
  <c r="Y372" i="1"/>
  <c r="Y297" i="1"/>
  <c r="Y268" i="1"/>
  <c r="Y468" i="1"/>
  <c r="Y451" i="1"/>
  <c r="Y336" i="1"/>
  <c r="Y286" i="1"/>
  <c r="Y202" i="1"/>
  <c r="Y102" i="1"/>
  <c r="Y85" i="1"/>
  <c r="Y542" i="1" s="1"/>
  <c r="Y61" i="1"/>
  <c r="X539" i="1"/>
  <c r="X540" i="1" l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<sst xmlns="http://schemas.openxmlformats.org/spreadsheetml/2006/main" count="2313" uniqueCount="767">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</sst>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4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70</v>
      </c>
      <c r="X107" s="371">
        <f t="shared" si="18"/>
        <v>75.600000000000009</v>
      </c>
      <c r="Y107" s="36">
        <f>IFERROR(IF(X107=0,"",ROUNDUP(X107/H107,0)*0.02175),"")</f>
        <v>0.19574999999999998</v>
      </c>
      <c r="Z107" s="56"/>
      <c r="AA107" s="57"/>
      <c r="AE107" s="64"/>
      <c r="BB107" s="116" t="s">
        <v>1</v>
      </c>
      <c r="BL107" s="64">
        <f t="shared" si="19"/>
        <v>74.7</v>
      </c>
      <c r="BM107" s="64">
        <f t="shared" si="20"/>
        <v>80.676000000000016</v>
      </c>
      <c r="BN107" s="64">
        <f t="shared" si="21"/>
        <v>0.14880952380952378</v>
      </c>
      <c r="BO107" s="64">
        <f t="shared" si="22"/>
        <v>0.1607142857142857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8.3333333333333321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0.19574999999999998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70</v>
      </c>
      <c r="X118" s="372">
        <f>IFERROR(SUM(X105:X116),"0")</f>
        <v>75.600000000000009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800</v>
      </c>
      <c r="X328" s="371">
        <f t="shared" si="65"/>
        <v>810</v>
      </c>
      <c r="Y328" s="36">
        <f>IFERROR(IF(X328=0,"",ROUNDUP(X328/H328,0)*0.02175),"")</f>
        <v>1.1744999999999999</v>
      </c>
      <c r="Z328" s="56"/>
      <c r="AA328" s="57"/>
      <c r="AE328" s="64"/>
      <c r="BB328" s="247" t="s">
        <v>1</v>
      </c>
      <c r="BL328" s="64">
        <f t="shared" si="66"/>
        <v>825.6</v>
      </c>
      <c r="BM328" s="64">
        <f t="shared" si="67"/>
        <v>835.92000000000007</v>
      </c>
      <c r="BN328" s="64">
        <f t="shared" si="68"/>
        <v>1.1111111111111112</v>
      </c>
      <c r="BO328" s="64">
        <f t="shared" si="69"/>
        <v>1.125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600</v>
      </c>
      <c r="X329" s="371">
        <f t="shared" si="65"/>
        <v>600</v>
      </c>
      <c r="Y329" s="36">
        <f>IFERROR(IF(X329=0,"",ROUNDUP(X329/H329,0)*0.02175),"")</f>
        <v>0.86999999999999988</v>
      </c>
      <c r="Z329" s="56"/>
      <c r="AA329" s="57"/>
      <c r="AE329" s="64"/>
      <c r="BB329" s="248" t="s">
        <v>1</v>
      </c>
      <c r="BL329" s="64">
        <f t="shared" si="66"/>
        <v>619.20000000000005</v>
      </c>
      <c r="BM329" s="64">
        <f t="shared" si="67"/>
        <v>619.20000000000005</v>
      </c>
      <c r="BN329" s="64">
        <f t="shared" si="68"/>
        <v>0.83333333333333326</v>
      </c>
      <c r="BO329" s="64">
        <f t="shared" si="69"/>
        <v>0.83333333333333326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93.333333333333343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94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2.0444999999999998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1400</v>
      </c>
      <c r="X337" s="372">
        <f>IFERROR(SUM(X326:X335),"0")</f>
        <v>1410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700</v>
      </c>
      <c r="X339" s="371">
        <f>IFERROR(IF(W339="",0,CEILING((W339/$H339),1)*$H339),"")</f>
        <v>705</v>
      </c>
      <c r="Y339" s="36">
        <f>IFERROR(IF(X339=0,"",ROUNDUP(X339/H339,0)*0.02175),"")</f>
        <v>1.0222499999999999</v>
      </c>
      <c r="Z339" s="56"/>
      <c r="AA339" s="57"/>
      <c r="AE339" s="64"/>
      <c r="BB339" s="255" t="s">
        <v>1</v>
      </c>
      <c r="BL339" s="64">
        <f>IFERROR(W339*I339/H339,"0")</f>
        <v>722.4</v>
      </c>
      <c r="BM339" s="64">
        <f>IFERROR(X339*I339/H339,"0")</f>
        <v>727.56</v>
      </c>
      <c r="BN339" s="64">
        <f>IFERROR(1/J339*(W339/H339),"0")</f>
        <v>0.9722222222222221</v>
      </c>
      <c r="BO339" s="64">
        <f>IFERROR(1/J339*(X339/H339),"0")</f>
        <v>0.97916666666666663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46.666666666666664</v>
      </c>
      <c r="X342" s="372">
        <f>IFERROR(X339/H339,"0")+IFERROR(X340/H340,"0")+IFERROR(X341/H341,"0")</f>
        <v>47</v>
      </c>
      <c r="Y342" s="372">
        <f>IFERROR(IF(Y339="",0,Y339),"0")+IFERROR(IF(Y340="",0,Y340),"0")+IFERROR(IF(Y341="",0,Y341),"0")</f>
        <v>1.0222499999999999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700</v>
      </c>
      <c r="X343" s="372">
        <f>IFERROR(SUM(X339:X341),"0")</f>
        <v>705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50</v>
      </c>
      <c r="X346" s="371">
        <f>IFERROR(IF(W346="",0,CEILING((W346/$H346),1)*$H346),"")</f>
        <v>54.6</v>
      </c>
      <c r="Y346" s="36">
        <f>IFERROR(IF(X346=0,"",ROUNDUP(X346/H346,0)*0.02175),"")</f>
        <v>0.15225</v>
      </c>
      <c r="Z346" s="56"/>
      <c r="AA346" s="57"/>
      <c r="AE346" s="64"/>
      <c r="BB346" s="259" t="s">
        <v>1</v>
      </c>
      <c r="BL346" s="64">
        <f>IFERROR(W346*I346/H346,"0")</f>
        <v>53.61538461538462</v>
      </c>
      <c r="BM346" s="64">
        <f>IFERROR(X346*I346/H346,"0")</f>
        <v>58.548000000000009</v>
      </c>
      <c r="BN346" s="64">
        <f>IFERROR(1/J346*(W346/H346),"0")</f>
        <v>0.11446886446886446</v>
      </c>
      <c r="BO346" s="64">
        <f>IFERROR(1/J346*(X346/H346),"0")</f>
        <v>0.125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6.4102564102564106</v>
      </c>
      <c r="X347" s="372">
        <f>IFERROR(X345/H345,"0")+IFERROR(X346/H346,"0")</f>
        <v>7</v>
      </c>
      <c r="Y347" s="372">
        <f>IFERROR(IF(Y345="",0,Y345),"0")+IFERROR(IF(Y346="",0,Y346),"0")</f>
        <v>0.15225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50</v>
      </c>
      <c r="X348" s="372">
        <f>IFERROR(SUM(X345:X346),"0")</f>
        <v>54.6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100</v>
      </c>
      <c r="X350" s="371">
        <f>IFERROR(IF(W350="",0,CEILING((W350/$H350),1)*$H350),"")</f>
        <v>101.39999999999999</v>
      </c>
      <c r="Y350" s="36">
        <f>IFERROR(IF(X350=0,"",ROUNDUP(X350/H350,0)*0.02175),"")</f>
        <v>0.28275</v>
      </c>
      <c r="Z350" s="56"/>
      <c r="AA350" s="57"/>
      <c r="AE350" s="64"/>
      <c r="BB350" s="260" t="s">
        <v>1</v>
      </c>
      <c r="BL350" s="64">
        <f>IFERROR(W350*I350/H350,"0")</f>
        <v>107.23076923076924</v>
      </c>
      <c r="BM350" s="64">
        <f>IFERROR(X350*I350/H350,"0")</f>
        <v>108.732</v>
      </c>
      <c r="BN350" s="64">
        <f>IFERROR(1/J350*(W350/H350),"0")</f>
        <v>0.22893772893772893</v>
      </c>
      <c r="BO350" s="64">
        <f>IFERROR(1/J350*(X350/H350),"0")</f>
        <v>0.23214285714285712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12.820512820512821</v>
      </c>
      <c r="X351" s="372">
        <f>IFERROR(X350/H350,"0")</f>
        <v>13</v>
      </c>
      <c r="Y351" s="372">
        <f>IFERROR(IF(Y350="",0,Y350),"0")</f>
        <v>0.28275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100</v>
      </c>
      <c r="X352" s="372">
        <f>IFERROR(SUM(X350:X350),"0")</f>
        <v>101.39999999999999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100</v>
      </c>
      <c r="X368" s="371">
        <f>IFERROR(IF(W368="",0,CEILING((W368/$H368),1)*$H368),"")</f>
        <v>101.39999999999999</v>
      </c>
      <c r="Y368" s="36">
        <f>IFERROR(IF(X368=0,"",ROUNDUP(X368/H368,0)*0.02175),"")</f>
        <v>0.28275</v>
      </c>
      <c r="Z368" s="56"/>
      <c r="AA368" s="57"/>
      <c r="AE368" s="64"/>
      <c r="BB368" s="268" t="s">
        <v>1</v>
      </c>
      <c r="BL368" s="64">
        <f>IFERROR(W368*I368/H368,"0")</f>
        <v>107.23076923076924</v>
      </c>
      <c r="BM368" s="64">
        <f>IFERROR(X368*I368/H368,"0")</f>
        <v>108.732</v>
      </c>
      <c r="BN368" s="64">
        <f>IFERROR(1/J368*(W368/H368),"0")</f>
        <v>0.22893772893772893</v>
      </c>
      <c r="BO368" s="64">
        <f>IFERROR(1/J368*(X368/H368),"0")</f>
        <v>0.23214285714285712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12.820512820512821</v>
      </c>
      <c r="X372" s="372">
        <f>IFERROR(X368/H368,"0")+IFERROR(X369/H369,"0")+IFERROR(X370/H370,"0")+IFERROR(X371/H371,"0")</f>
        <v>13</v>
      </c>
      <c r="Y372" s="372">
        <f>IFERROR(IF(Y368="",0,Y368),"0")+IFERROR(IF(Y369="",0,Y369),"0")+IFERROR(IF(Y370="",0,Y370),"0")+IFERROR(IF(Y371="",0,Y371),"0")</f>
        <v>0.28275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100</v>
      </c>
      <c r="X373" s="372">
        <f>IFERROR(SUM(X368:X371),"0")</f>
        <v>101.39999999999999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50</v>
      </c>
      <c r="X424" s="371">
        <f t="shared" ref="X424:X430" si="76">IFERROR(IF(W424="",0,CEILING((W424/$H424),1)*$H424),"")</f>
        <v>50.400000000000006</v>
      </c>
      <c r="Y424" s="36">
        <f>IFERROR(IF(X424=0,"",ROUNDUP(X424/H424,0)*0.00753),"")</f>
        <v>9.0359999999999996E-2</v>
      </c>
      <c r="Z424" s="56"/>
      <c r="AA424" s="57"/>
      <c r="AE424" s="64"/>
      <c r="BB424" s="297" t="s">
        <v>1</v>
      </c>
      <c r="BL424" s="64">
        <f t="shared" ref="BL424:BL430" si="77">IFERROR(W424*I424/H424,"0")</f>
        <v>52.738095238095234</v>
      </c>
      <c r="BM424" s="64">
        <f t="shared" ref="BM424:BM430" si="78">IFERROR(X424*I424/H424,"0")</f>
        <v>53.160000000000004</v>
      </c>
      <c r="BN424" s="64">
        <f t="shared" ref="BN424:BN430" si="79">IFERROR(1/J424*(W424/H424),"0")</f>
        <v>7.6312576312576319E-2</v>
      </c>
      <c r="BO424" s="64">
        <f t="shared" ref="BO424:BO430" si="80">IFERROR(1/J424*(X424/H424),"0")</f>
        <v>7.6923076923076927E-2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11.904761904761905</v>
      </c>
      <c r="X431" s="372">
        <f>IFERROR(X424/H424,"0")+IFERROR(X425/H425,"0")+IFERROR(X426/H426,"0")+IFERROR(X427/H427,"0")+IFERROR(X428/H428,"0")+IFERROR(X429/H429,"0")+IFERROR(X430/H430,"0")</f>
        <v>12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9.0359999999999996E-2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50</v>
      </c>
      <c r="X432" s="372">
        <f>IFERROR(SUM(X424:X430),"0")</f>
        <v>50.400000000000006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30</v>
      </c>
      <c r="X457" s="371">
        <f t="shared" si="81"/>
        <v>31.68</v>
      </c>
      <c r="Y457" s="36">
        <f t="shared" si="82"/>
        <v>7.1760000000000004E-2</v>
      </c>
      <c r="Z457" s="56"/>
      <c r="AA457" s="57"/>
      <c r="AE457" s="64"/>
      <c r="BB457" s="312" t="s">
        <v>1</v>
      </c>
      <c r="BL457" s="64">
        <f t="shared" si="83"/>
        <v>32.04545454545454</v>
      </c>
      <c r="BM457" s="64">
        <f t="shared" si="84"/>
        <v>33.839999999999996</v>
      </c>
      <c r="BN457" s="64">
        <f t="shared" si="85"/>
        <v>5.4632867132867136E-2</v>
      </c>
      <c r="BO457" s="64">
        <f t="shared" si="86"/>
        <v>5.7692307692307696E-2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100</v>
      </c>
      <c r="X461" s="371">
        <f t="shared" si="81"/>
        <v>100.32000000000001</v>
      </c>
      <c r="Y461" s="36">
        <f t="shared" si="82"/>
        <v>0.22724</v>
      </c>
      <c r="Z461" s="56"/>
      <c r="AA461" s="57"/>
      <c r="AE461" s="64"/>
      <c r="BB461" s="316" t="s">
        <v>1</v>
      </c>
      <c r="BL461" s="64">
        <f t="shared" si="83"/>
        <v>106.81818181818181</v>
      </c>
      <c r="BM461" s="64">
        <f t="shared" si="84"/>
        <v>107.16</v>
      </c>
      <c r="BN461" s="64">
        <f t="shared" si="85"/>
        <v>0.18210955710955709</v>
      </c>
      <c r="BO461" s="64">
        <f t="shared" si="86"/>
        <v>0.18269230769230771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24.621212121212118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25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0.29899999999999999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130</v>
      </c>
      <c r="X469" s="372">
        <f>IFERROR(SUM(X456:X467),"0")</f>
        <v>132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100</v>
      </c>
      <c r="X471" s="371">
        <f>IFERROR(IF(W471="",0,CEILING((W471/$H471),1)*$H471),"")</f>
        <v>100.32000000000001</v>
      </c>
      <c r="Y471" s="36">
        <f>IFERROR(IF(X471=0,"",ROUNDUP(X471/H471,0)*0.01196),"")</f>
        <v>0.22724</v>
      </c>
      <c r="Z471" s="56"/>
      <c r="AA471" s="57"/>
      <c r="AE471" s="64"/>
      <c r="BB471" s="323" t="s">
        <v>1</v>
      </c>
      <c r="BL471" s="64">
        <f>IFERROR(W471*I471/H471,"0")</f>
        <v>106.81818181818181</v>
      </c>
      <c r="BM471" s="64">
        <f>IFERROR(X471*I471/H471,"0")</f>
        <v>107.16</v>
      </c>
      <c r="BN471" s="64">
        <f>IFERROR(1/J471*(W471/H471),"0")</f>
        <v>0.18210955710955709</v>
      </c>
      <c r="BO471" s="64">
        <f>IFERROR(1/J471*(X471/H471),"0")</f>
        <v>0.18269230769230771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18.939393939393938</v>
      </c>
      <c r="X473" s="372">
        <f>IFERROR(X471/H471,"0")+IFERROR(X472/H472,"0")</f>
        <v>19</v>
      </c>
      <c r="Y473" s="372">
        <f>IFERROR(IF(Y471="",0,Y471),"0")+IFERROR(IF(Y472="",0,Y472),"0")</f>
        <v>0.22724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100</v>
      </c>
      <c r="X474" s="372">
        <f>IFERROR(SUM(X471:X472),"0")</f>
        <v>100.32000000000001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2700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2730.7200000000003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2808.3968364968368</v>
      </c>
      <c r="X538" s="372">
        <f>IFERROR(SUM(BM22:BM534),"0")</f>
        <v>2840.6880000000001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5</v>
      </c>
      <c r="X539" s="38">
        <f>ROUNDUP(SUM(BO22:BO534),0)</f>
        <v>5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2933.3968364968368</v>
      </c>
      <c r="X540" s="372">
        <f>GrossWeightTotalR+PalletQtyTotalR*25</f>
        <v>2965.6880000000001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235.84998334998335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239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4.5968499999999999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75.600000000000009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2271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101.39999999999999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50.400000000000006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232.32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2024-05-24T07:59:42Z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