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132D28-B2AD-410A-867D-A82F4E7C7D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F10" i="1"/>
  <c r="J9" i="1"/>
  <c r="F9" i="1"/>
  <c r="A9" i="1"/>
  <c r="A10" i="1" s="1"/>
  <c r="D7" i="1"/>
  <c r="P6" i="1"/>
  <c r="O2" i="1"/>
  <c r="X24" i="1" l="1"/>
  <c r="X3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X54" i="1"/>
  <c r="H9" i="1"/>
  <c r="Y22" i="1"/>
  <c r="Y24" i="1" s="1"/>
  <c r="BM22" i="1"/>
  <c r="BO22" i="1"/>
  <c r="W541" i="1"/>
  <c r="X25" i="1"/>
  <c r="Y28" i="1"/>
  <c r="Y34" i="1" s="1"/>
  <c r="BM28" i="1"/>
  <c r="Y30" i="1"/>
  <c r="BM30" i="1"/>
  <c r="Y32" i="1"/>
  <c r="BM32" i="1"/>
  <c r="C547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X137" i="1"/>
  <c r="Y132" i="1"/>
  <c r="Y136" i="1" s="1"/>
  <c r="BM132" i="1"/>
  <c r="BO134" i="1"/>
  <c r="BM134" i="1"/>
  <c r="Y134" i="1"/>
  <c r="X14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511" i="1" l="1"/>
  <c r="Y535" i="1"/>
  <c r="Y488" i="1"/>
  <c r="Y431" i="1"/>
  <c r="Y399" i="1"/>
  <c r="Y195" i="1"/>
  <c r="X537" i="1"/>
  <c r="X539" i="1"/>
  <c r="Y268" i="1"/>
  <c r="X541" i="1"/>
  <c r="Y468" i="1"/>
  <c r="Y451" i="1"/>
  <c r="Y336" i="1"/>
  <c r="Y405" i="1"/>
  <c r="Y372" i="1"/>
  <c r="Y342" i="1"/>
  <c r="X538" i="1"/>
  <c r="X540" i="1" s="1"/>
  <c r="Y297" i="1"/>
  <c r="Y274" i="1"/>
  <c r="Y245" i="1"/>
  <c r="Y542" i="1" s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<sst xmlns="http://schemas.openxmlformats.org/spreadsheetml/2006/main" count="2313" uniqueCount="767">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</sst>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400</v>
      </c>
      <c r="X51" s="371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37.037037037037038</v>
      </c>
      <c r="X53" s="372">
        <f>IFERROR(X51/H51,"0")+IFERROR(X52/H52,"0")</f>
        <v>38</v>
      </c>
      <c r="Y53" s="372">
        <f>IFERROR(IF(Y51="",0,Y51),"0")+IFERROR(IF(Y52="",0,Y52),"0")</f>
        <v>0.8264999999999999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400</v>
      </c>
      <c r="X54" s="372">
        <f>IFERROR(SUM(X51:X52),"0")</f>
        <v>410.40000000000003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100</v>
      </c>
      <c r="X57" s="37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9.2592592592592595</v>
      </c>
      <c r="X61" s="372">
        <f>IFERROR(X57/H57,"0")+IFERROR(X58/H58,"0")+IFERROR(X59/H59,"0")+IFERROR(X60/H60,"0")</f>
        <v>10</v>
      </c>
      <c r="Y61" s="372">
        <f>IFERROR(IF(Y57="",0,Y57),"0")+IFERROR(IF(Y58="",0,Y58),"0")+IFERROR(IF(Y59="",0,Y59),"0")+IFERROR(IF(Y60="",0,Y60),"0")</f>
        <v>0.21749999999999997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100</v>
      </c>
      <c r="X62" s="372">
        <f>IFERROR(SUM(X57:X60),"0")</f>
        <v>108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500</v>
      </c>
      <c r="X66" s="371">
        <f t="shared" si="6"/>
        <v>503.99999999999994</v>
      </c>
      <c r="Y66" s="36">
        <f t="shared" si="7"/>
        <v>0.9787499999999999</v>
      </c>
      <c r="Z66" s="56"/>
      <c r="AA66" s="57"/>
      <c r="AE66" s="64"/>
      <c r="BB66" s="84" t="s">
        <v>1</v>
      </c>
      <c r="BL66" s="64">
        <f t="shared" si="8"/>
        <v>521.42857142857144</v>
      </c>
      <c r="BM66" s="64">
        <f t="shared" si="9"/>
        <v>525.6</v>
      </c>
      <c r="BN66" s="64">
        <f t="shared" si="10"/>
        <v>0.79719387755102045</v>
      </c>
      <c r="BO66" s="64">
        <f t="shared" si="11"/>
        <v>0.80357142857142849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500</v>
      </c>
      <c r="X69" s="37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150</v>
      </c>
      <c r="X70" s="371">
        <f t="shared" si="6"/>
        <v>156.79999999999998</v>
      </c>
      <c r="Y70" s="36">
        <f t="shared" si="7"/>
        <v>0.30449999999999999</v>
      </c>
      <c r="Z70" s="56"/>
      <c r="AA70" s="57"/>
      <c r="AE70" s="64"/>
      <c r="BB70" s="88" t="s">
        <v>1</v>
      </c>
      <c r="BL70" s="64">
        <f t="shared" si="8"/>
        <v>156.42857142857144</v>
      </c>
      <c r="BM70" s="64">
        <f t="shared" si="9"/>
        <v>163.51999999999998</v>
      </c>
      <c r="BN70" s="64">
        <f t="shared" si="10"/>
        <v>0.23915816326530615</v>
      </c>
      <c r="BO70" s="64">
        <f t="shared" si="11"/>
        <v>0.25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104.33201058201058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106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2.3054999999999999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1150</v>
      </c>
      <c r="X86" s="372">
        <f>IFERROR(SUM(X65:X84),"0")</f>
        <v>1168.3999999999999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150</v>
      </c>
      <c r="X107" s="371">
        <f t="shared" si="18"/>
        <v>151.20000000000002</v>
      </c>
      <c r="Y107" s="36">
        <f>IFERROR(IF(X107=0,"",ROUNDUP(X107/H107,0)*0.02175),"")</f>
        <v>0.39149999999999996</v>
      </c>
      <c r="Z107" s="56"/>
      <c r="AA107" s="57"/>
      <c r="AE107" s="64"/>
      <c r="BB107" s="116" t="s">
        <v>1</v>
      </c>
      <c r="BL107" s="64">
        <f t="shared" si="19"/>
        <v>160.07142857142858</v>
      </c>
      <c r="BM107" s="64">
        <f t="shared" si="20"/>
        <v>161.35200000000003</v>
      </c>
      <c r="BN107" s="64">
        <f t="shared" si="21"/>
        <v>0.31887755102040816</v>
      </c>
      <c r="BO107" s="64">
        <f t="shared" si="22"/>
        <v>0.3214285714285714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100</v>
      </c>
      <c r="X109" s="371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29.761904761904763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0.65249999999999997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250</v>
      </c>
      <c r="X118" s="372">
        <f>IFERROR(SUM(X105:X116),"0")</f>
        <v>252.00000000000003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90</v>
      </c>
      <c r="X134" s="371">
        <f>IFERROR(IF(W134="",0,CEILING((W134/$H134),1)*$H134),"")</f>
        <v>91.800000000000011</v>
      </c>
      <c r="Y134" s="36">
        <f>IFERROR(IF(X134=0,"",ROUNDUP(X134/H134,0)*0.00753),"")</f>
        <v>0.25602000000000003</v>
      </c>
      <c r="Z134" s="56"/>
      <c r="AA134" s="57"/>
      <c r="AE134" s="64"/>
      <c r="BB134" s="136" t="s">
        <v>1</v>
      </c>
      <c r="BL134" s="64">
        <f>IFERROR(W134*I134/H134,"0")</f>
        <v>99.066666666666663</v>
      </c>
      <c r="BM134" s="64">
        <f>IFERROR(X134*I134/H134,"0")</f>
        <v>101.048</v>
      </c>
      <c r="BN134" s="64">
        <f>IFERROR(1/J134*(W134/H134),"0")</f>
        <v>0.21367521367521364</v>
      </c>
      <c r="BO134" s="64">
        <f>IFERROR(1/J134*(X134/H134),"0")</f>
        <v>0.21794871794871795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45.238095238095234</v>
      </c>
      <c r="X136" s="372">
        <f>IFERROR(X131/H131,"0")+IFERROR(X132/H132,"0")+IFERROR(X133/H133,"0")+IFERROR(X134/H134,"0")+IFERROR(X135/H135,"0")</f>
        <v>46</v>
      </c>
      <c r="Y136" s="372">
        <f>IFERROR(IF(Y131="",0,Y131),"0")+IFERROR(IF(Y132="",0,Y132),"0")+IFERROR(IF(Y133="",0,Y133),"0")+IFERROR(IF(Y134="",0,Y134),"0")+IFERROR(IF(Y135="",0,Y135),"0")</f>
        <v>0.51702000000000004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190</v>
      </c>
      <c r="X137" s="372">
        <f>IFERROR(SUM(X131:X135),"0")</f>
        <v>192.60000000000002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250</v>
      </c>
      <c r="X183" s="371">
        <f t="shared" si="33"/>
        <v>252.29999999999998</v>
      </c>
      <c r="Y183" s="36">
        <f>IFERROR(IF(X183=0,"",ROUNDUP(X183/H183,0)*0.02175),"")</f>
        <v>0.63074999999999992</v>
      </c>
      <c r="Z183" s="56"/>
      <c r="AA183" s="57"/>
      <c r="AE183" s="64"/>
      <c r="BB183" s="163" t="s">
        <v>1</v>
      </c>
      <c r="BL183" s="64">
        <f t="shared" si="34"/>
        <v>266.20689655172418</v>
      </c>
      <c r="BM183" s="64">
        <f t="shared" si="35"/>
        <v>268.65600000000001</v>
      </c>
      <c r="BN183" s="64">
        <f t="shared" si="36"/>
        <v>0.51313628899835795</v>
      </c>
      <c r="BO183" s="64">
        <f t="shared" si="37"/>
        <v>0.51785714285714279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520</v>
      </c>
      <c r="X191" s="371">
        <f t="shared" si="33"/>
        <v>520.79999999999995</v>
      </c>
      <c r="Y191" s="36">
        <f t="shared" si="38"/>
        <v>1.63401</v>
      </c>
      <c r="Z191" s="56"/>
      <c r="AA191" s="57"/>
      <c r="AE191" s="64"/>
      <c r="BB191" s="171" t="s">
        <v>1</v>
      </c>
      <c r="BL191" s="64">
        <f t="shared" si="34"/>
        <v>578.93333333333339</v>
      </c>
      <c r="BM191" s="64">
        <f t="shared" si="35"/>
        <v>579.82399999999996</v>
      </c>
      <c r="BN191" s="64">
        <f t="shared" si="36"/>
        <v>1.3888888888888891</v>
      </c>
      <c r="BO191" s="64">
        <f t="shared" si="37"/>
        <v>1.391025641025641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245.40229885057474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2.2647599999999999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770</v>
      </c>
      <c r="X196" s="372">
        <f>IFERROR(SUM(X178:X194),"0")</f>
        <v>773.09999999999991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150</v>
      </c>
      <c r="X271" s="371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64"/>
      <c r="BB271" s="221" t="s">
        <v>1</v>
      </c>
      <c r="BL271" s="64">
        <f>IFERROR(W271*I271/H271,"0")</f>
        <v>160.07142857142858</v>
      </c>
      <c r="BM271" s="64">
        <f>IFERROR(X271*I271/H271,"0")</f>
        <v>161.35200000000003</v>
      </c>
      <c r="BN271" s="64">
        <f>IFERROR(1/J271*(W271/H271),"0")</f>
        <v>0.31887755102040816</v>
      </c>
      <c r="BO271" s="64">
        <f>IFERROR(1/J271*(X271/H271),"0")</f>
        <v>0.3214285714285714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17.857142857142858</v>
      </c>
      <c r="X274" s="372">
        <f>IFERROR(X271/H271,"0")+IFERROR(X272/H272,"0")+IFERROR(X273/H273,"0")</f>
        <v>18</v>
      </c>
      <c r="Y274" s="372">
        <f>IFERROR(IF(Y271="",0,Y271),"0")+IFERROR(IF(Y272="",0,Y272),"0")+IFERROR(IF(Y273="",0,Y273),"0")</f>
        <v>0.39149999999999996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150</v>
      </c>
      <c r="X275" s="372">
        <f>IFERROR(SUM(X271:X273),"0")</f>
        <v>151.20000000000002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17</v>
      </c>
      <c r="X279" s="371">
        <f>IFERROR(IF(W279="",0,CEILING((W279/$H279),1)*$H279),"")</f>
        <v>17.849999999999998</v>
      </c>
      <c r="Y279" s="36">
        <f>IFERROR(IF(X279=0,"",ROUNDUP(X279/H279,0)*0.00753),"")</f>
        <v>5.271E-2</v>
      </c>
      <c r="Z279" s="56"/>
      <c r="AA279" s="57"/>
      <c r="AE279" s="64"/>
      <c r="BB279" s="226" t="s">
        <v>1</v>
      </c>
      <c r="BL279" s="64">
        <f>IFERROR(W279*I279/H279,"0")</f>
        <v>19.333333333333332</v>
      </c>
      <c r="BM279" s="64">
        <f>IFERROR(X279*I279/H279,"0")</f>
        <v>20.299999999999997</v>
      </c>
      <c r="BN279" s="64">
        <f>IFERROR(1/J279*(W279/H279),"0")</f>
        <v>4.2735042735042736E-2</v>
      </c>
      <c r="BO279" s="64">
        <f>IFERROR(1/J279*(X279/H279),"0")</f>
        <v>4.4871794871794872E-2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6.666666666666667</v>
      </c>
      <c r="X280" s="372">
        <f>IFERROR(X277/H277,"0")+IFERROR(X278/H278,"0")+IFERROR(X279/H279,"0")</f>
        <v>7</v>
      </c>
      <c r="Y280" s="372">
        <f>IFERROR(IF(Y277="",0,Y277),"0")+IFERROR(IF(Y278="",0,Y278),"0")+IFERROR(IF(Y279="",0,Y279),"0")</f>
        <v>5.271E-2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17</v>
      </c>
      <c r="X281" s="372">
        <f>IFERROR(SUM(X277:X279),"0")</f>
        <v>17.849999999999998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30</v>
      </c>
      <c r="X306" s="371">
        <f>IFERROR(IF(W306="",0,CEILING((W306/$H306),1)*$H306),"")</f>
        <v>30.6</v>
      </c>
      <c r="Y306" s="36">
        <f>IFERROR(IF(X306=0,"",ROUNDUP(X306/H306,0)*0.00753),"")</f>
        <v>0.12801000000000001</v>
      </c>
      <c r="Z306" s="56"/>
      <c r="AA306" s="57"/>
      <c r="AE306" s="64"/>
      <c r="BB306" s="239" t="s">
        <v>1</v>
      </c>
      <c r="BL306" s="64">
        <f>IFERROR(W306*I306/H306,"0")</f>
        <v>34.133333333333333</v>
      </c>
      <c r="BM306" s="64">
        <f>IFERROR(X306*I306/H306,"0")</f>
        <v>34.816000000000003</v>
      </c>
      <c r="BN306" s="64">
        <f>IFERROR(1/J306*(W306/H306),"0")</f>
        <v>0.10683760683760685</v>
      </c>
      <c r="BO306" s="64">
        <f>IFERROR(1/J306*(X306/H306),"0")</f>
        <v>0.10897435897435898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16.666666666666668</v>
      </c>
      <c r="X307" s="372">
        <f>IFERROR(X306/H306,"0")</f>
        <v>17</v>
      </c>
      <c r="Y307" s="372">
        <f>IFERROR(IF(Y306="",0,Y306),"0")</f>
        <v>0.12801000000000001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30</v>
      </c>
      <c r="X308" s="372">
        <f>IFERROR(SUM(X306:X306),"0")</f>
        <v>30.6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1000</v>
      </c>
      <c r="X328" s="371">
        <f t="shared" si="65"/>
        <v>1005</v>
      </c>
      <c r="Y328" s="36">
        <f>IFERROR(IF(X328=0,"",ROUNDUP(X328/H328,0)*0.02175),"")</f>
        <v>1.4572499999999999</v>
      </c>
      <c r="Z328" s="56"/>
      <c r="AA328" s="57"/>
      <c r="AE328" s="64"/>
      <c r="BB328" s="247" t="s">
        <v>1</v>
      </c>
      <c r="BL328" s="64">
        <f t="shared" si="66"/>
        <v>1032</v>
      </c>
      <c r="BM328" s="64">
        <f t="shared" si="67"/>
        <v>1037.1600000000001</v>
      </c>
      <c r="BN328" s="64">
        <f t="shared" si="68"/>
        <v>1.3888888888888888</v>
      </c>
      <c r="BO328" s="64">
        <f t="shared" si="69"/>
        <v>1.3958333333333333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600</v>
      </c>
      <c r="X332" s="371">
        <f t="shared" si="65"/>
        <v>600</v>
      </c>
      <c r="Y332" s="36">
        <f>IFERROR(IF(X332=0,"",ROUNDUP(X332/H332,0)*0.02175),"")</f>
        <v>0.86999999999999988</v>
      </c>
      <c r="Z332" s="56"/>
      <c r="AA332" s="57"/>
      <c r="AE332" s="64"/>
      <c r="BB332" s="251" t="s">
        <v>1</v>
      </c>
      <c r="BL332" s="64">
        <f t="shared" si="66"/>
        <v>619.20000000000005</v>
      </c>
      <c r="BM332" s="64">
        <f t="shared" si="67"/>
        <v>619.20000000000005</v>
      </c>
      <c r="BN332" s="64">
        <f t="shared" si="68"/>
        <v>0.83333333333333326</v>
      </c>
      <c r="BO332" s="64">
        <f t="shared" si="69"/>
        <v>0.83333333333333326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173.33333333333334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174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3.7844999999999995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2600</v>
      </c>
      <c r="X337" s="372">
        <f>IFERROR(SUM(X326:X335),"0")</f>
        <v>2610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800</v>
      </c>
      <c r="X339" s="371">
        <f>IFERROR(IF(W339="",0,CEILING((W339/$H339),1)*$H339),"")</f>
        <v>810</v>
      </c>
      <c r="Y339" s="36">
        <f>IFERROR(IF(X339=0,"",ROUNDUP(X339/H339,0)*0.02175),"")</f>
        <v>1.1744999999999999</v>
      </c>
      <c r="Z339" s="56"/>
      <c r="AA339" s="57"/>
      <c r="AE339" s="64"/>
      <c r="BB339" s="255" t="s">
        <v>1</v>
      </c>
      <c r="BL339" s="64">
        <f>IFERROR(W339*I339/H339,"0")</f>
        <v>825.6</v>
      </c>
      <c r="BM339" s="64">
        <f>IFERROR(X339*I339/H339,"0")</f>
        <v>835.92000000000007</v>
      </c>
      <c r="BN339" s="64">
        <f>IFERROR(1/J339*(W339/H339),"0")</f>
        <v>1.1111111111111112</v>
      </c>
      <c r="BO339" s="64">
        <f>IFERROR(1/J339*(X339/H339),"0")</f>
        <v>1.125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53.333333333333336</v>
      </c>
      <c r="X342" s="372">
        <f>IFERROR(X339/H339,"0")+IFERROR(X340/H340,"0")+IFERROR(X341/H341,"0")</f>
        <v>54</v>
      </c>
      <c r="Y342" s="372">
        <f>IFERROR(IF(Y339="",0,Y339),"0")+IFERROR(IF(Y340="",0,Y340),"0")+IFERROR(IF(Y341="",0,Y341),"0")</f>
        <v>1.1744999999999999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800</v>
      </c>
      <c r="X343" s="372">
        <f>IFERROR(SUM(X339:X341),"0")</f>
        <v>810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150</v>
      </c>
      <c r="X355" s="371">
        <f>IFERROR(IF(W355="",0,CEILING((W355/$H355),1)*$H355),"")</f>
        <v>156</v>
      </c>
      <c r="Y355" s="36">
        <f>IFERROR(IF(X355=0,"",ROUNDUP(X355/H355,0)*0.02175),"")</f>
        <v>0.28275</v>
      </c>
      <c r="Z355" s="56"/>
      <c r="AA355" s="57"/>
      <c r="AE355" s="64"/>
      <c r="BB355" s="261" t="s">
        <v>1</v>
      </c>
      <c r="BL355" s="64">
        <f>IFERROR(W355*I355/H355,"0")</f>
        <v>156</v>
      </c>
      <c r="BM355" s="64">
        <f>IFERROR(X355*I355/H355,"0")</f>
        <v>162.24</v>
      </c>
      <c r="BN355" s="64">
        <f>IFERROR(1/J355*(W355/H355),"0")</f>
        <v>0.2232142857142857</v>
      </c>
      <c r="BO355" s="64">
        <f>IFERROR(1/J355*(X355/H355),"0")</f>
        <v>0.23214285714285712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12.5</v>
      </c>
      <c r="X360" s="372">
        <f>IFERROR(X355/H355,"0")+IFERROR(X356/H356,"0")+IFERROR(X357/H357,"0")+IFERROR(X358/H358,"0")+IFERROR(X359/H359,"0")</f>
        <v>13</v>
      </c>
      <c r="Y360" s="372">
        <f>IFERROR(IF(Y355="",0,Y355),"0")+IFERROR(IF(Y356="",0,Y356),"0")+IFERROR(IF(Y357="",0,Y357),"0")+IFERROR(IF(Y358="",0,Y358),"0")+IFERROR(IF(Y359="",0,Y359),"0")</f>
        <v>0.28275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150</v>
      </c>
      <c r="X361" s="372">
        <f>IFERROR(SUM(X355:X359),"0")</f>
        <v>156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150</v>
      </c>
      <c r="X459" s="371">
        <f t="shared" si="81"/>
        <v>153.12</v>
      </c>
      <c r="Y459" s="36">
        <f t="shared" si="82"/>
        <v>0.34683999999999998</v>
      </c>
      <c r="Z459" s="56"/>
      <c r="AA459" s="57"/>
      <c r="AE459" s="64"/>
      <c r="BB459" s="314" t="s">
        <v>1</v>
      </c>
      <c r="BL459" s="64">
        <f t="shared" si="83"/>
        <v>160.22727272727272</v>
      </c>
      <c r="BM459" s="64">
        <f t="shared" si="84"/>
        <v>163.56</v>
      </c>
      <c r="BN459" s="64">
        <f t="shared" si="85"/>
        <v>0.27316433566433568</v>
      </c>
      <c r="BO459" s="64">
        <f t="shared" si="86"/>
        <v>0.27884615384615385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400</v>
      </c>
      <c r="X461" s="371">
        <f t="shared" si="81"/>
        <v>401.28000000000003</v>
      </c>
      <c r="Y461" s="36">
        <f t="shared" si="82"/>
        <v>0.90895999999999999</v>
      </c>
      <c r="Z461" s="56"/>
      <c r="AA461" s="57"/>
      <c r="AE461" s="64"/>
      <c r="BB461" s="316" t="s">
        <v>1</v>
      </c>
      <c r="BL461" s="64">
        <f t="shared" si="83"/>
        <v>427.27272727272725</v>
      </c>
      <c r="BM461" s="64">
        <f t="shared" si="84"/>
        <v>428.64</v>
      </c>
      <c r="BN461" s="64">
        <f t="shared" si="85"/>
        <v>0.72843822843822836</v>
      </c>
      <c r="BO461" s="64">
        <f t="shared" si="86"/>
        <v>0.73076923076923084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198.86363636363635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200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2.3920000000000003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1050</v>
      </c>
      <c r="X469" s="372">
        <f>IFERROR(SUM(X456:X467),"0")</f>
        <v>1056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300</v>
      </c>
      <c r="X471" s="371">
        <f>IFERROR(IF(W471="",0,CEILING((W471/$H471),1)*$H471),"")</f>
        <v>300.96000000000004</v>
      </c>
      <c r="Y471" s="36">
        <f>IFERROR(IF(X471=0,"",ROUNDUP(X471/H471,0)*0.01196),"")</f>
        <v>0.68171999999999999</v>
      </c>
      <c r="Z471" s="56"/>
      <c r="AA471" s="57"/>
      <c r="AE471" s="64"/>
      <c r="BB471" s="323" t="s">
        <v>1</v>
      </c>
      <c r="BL471" s="64">
        <f>IFERROR(W471*I471/H471,"0")</f>
        <v>320.45454545454544</v>
      </c>
      <c r="BM471" s="64">
        <f>IFERROR(X471*I471/H471,"0")</f>
        <v>321.48</v>
      </c>
      <c r="BN471" s="64">
        <f>IFERROR(1/J471*(W471/H471),"0")</f>
        <v>0.54632867132867136</v>
      </c>
      <c r="BO471" s="64">
        <f>IFERROR(1/J471*(X471/H471),"0")</f>
        <v>0.54807692307692313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56.818181818181813</v>
      </c>
      <c r="X473" s="372">
        <f>IFERROR(X471/H471,"0")+IFERROR(X472/H472,"0")</f>
        <v>57.000000000000007</v>
      </c>
      <c r="Y473" s="372">
        <f>IFERROR(IF(Y471="",0,Y471),"0")+IFERROR(IF(Y472="",0,Y472),"0")</f>
        <v>0.68171999999999999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300</v>
      </c>
      <c r="X474" s="372">
        <f>IFERROR(SUM(X471:X472),"0")</f>
        <v>300.96000000000004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200</v>
      </c>
      <c r="X476" s="371">
        <f t="shared" ref="X476:X481" si="87"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213.63636363636363</v>
      </c>
      <c r="BM476" s="64">
        <f t="shared" ref="BM476:BM481" si="89">IFERROR(X476*I476/H476,"0")</f>
        <v>214.32</v>
      </c>
      <c r="BN476" s="64">
        <f t="shared" ref="BN476:BN481" si="90">IFERROR(1/J476*(W476/H476),"0")</f>
        <v>0.36421911421911418</v>
      </c>
      <c r="BO476" s="64">
        <f t="shared" ref="BO476:BO481" si="91">IFERROR(1/J476*(X476/H476),"0")</f>
        <v>0.36538461538461542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200</v>
      </c>
      <c r="X477" s="371">
        <f t="shared" si="87"/>
        <v>200.64000000000001</v>
      </c>
      <c r="Y477" s="36">
        <f>IFERROR(IF(X477=0,"",ROUNDUP(X477/H477,0)*0.01196),"")</f>
        <v>0.45448</v>
      </c>
      <c r="Z477" s="56"/>
      <c r="AA477" s="57"/>
      <c r="AE477" s="64"/>
      <c r="BB477" s="326" t="s">
        <v>1</v>
      </c>
      <c r="BL477" s="64">
        <f t="shared" si="88"/>
        <v>213.63636363636363</v>
      </c>
      <c r="BM477" s="64">
        <f t="shared" si="89"/>
        <v>214.32</v>
      </c>
      <c r="BN477" s="64">
        <f t="shared" si="90"/>
        <v>0.36421911421911418</v>
      </c>
      <c r="BO477" s="64">
        <f t="shared" si="91"/>
        <v>0.36538461538461542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250</v>
      </c>
      <c r="X478" s="371">
        <f t="shared" si="87"/>
        <v>253.44</v>
      </c>
      <c r="Y478" s="36">
        <f>IFERROR(IF(X478=0,"",ROUNDUP(X478/H478,0)*0.01196),"")</f>
        <v>0.57408000000000003</v>
      </c>
      <c r="Z478" s="56"/>
      <c r="AA478" s="57"/>
      <c r="AE478" s="64"/>
      <c r="BB478" s="327" t="s">
        <v>1</v>
      </c>
      <c r="BL478" s="64">
        <f t="shared" si="88"/>
        <v>267.04545454545456</v>
      </c>
      <c r="BM478" s="64">
        <f t="shared" si="89"/>
        <v>270.71999999999997</v>
      </c>
      <c r="BN478" s="64">
        <f t="shared" si="90"/>
        <v>0.45527389277389274</v>
      </c>
      <c r="BO478" s="64">
        <f t="shared" si="91"/>
        <v>0.46153846153846156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123.10606060606059</v>
      </c>
      <c r="X482" s="372">
        <f>IFERROR(X476/H476,"0")+IFERROR(X477/H477,"0")+IFERROR(X478/H478,"0")+IFERROR(X479/H479,"0")+IFERROR(X480/H480,"0")+IFERROR(X481/H481,"0")</f>
        <v>124</v>
      </c>
      <c r="Y482" s="372">
        <f>IFERROR(IF(Y476="",0,Y476),"0")+IFERROR(IF(Y477="",0,Y477),"0")+IFERROR(IF(Y478="",0,Y478),"0")+IFERROR(IF(Y479="",0,Y479),"0")+IFERROR(IF(Y480="",0,Y480),"0")+IFERROR(IF(Y481="",0,Y481),"0")</f>
        <v>1.4830399999999999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650</v>
      </c>
      <c r="X483" s="372">
        <f>IFERROR(SUM(X476:X481),"0")</f>
        <v>654.72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8607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8691.83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9054.6387868836155</v>
      </c>
      <c r="X538" s="372">
        <f>IFERROR(SUM(BM22:BM534),"0")</f>
        <v>9143.652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15</v>
      </c>
      <c r="X539" s="38">
        <f>ROUNDUP(SUM(BO22:BO534),0)</f>
        <v>15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9429.6387868836155</v>
      </c>
      <c r="X540" s="372">
        <f>GrossWeightTotalR+PalletQtyTotalR*25</f>
        <v>9518.652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1130.1756273739031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1140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17.154510000000002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410.40000000000003</v>
      </c>
      <c r="D547" s="46">
        <f>IFERROR(X57*1,"0")+IFERROR(X58*1,"0")+IFERROR(X59*1,"0")+IFERROR(X60*1,"0")</f>
        <v>108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1420.3999999999999</v>
      </c>
      <c r="F547" s="46">
        <f>IFERROR(X131*1,"0")+IFERROR(X132*1,"0")+IFERROR(X133*1,"0")+IFERROR(X134*1,"0")+IFERROR(X135*1,"0")</f>
        <v>192.60000000000002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773.09999999999991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169.05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169.05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30.6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3420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156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2011.6800000000003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