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5,24 ПОКОМ КИ филиалы\3 машина Мелитополь_Поляков\"/>
    </mc:Choice>
  </mc:AlternateContent>
  <xr:revisionPtr revIDLastSave="0" documentId="13_ncr:1_{284D1270-B52D-4FFD-A878-9F6B25E93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X399" i="1" s="1"/>
  <c r="O386" i="1"/>
  <c r="W384" i="1"/>
  <c r="W383" i="1"/>
  <c r="BN382" i="1"/>
  <c r="BL382" i="1"/>
  <c r="X382" i="1"/>
  <c r="BO382" i="1" s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X287" i="1" s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7" i="1" s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O141" i="1"/>
  <c r="W137" i="1"/>
  <c r="W136" i="1"/>
  <c r="BN135" i="1"/>
  <c r="BL135" i="1"/>
  <c r="X135" i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O121" i="1"/>
  <c r="BN121" i="1"/>
  <c r="BM121" i="1"/>
  <c r="BL121" i="1"/>
  <c r="Y121" i="1"/>
  <c r="X121" i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2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37" i="1" s="1"/>
  <c r="D547" i="1"/>
  <c r="Y58" i="1"/>
  <c r="Y61" i="1" s="1"/>
  <c r="BM58" i="1"/>
  <c r="BO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Y96" i="1"/>
  <c r="Y102" i="1" s="1"/>
  <c r="BM96" i="1"/>
  <c r="Y98" i="1"/>
  <c r="BM98" i="1"/>
  <c r="Y100" i="1"/>
  <c r="BM100" i="1"/>
  <c r="X103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BO122" i="1"/>
  <c r="BM122" i="1"/>
  <c r="Y122" i="1"/>
  <c r="BO126" i="1"/>
  <c r="BM126" i="1"/>
  <c r="Y126" i="1"/>
  <c r="F547" i="1"/>
  <c r="X136" i="1"/>
  <c r="BO131" i="1"/>
  <c r="BM131" i="1"/>
  <c r="Y131" i="1"/>
  <c r="BO135" i="1"/>
  <c r="BM135" i="1"/>
  <c r="Y135" i="1"/>
  <c r="X137" i="1"/>
  <c r="G547" i="1"/>
  <c r="X144" i="1"/>
  <c r="BO141" i="1"/>
  <c r="BM141" i="1"/>
  <c r="Y141" i="1"/>
  <c r="BO150" i="1"/>
  <c r="BM150" i="1"/>
  <c r="Y150" i="1"/>
  <c r="H9" i="1"/>
  <c r="X53" i="1"/>
  <c r="X86" i="1"/>
  <c r="X127" i="1"/>
  <c r="BO120" i="1"/>
  <c r="X539" i="1" s="1"/>
  <c r="BM120" i="1"/>
  <c r="X538" i="1" s="1"/>
  <c r="X540" i="1" s="1"/>
  <c r="Y120" i="1"/>
  <c r="BO124" i="1"/>
  <c r="BM124" i="1"/>
  <c r="Y124" i="1"/>
  <c r="BO133" i="1"/>
  <c r="BM133" i="1"/>
  <c r="Y133" i="1"/>
  <c r="BO143" i="1"/>
  <c r="BM143" i="1"/>
  <c r="Y143" i="1"/>
  <c r="X145" i="1"/>
  <c r="H547" i="1"/>
  <c r="X158" i="1"/>
  <c r="X157" i="1"/>
  <c r="BO148" i="1"/>
  <c r="BM148" i="1"/>
  <c r="Y148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Y202" i="1" s="1"/>
  <c r="BM199" i="1"/>
  <c r="BO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Y227" i="1" s="1"/>
  <c r="BM221" i="1"/>
  <c r="BO221" i="1"/>
  <c r="Y223" i="1"/>
  <c r="BM223" i="1"/>
  <c r="Y225" i="1"/>
  <c r="BM225" i="1"/>
  <c r="X228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X163" i="1"/>
  <c r="X212" i="1"/>
  <c r="X246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P547" i="1"/>
  <c r="X308" i="1"/>
  <c r="Y330" i="1"/>
  <c r="BM330" i="1"/>
  <c r="Y331" i="1"/>
  <c r="BM331" i="1"/>
  <c r="Y333" i="1"/>
  <c r="BM333" i="1"/>
  <c r="Y335" i="1"/>
  <c r="BM335" i="1"/>
  <c r="Y339" i="1"/>
  <c r="BM339" i="1"/>
  <c r="BO339" i="1"/>
  <c r="Y341" i="1"/>
  <c r="BM341" i="1"/>
  <c r="Y345" i="1"/>
  <c r="Y347" i="1" s="1"/>
  <c r="BM345" i="1"/>
  <c r="BO345" i="1"/>
  <c r="Y356" i="1"/>
  <c r="Y360" i="1" s="1"/>
  <c r="BM356" i="1"/>
  <c r="Y358" i="1"/>
  <c r="BM358" i="1"/>
  <c r="Y364" i="1"/>
  <c r="Y365" i="1" s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Y399" i="1" s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Y415" i="1" s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68" i="1" l="1"/>
  <c r="Y451" i="1"/>
  <c r="Y431" i="1"/>
  <c r="Y336" i="1"/>
  <c r="Y274" i="1"/>
  <c r="Y136" i="1"/>
  <c r="Y34" i="1"/>
  <c r="Y542" i="1" s="1"/>
  <c r="W540" i="1"/>
  <c r="Y511" i="1"/>
  <c r="Y405" i="1"/>
  <c r="Y372" i="1"/>
  <c r="Y342" i="1"/>
  <c r="Y535" i="1"/>
  <c r="Y488" i="1"/>
  <c r="Y297" i="1"/>
  <c r="Y268" i="1"/>
  <c r="Y256" i="1"/>
  <c r="Y212" i="1"/>
  <c r="Y175" i="1"/>
  <c r="Y157" i="1"/>
  <c r="Y127" i="1"/>
  <c r="Y144" i="1"/>
  <c r="Y92" i="1"/>
  <c r="X54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<sst xmlns="http://schemas.openxmlformats.org/spreadsheetml/2006/main" count="2313" uniqueCount="767">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</sst>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51</v>
      </c>
      <c r="X66" s="37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53.185714285714283</v>
      </c>
      <c r="BM66" s="64">
        <f t="shared" si="9"/>
        <v>58.4</v>
      </c>
      <c r="BN66" s="64">
        <f t="shared" si="10"/>
        <v>8.1313775510204078E-2</v>
      </c>
      <c r="BO66" s="64">
        <f t="shared" si="11"/>
        <v>8.9285714285714274E-2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50</v>
      </c>
      <c r="X69" s="371">
        <f t="shared" si="6"/>
        <v>54</v>
      </c>
      <c r="Y69" s="36">
        <f t="shared" si="7"/>
        <v>0.10874999999999999</v>
      </c>
      <c r="Z69" s="56"/>
      <c r="AA69" s="57"/>
      <c r="AE69" s="64"/>
      <c r="BB69" s="87" t="s">
        <v>1</v>
      </c>
      <c r="BL69" s="64">
        <f t="shared" si="8"/>
        <v>52.222222222222221</v>
      </c>
      <c r="BM69" s="64">
        <f t="shared" si="9"/>
        <v>56.4</v>
      </c>
      <c r="BN69" s="64">
        <f t="shared" si="10"/>
        <v>8.2671957671957674E-2</v>
      </c>
      <c r="BO69" s="64">
        <f t="shared" si="11"/>
        <v>8.9285714285714274E-2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95</v>
      </c>
      <c r="X70" s="371">
        <f t="shared" si="6"/>
        <v>100.8</v>
      </c>
      <c r="Y70" s="36">
        <f t="shared" si="7"/>
        <v>0.19574999999999998</v>
      </c>
      <c r="Z70" s="56"/>
      <c r="AA70" s="57"/>
      <c r="AE70" s="64"/>
      <c r="BB70" s="88" t="s">
        <v>1</v>
      </c>
      <c r="BL70" s="64">
        <f t="shared" si="8"/>
        <v>99.071428571428569</v>
      </c>
      <c r="BM70" s="64">
        <f t="shared" si="9"/>
        <v>105.12</v>
      </c>
      <c r="BN70" s="64">
        <f t="shared" si="10"/>
        <v>0.15146683673469388</v>
      </c>
      <c r="BO70" s="64">
        <f t="shared" si="11"/>
        <v>0.1607142857142857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17.665343915343918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19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0.41324999999999995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196</v>
      </c>
      <c r="X86" s="372">
        <f>IFERROR(SUM(X65:X84),"0")</f>
        <v>210.8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96</v>
      </c>
      <c r="X107" s="371">
        <f t="shared" si="18"/>
        <v>100.80000000000001</v>
      </c>
      <c r="Y107" s="36">
        <f>IFERROR(IF(X107=0,"",ROUNDUP(X107/H107,0)*0.02175),"")</f>
        <v>0.26100000000000001</v>
      </c>
      <c r="Z107" s="56"/>
      <c r="AA107" s="57"/>
      <c r="AE107" s="64"/>
      <c r="BB107" s="116" t="s">
        <v>1</v>
      </c>
      <c r="BL107" s="64">
        <f t="shared" si="19"/>
        <v>102.44571428571429</v>
      </c>
      <c r="BM107" s="64">
        <f t="shared" si="20"/>
        <v>107.56800000000001</v>
      </c>
      <c r="BN107" s="64">
        <f t="shared" si="21"/>
        <v>0.20408163265306123</v>
      </c>
      <c r="BO107" s="64">
        <f t="shared" si="22"/>
        <v>0.21428571428571427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44</v>
      </c>
      <c r="X109" s="371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46.95428571428571</v>
      </c>
      <c r="BM109" s="64">
        <f t="shared" si="20"/>
        <v>53.784000000000006</v>
      </c>
      <c r="BN109" s="64">
        <f t="shared" si="21"/>
        <v>9.3537414965986387E-2</v>
      </c>
      <c r="BO109" s="64">
        <f t="shared" si="22"/>
        <v>0.10714285714285714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16.666666666666668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0.39150000000000001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140</v>
      </c>
      <c r="X118" s="372">
        <f>IFERROR(SUM(X105:X116),"0")</f>
        <v>151.20000000000002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72</v>
      </c>
      <c r="X122" s="37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28" t="s">
        <v>1</v>
      </c>
      <c r="BL122" s="64">
        <f t="shared" si="24"/>
        <v>76.834285714285713</v>
      </c>
      <c r="BM122" s="64">
        <f t="shared" si="25"/>
        <v>80.676000000000016</v>
      </c>
      <c r="BN122" s="64">
        <f t="shared" si="26"/>
        <v>0.15306122448979589</v>
      </c>
      <c r="BO122" s="64">
        <f t="shared" si="27"/>
        <v>0.1607142857142857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8.5714285714285712</v>
      </c>
      <c r="X127" s="372">
        <f>IFERROR(X120/H120,"0")+IFERROR(X121/H121,"0")+IFERROR(X122/H122,"0")+IFERROR(X123/H123,"0")+IFERROR(X124/H124,"0")+IFERROR(X125/H125,"0")+IFERROR(X126/H126,"0")</f>
        <v>9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0.19574999999999998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72</v>
      </c>
      <c r="X128" s="372">
        <f>IFERROR(SUM(X120:X126),"0")</f>
        <v>75.600000000000009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125</v>
      </c>
      <c r="X148" s="371">
        <f t="shared" ref="X148:X156" si="28">IFERROR(IF(W148="",0,CEILING((W148/$H148),1)*$H148),"")</f>
        <v>126</v>
      </c>
      <c r="Y148" s="36">
        <f>IFERROR(IF(X148=0,"",ROUNDUP(X148/H148,0)*0.00753),"")</f>
        <v>0.22590000000000002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132.73809523809524</v>
      </c>
      <c r="BM148" s="64">
        <f t="shared" ref="BM148:BM156" si="30">IFERROR(X148*I148/H148,"0")</f>
        <v>133.80000000000001</v>
      </c>
      <c r="BN148" s="64">
        <f t="shared" ref="BN148:BN156" si="31">IFERROR(1/J148*(W148/H148),"0")</f>
        <v>0.19078144078144077</v>
      </c>
      <c r="BO148" s="64">
        <f t="shared" ref="BO148:BO156" si="32">IFERROR(1/J148*(X148/H148),"0")</f>
        <v>0.19230769230769229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29.761904761904759</v>
      </c>
      <c r="X157" s="372">
        <f>IFERROR(X148/H148,"0")+IFERROR(X149/H149,"0")+IFERROR(X150/H150,"0")+IFERROR(X151/H151,"0")+IFERROR(X152/H152,"0")+IFERROR(X153/H153,"0")+IFERROR(X154/H154,"0")+IFERROR(X155/H155,"0")+IFERROR(X156/H156,"0")</f>
        <v>30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0.22590000000000002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125</v>
      </c>
      <c r="X158" s="372">
        <f>IFERROR(SUM(X148:X156),"0")</f>
        <v>126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35</v>
      </c>
      <c r="X171" s="371">
        <f>IFERROR(IF(W171="",0,CEILING((W171/$H171),1)*$H171),"")</f>
        <v>37.800000000000004</v>
      </c>
      <c r="Y171" s="36">
        <f>IFERROR(IF(X171=0,"",ROUNDUP(X171/H171,0)*0.00937),"")</f>
        <v>6.5589999999999996E-2</v>
      </c>
      <c r="Z171" s="56"/>
      <c r="AA171" s="57"/>
      <c r="AE171" s="64"/>
      <c r="BB171" s="154" t="s">
        <v>1</v>
      </c>
      <c r="BL171" s="64">
        <f>IFERROR(W171*I171/H171,"0")</f>
        <v>36.361111111111114</v>
      </c>
      <c r="BM171" s="64">
        <f>IFERROR(X171*I171/H171,"0")</f>
        <v>39.270000000000003</v>
      </c>
      <c r="BN171" s="64">
        <f>IFERROR(1/J171*(W171/H171),"0")</f>
        <v>5.4012345679012343E-2</v>
      </c>
      <c r="BO171" s="64">
        <f>IFERROR(1/J171*(X171/H171),"0")</f>
        <v>5.8333333333333334E-2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29</v>
      </c>
      <c r="X172" s="371">
        <f>IFERROR(IF(W172="",0,CEILING((W172/$H172),1)*$H172),"")</f>
        <v>32.400000000000006</v>
      </c>
      <c r="Y172" s="36">
        <f>IFERROR(IF(X172=0,"",ROUNDUP(X172/H172,0)*0.00937),"")</f>
        <v>5.6219999999999999E-2</v>
      </c>
      <c r="Z172" s="56"/>
      <c r="AA172" s="57"/>
      <c r="AE172" s="64"/>
      <c r="BB172" s="155" t="s">
        <v>1</v>
      </c>
      <c r="BL172" s="64">
        <f>IFERROR(W172*I172/H172,"0")</f>
        <v>30.127777777777776</v>
      </c>
      <c r="BM172" s="64">
        <f>IFERROR(X172*I172/H172,"0")</f>
        <v>33.660000000000004</v>
      </c>
      <c r="BN172" s="64">
        <f>IFERROR(1/J172*(W172/H172),"0")</f>
        <v>4.4753086419753084E-2</v>
      </c>
      <c r="BO172" s="64">
        <f>IFERROR(1/J172*(X172/H172),"0")</f>
        <v>5.000000000000001E-2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11.851851851851851</v>
      </c>
      <c r="X175" s="372">
        <f>IFERROR(X171/H171,"0")+IFERROR(X172/H172,"0")+IFERROR(X173/H173,"0")+IFERROR(X174/H174,"0")</f>
        <v>13</v>
      </c>
      <c r="Y175" s="372">
        <f>IFERROR(IF(Y171="",0,Y171),"0")+IFERROR(IF(Y172="",0,Y172),"0")+IFERROR(IF(Y173="",0,Y173),"0")+IFERROR(IF(Y174="",0,Y174),"0")</f>
        <v>0.12181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64</v>
      </c>
      <c r="X176" s="372">
        <f>IFERROR(SUM(X171:X174),"0")</f>
        <v>70.200000000000017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65</v>
      </c>
      <c r="X181" s="371">
        <f t="shared" si="33"/>
        <v>70.2</v>
      </c>
      <c r="Y181" s="36">
        <f>IFERROR(IF(X181=0,"",ROUNDUP(X181/H181,0)*0.02175),"")</f>
        <v>0.19574999999999998</v>
      </c>
      <c r="Z181" s="56"/>
      <c r="AA181" s="57"/>
      <c r="AE181" s="64"/>
      <c r="BB181" s="161" t="s">
        <v>1</v>
      </c>
      <c r="BL181" s="64">
        <f t="shared" si="34"/>
        <v>69.700000000000017</v>
      </c>
      <c r="BM181" s="64">
        <f t="shared" si="35"/>
        <v>75.27600000000001</v>
      </c>
      <c r="BN181" s="64">
        <f t="shared" si="36"/>
        <v>0.14880952380952381</v>
      </c>
      <c r="BO181" s="64">
        <f t="shared" si="37"/>
        <v>0.1607142857142857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54</v>
      </c>
      <c r="X184" s="371">
        <f t="shared" si="33"/>
        <v>55.199999999999996</v>
      </c>
      <c r="Y184" s="36">
        <f>IFERROR(IF(X184=0,"",ROUNDUP(X184/H184,0)*0.00753),"")</f>
        <v>0.17319000000000001</v>
      </c>
      <c r="Z184" s="56"/>
      <c r="AA184" s="57"/>
      <c r="AE184" s="64"/>
      <c r="BB184" s="164" t="s">
        <v>1</v>
      </c>
      <c r="BL184" s="64">
        <f t="shared" si="34"/>
        <v>60.120000000000005</v>
      </c>
      <c r="BM184" s="64">
        <f t="shared" si="35"/>
        <v>61.455999999999996</v>
      </c>
      <c r="BN184" s="64">
        <f t="shared" si="36"/>
        <v>0.14423076923076922</v>
      </c>
      <c r="BO184" s="64">
        <f t="shared" si="37"/>
        <v>0.14743589743589744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55</v>
      </c>
      <c r="X186" s="371">
        <f t="shared" si="33"/>
        <v>55.199999999999996</v>
      </c>
      <c r="Y186" s="36">
        <f>IFERROR(IF(X186=0,"",ROUNDUP(X186/H186,0)*0.00753),"")</f>
        <v>0.17319000000000001</v>
      </c>
      <c r="Z186" s="56"/>
      <c r="AA186" s="57"/>
      <c r="AE186" s="64"/>
      <c r="BB186" s="166" t="s">
        <v>1</v>
      </c>
      <c r="BL186" s="64">
        <f t="shared" si="34"/>
        <v>59.583333333333336</v>
      </c>
      <c r="BM186" s="64">
        <f t="shared" si="35"/>
        <v>59.8</v>
      </c>
      <c r="BN186" s="64">
        <f t="shared" si="36"/>
        <v>0.14690170940170941</v>
      </c>
      <c r="BO186" s="64">
        <f t="shared" si="37"/>
        <v>0.14743589743589744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31</v>
      </c>
      <c r="X193" s="371">
        <f t="shared" si="33"/>
        <v>31.2</v>
      </c>
      <c r="Y193" s="36">
        <f t="shared" si="38"/>
        <v>9.7890000000000005E-2</v>
      </c>
      <c r="Z193" s="56"/>
      <c r="AA193" s="57"/>
      <c r="AE193" s="64"/>
      <c r="BB193" s="173" t="s">
        <v>1</v>
      </c>
      <c r="BL193" s="64">
        <f t="shared" si="34"/>
        <v>34.513333333333335</v>
      </c>
      <c r="BM193" s="64">
        <f t="shared" si="35"/>
        <v>34.736000000000004</v>
      </c>
      <c r="BN193" s="64">
        <f t="shared" si="36"/>
        <v>8.279914529914531E-2</v>
      </c>
      <c r="BO193" s="64">
        <f t="shared" si="37"/>
        <v>8.3333333333333329E-2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98</v>
      </c>
      <c r="X194" s="371">
        <f t="shared" si="33"/>
        <v>98.399999999999991</v>
      </c>
      <c r="Y194" s="36">
        <f t="shared" si="38"/>
        <v>0.30873</v>
      </c>
      <c r="Z194" s="56"/>
      <c r="AA194" s="57"/>
      <c r="AE194" s="64"/>
      <c r="BB194" s="174" t="s">
        <v>1</v>
      </c>
      <c r="BL194" s="64">
        <f t="shared" si="34"/>
        <v>109.35166666666667</v>
      </c>
      <c r="BM194" s="64">
        <f t="shared" si="35"/>
        <v>109.798</v>
      </c>
      <c r="BN194" s="64">
        <f t="shared" si="36"/>
        <v>0.26175213675213677</v>
      </c>
      <c r="BO194" s="64">
        <f t="shared" si="37"/>
        <v>0.26282051282051283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107.5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109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0.94874999999999998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303</v>
      </c>
      <c r="X196" s="372">
        <f>IFERROR(SUM(X178:X194),"0")</f>
        <v>310.2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62</v>
      </c>
      <c r="X200" s="371">
        <f>IFERROR(IF(W200="",0,CEILING((W200/$H200),1)*$H200),"")</f>
        <v>62.4</v>
      </c>
      <c r="Y200" s="36">
        <f>IFERROR(IF(X200=0,"",ROUNDUP(X200/H200,0)*0.00753),"")</f>
        <v>0.19578000000000001</v>
      </c>
      <c r="Z200" s="56"/>
      <c r="AA200" s="57"/>
      <c r="AE200" s="64"/>
      <c r="BB200" s="177" t="s">
        <v>1</v>
      </c>
      <c r="BL200" s="64">
        <f>IFERROR(W200*I200/H200,"0")</f>
        <v>69.026666666666671</v>
      </c>
      <c r="BM200" s="64">
        <f>IFERROR(X200*I200/H200,"0")</f>
        <v>69.472000000000008</v>
      </c>
      <c r="BN200" s="64">
        <f>IFERROR(1/J200*(W200/H200),"0")</f>
        <v>0.16559829059829062</v>
      </c>
      <c r="BO200" s="64">
        <f>IFERROR(1/J200*(X200/H200),"0")</f>
        <v>0.16666666666666666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31</v>
      </c>
      <c r="X201" s="371">
        <f>IFERROR(IF(W201="",0,CEILING((W201/$H201),1)*$H201),"")</f>
        <v>31.2</v>
      </c>
      <c r="Y201" s="36">
        <f>IFERROR(IF(X201=0,"",ROUNDUP(X201/H201,0)*0.00753),"")</f>
        <v>9.7890000000000005E-2</v>
      </c>
      <c r="Z201" s="56"/>
      <c r="AA201" s="57"/>
      <c r="AE201" s="64"/>
      <c r="BB201" s="178" t="s">
        <v>1</v>
      </c>
      <c r="BL201" s="64">
        <f>IFERROR(W201*I201/H201,"0")</f>
        <v>34.513333333333335</v>
      </c>
      <c r="BM201" s="64">
        <f>IFERROR(X201*I201/H201,"0")</f>
        <v>34.736000000000004</v>
      </c>
      <c r="BN201" s="64">
        <f>IFERROR(1/J201*(W201/H201),"0")</f>
        <v>8.279914529914531E-2</v>
      </c>
      <c r="BO201" s="64">
        <f>IFERROR(1/J201*(X201/H201),"0")</f>
        <v>8.3333333333333329E-2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38.75</v>
      </c>
      <c r="X202" s="372">
        <f>IFERROR(X198/H198,"0")+IFERROR(X199/H199,"0")+IFERROR(X200/H200,"0")+IFERROR(X201/H201,"0")</f>
        <v>39</v>
      </c>
      <c r="Y202" s="372">
        <f>IFERROR(IF(Y198="",0,Y198),"0")+IFERROR(IF(Y199="",0,Y199),"0")+IFERROR(IF(Y200="",0,Y200),"0")+IFERROR(IF(Y201="",0,Y201),"0")</f>
        <v>0.29366999999999999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93</v>
      </c>
      <c r="X203" s="372">
        <f>IFERROR(SUM(X198:X201),"0")</f>
        <v>93.6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38</v>
      </c>
      <c r="X208" s="371">
        <f t="shared" si="39"/>
        <v>46.4</v>
      </c>
      <c r="Y208" s="36">
        <f>IFERROR(IF(X208=0,"",ROUNDUP(X208/H208,0)*0.02175),"")</f>
        <v>8.6999999999999994E-2</v>
      </c>
      <c r="Z208" s="56"/>
      <c r="AA208" s="57"/>
      <c r="AE208" s="64"/>
      <c r="BB208" s="181" t="s">
        <v>1</v>
      </c>
      <c r="BL208" s="64">
        <f t="shared" si="40"/>
        <v>39.572413793103451</v>
      </c>
      <c r="BM208" s="64">
        <f t="shared" si="41"/>
        <v>48.319999999999993</v>
      </c>
      <c r="BN208" s="64">
        <f t="shared" si="42"/>
        <v>5.8497536945812806E-2</v>
      </c>
      <c r="BO208" s="64">
        <f t="shared" si="43"/>
        <v>7.1428571428571425E-2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11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11.66</v>
      </c>
      <c r="BM211" s="64">
        <f t="shared" si="41"/>
        <v>12.72</v>
      </c>
      <c r="BN211" s="64">
        <f t="shared" si="42"/>
        <v>2.2916666666666665E-2</v>
      </c>
      <c r="BO211" s="64">
        <f t="shared" si="43"/>
        <v>2.5000000000000001E-2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6.0258620689655178</v>
      </c>
      <c r="X212" s="372">
        <f>IFERROR(X206/H206,"0")+IFERROR(X207/H207,"0")+IFERROR(X208/H208,"0")+IFERROR(X209/H209,"0")+IFERROR(X210/H210,"0")+IFERROR(X211/H211,"0")</f>
        <v>7</v>
      </c>
      <c r="Y212" s="372">
        <f>IFERROR(IF(Y206="",0,Y206),"0")+IFERROR(IF(Y207="",0,Y207),"0")+IFERROR(IF(Y208="",0,Y208),"0")+IFERROR(IF(Y209="",0,Y209),"0")+IFERROR(IF(Y210="",0,Y210),"0")+IFERROR(IF(Y211="",0,Y211),"0")</f>
        <v>0.11510999999999999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49</v>
      </c>
      <c r="X213" s="372">
        <f>IFERROR(SUM(X206:X211),"0")</f>
        <v>58.4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31</v>
      </c>
      <c r="X221" s="371">
        <f t="shared" ref="X221:X226" si="44">IFERROR(IF(W221="",0,CEILING((W221/$H221),1)*$H221),"")</f>
        <v>34.799999999999997</v>
      </c>
      <c r="Y221" s="36">
        <f>IFERROR(IF(X221=0,"",ROUNDUP(X221/H221,0)*0.02175),"")</f>
        <v>6.5250000000000002E-2</v>
      </c>
      <c r="Z221" s="56"/>
      <c r="AA221" s="57"/>
      <c r="AE221" s="64"/>
      <c r="BB221" s="187" t="s">
        <v>1</v>
      </c>
      <c r="BL221" s="64">
        <f t="shared" ref="BL221:BL226" si="45">IFERROR(W221*I221/H221,"0")</f>
        <v>32.282758620689656</v>
      </c>
      <c r="BM221" s="64">
        <f t="shared" ref="BM221:BM226" si="46">IFERROR(X221*I221/H221,"0")</f>
        <v>36.239999999999995</v>
      </c>
      <c r="BN221" s="64">
        <f t="shared" ref="BN221:BN226" si="47">IFERROR(1/J221*(W221/H221),"0")</f>
        <v>4.7721674876847288E-2</v>
      </c>
      <c r="BO221" s="64">
        <f t="shared" ref="BO221:BO226" si="48">IFERROR(1/J221*(X221/H221),"0")</f>
        <v>5.3571428571428568E-2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2.6724137931034484</v>
      </c>
      <c r="X227" s="372">
        <f>IFERROR(X221/H221,"0")+IFERROR(X222/H222,"0")+IFERROR(X223/H223,"0")+IFERROR(X224/H224,"0")+IFERROR(X225/H225,"0")+IFERROR(X226/H226,"0")</f>
        <v>3</v>
      </c>
      <c r="Y227" s="372">
        <f>IFERROR(IF(Y221="",0,Y221),"0")+IFERROR(IF(Y222="",0,Y222),"0")+IFERROR(IF(Y223="",0,Y223),"0")+IFERROR(IF(Y224="",0,Y224),"0")+IFERROR(IF(Y225="",0,Y225),"0")+IFERROR(IF(Y226="",0,Y226),"0")</f>
        <v>6.5250000000000002E-2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31</v>
      </c>
      <c r="X228" s="372">
        <f>IFERROR(SUM(X221:X226),"0")</f>
        <v>34.799999999999997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63</v>
      </c>
      <c r="X252" s="371">
        <f>IFERROR(IF(W252="",0,CEILING((W252/$H252),1)*$H252),"")</f>
        <v>63</v>
      </c>
      <c r="Y252" s="36">
        <f>IFERROR(IF(X252=0,"",ROUNDUP(X252/H252,0)*0.00753),"")</f>
        <v>0.11295000000000001</v>
      </c>
      <c r="Z252" s="56"/>
      <c r="AA252" s="57"/>
      <c r="AE252" s="64"/>
      <c r="BB252" s="208" t="s">
        <v>1</v>
      </c>
      <c r="BL252" s="64">
        <f>IFERROR(W252*I252/H252,"0")</f>
        <v>66.900000000000006</v>
      </c>
      <c r="BM252" s="64">
        <f>IFERROR(X252*I252/H252,"0")</f>
        <v>66.900000000000006</v>
      </c>
      <c r="BN252" s="64">
        <f>IFERROR(1/J252*(W252/H252),"0")</f>
        <v>9.6153846153846145E-2</v>
      </c>
      <c r="BO252" s="64">
        <f>IFERROR(1/J252*(X252/H252),"0")</f>
        <v>9.6153846153846145E-2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15</v>
      </c>
      <c r="X256" s="372">
        <f>IFERROR(X252/H252,"0")+IFERROR(X253/H253,"0")+IFERROR(X254/H254,"0")+IFERROR(X255/H255,"0")</f>
        <v>15</v>
      </c>
      <c r="Y256" s="372">
        <f>IFERROR(IF(Y252="",0,Y252),"0")+IFERROR(IF(Y253="",0,Y253),"0")+IFERROR(IF(Y254="",0,Y254),"0")+IFERROR(IF(Y255="",0,Y255),"0")</f>
        <v>0.11295000000000001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63</v>
      </c>
      <c r="X257" s="372">
        <f>IFERROR(SUM(X252:X255),"0")</f>
        <v>63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176</v>
      </c>
      <c r="X271" s="371">
        <f>IFERROR(IF(W271="",0,CEILING((W271/$H271),1)*$H271),"")</f>
        <v>176.4</v>
      </c>
      <c r="Y271" s="36">
        <f>IFERROR(IF(X271=0,"",ROUNDUP(X271/H271,0)*0.02175),"")</f>
        <v>0.45674999999999999</v>
      </c>
      <c r="Z271" s="56"/>
      <c r="AA271" s="57"/>
      <c r="AE271" s="64"/>
      <c r="BB271" s="221" t="s">
        <v>1</v>
      </c>
      <c r="BL271" s="64">
        <f>IFERROR(W271*I271/H271,"0")</f>
        <v>187.81714285714284</v>
      </c>
      <c r="BM271" s="64">
        <f>IFERROR(X271*I271/H271,"0")</f>
        <v>188.244</v>
      </c>
      <c r="BN271" s="64">
        <f>IFERROR(1/J271*(W271/H271),"0")</f>
        <v>0.37414965986394555</v>
      </c>
      <c r="BO271" s="64">
        <f>IFERROR(1/J271*(X271/H271),"0")</f>
        <v>0.375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188</v>
      </c>
      <c r="X272" s="371">
        <f>IFERROR(IF(W272="",0,CEILING((W272/$H272),1)*$H272),"")</f>
        <v>195</v>
      </c>
      <c r="Y272" s="36">
        <f>IFERROR(IF(X272=0,"",ROUNDUP(X272/H272,0)*0.02175),"")</f>
        <v>0.54374999999999996</v>
      </c>
      <c r="Z272" s="56"/>
      <c r="AA272" s="57"/>
      <c r="AE272" s="64"/>
      <c r="BB272" s="222" t="s">
        <v>1</v>
      </c>
      <c r="BL272" s="64">
        <f>IFERROR(W272*I272/H272,"0")</f>
        <v>201.59384615384619</v>
      </c>
      <c r="BM272" s="64">
        <f>IFERROR(X272*I272/H272,"0")</f>
        <v>209.10000000000002</v>
      </c>
      <c r="BN272" s="64">
        <f>IFERROR(1/J272*(W272/H272),"0")</f>
        <v>0.43040293040293037</v>
      </c>
      <c r="BO272" s="64">
        <f>IFERROR(1/J272*(X272/H272),"0")</f>
        <v>0.4464285714285714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45.054945054945051</v>
      </c>
      <c r="X274" s="372">
        <f>IFERROR(X271/H271,"0")+IFERROR(X272/H272,"0")+IFERROR(X273/H273,"0")</f>
        <v>46</v>
      </c>
      <c r="Y274" s="372">
        <f>IFERROR(IF(Y271="",0,Y271),"0")+IFERROR(IF(Y272="",0,Y272),"0")+IFERROR(IF(Y273="",0,Y273),"0")</f>
        <v>1.0004999999999999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364</v>
      </c>
      <c r="X275" s="372">
        <f>IFERROR(SUM(X271:X273),"0")</f>
        <v>371.4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12</v>
      </c>
      <c r="X279" s="371">
        <f>IFERROR(IF(W279="",0,CEILING((W279/$H279),1)*$H279),"")</f>
        <v>12.75</v>
      </c>
      <c r="Y279" s="36">
        <f>IFERROR(IF(X279=0,"",ROUNDUP(X279/H279,0)*0.00753),"")</f>
        <v>3.7650000000000003E-2</v>
      </c>
      <c r="Z279" s="56"/>
      <c r="AA279" s="57"/>
      <c r="AE279" s="64"/>
      <c r="BB279" s="226" t="s">
        <v>1</v>
      </c>
      <c r="BL279" s="64">
        <f>IFERROR(W279*I279/H279,"0")</f>
        <v>13.647058823529411</v>
      </c>
      <c r="BM279" s="64">
        <f>IFERROR(X279*I279/H279,"0")</f>
        <v>14.500000000000002</v>
      </c>
      <c r="BN279" s="64">
        <f>IFERROR(1/J279*(W279/H279),"0")</f>
        <v>3.0165912518853696E-2</v>
      </c>
      <c r="BO279" s="64">
        <f>IFERROR(1/J279*(X279/H279),"0")</f>
        <v>3.2051282051282048E-2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4.7058823529411766</v>
      </c>
      <c r="X280" s="372">
        <f>IFERROR(X277/H277,"0")+IFERROR(X278/H278,"0")+IFERROR(X279/H279,"0")</f>
        <v>5</v>
      </c>
      <c r="Y280" s="372">
        <f>IFERROR(IF(Y277="",0,Y277),"0")+IFERROR(IF(Y278="",0,Y278),"0")+IFERROR(IF(Y279="",0,Y279),"0")</f>
        <v>3.7650000000000003E-2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12</v>
      </c>
      <c r="X281" s="372">
        <f>IFERROR(SUM(X277:X279),"0")</f>
        <v>12.75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615</v>
      </c>
      <c r="X328" s="371">
        <f t="shared" si="65"/>
        <v>615</v>
      </c>
      <c r="Y328" s="36">
        <f>IFERROR(IF(X328=0,"",ROUNDUP(X328/H328,0)*0.02175),"")</f>
        <v>0.89174999999999993</v>
      </c>
      <c r="Z328" s="56"/>
      <c r="AA328" s="57"/>
      <c r="AE328" s="64"/>
      <c r="BB328" s="247" t="s">
        <v>1</v>
      </c>
      <c r="BL328" s="64">
        <f t="shared" si="66"/>
        <v>634.68000000000006</v>
      </c>
      <c r="BM328" s="64">
        <f t="shared" si="67"/>
        <v>634.68000000000006</v>
      </c>
      <c r="BN328" s="64">
        <f t="shared" si="68"/>
        <v>0.85416666666666663</v>
      </c>
      <c r="BO328" s="64">
        <f t="shared" si="69"/>
        <v>0.85416666666666663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458</v>
      </c>
      <c r="X329" s="371">
        <f t="shared" si="65"/>
        <v>465</v>
      </c>
      <c r="Y329" s="36">
        <f>IFERROR(IF(X329=0,"",ROUNDUP(X329/H329,0)*0.02175),"")</f>
        <v>0.6742499999999999</v>
      </c>
      <c r="Z329" s="56"/>
      <c r="AA329" s="57"/>
      <c r="AE329" s="64"/>
      <c r="BB329" s="248" t="s">
        <v>1</v>
      </c>
      <c r="BL329" s="64">
        <f t="shared" si="66"/>
        <v>472.65600000000001</v>
      </c>
      <c r="BM329" s="64">
        <f t="shared" si="67"/>
        <v>479.88</v>
      </c>
      <c r="BN329" s="64">
        <f t="shared" si="68"/>
        <v>0.63611111111111107</v>
      </c>
      <c r="BO329" s="64">
        <f t="shared" si="69"/>
        <v>0.64583333333333326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71.533333333333331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72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1.5659999999999998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1073</v>
      </c>
      <c r="X337" s="372">
        <f>IFERROR(SUM(X326:X335),"0")</f>
        <v>1080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458</v>
      </c>
      <c r="X339" s="371">
        <f>IFERROR(IF(W339="",0,CEILING((W339/$H339),1)*$H339),"")</f>
        <v>465</v>
      </c>
      <c r="Y339" s="36">
        <f>IFERROR(IF(X339=0,"",ROUNDUP(X339/H339,0)*0.02175),"")</f>
        <v>0.6742499999999999</v>
      </c>
      <c r="Z339" s="56"/>
      <c r="AA339" s="57"/>
      <c r="AE339" s="64"/>
      <c r="BB339" s="255" t="s">
        <v>1</v>
      </c>
      <c r="BL339" s="64">
        <f>IFERROR(W339*I339/H339,"0")</f>
        <v>472.65600000000001</v>
      </c>
      <c r="BM339" s="64">
        <f>IFERROR(X339*I339/H339,"0")</f>
        <v>479.88</v>
      </c>
      <c r="BN339" s="64">
        <f>IFERROR(1/J339*(W339/H339),"0")</f>
        <v>0.63611111111111107</v>
      </c>
      <c r="BO339" s="64">
        <f>IFERROR(1/J339*(X339/H339),"0")</f>
        <v>0.64583333333333326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30.533333333333335</v>
      </c>
      <c r="X342" s="372">
        <f>IFERROR(X339/H339,"0")+IFERROR(X340/H340,"0")+IFERROR(X341/H341,"0")</f>
        <v>31</v>
      </c>
      <c r="Y342" s="372">
        <f>IFERROR(IF(Y339="",0,Y339),"0")+IFERROR(IF(Y340="",0,Y340),"0")+IFERROR(IF(Y341="",0,Y341),"0")</f>
        <v>0.6742499999999999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458</v>
      </c>
      <c r="X343" s="372">
        <f>IFERROR(SUM(X339:X341),"0")</f>
        <v>465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80</v>
      </c>
      <c r="X346" s="371">
        <f>IFERROR(IF(W346="",0,CEILING((W346/$H346),1)*$H346),"")</f>
        <v>85.8</v>
      </c>
      <c r="Y346" s="36">
        <f>IFERROR(IF(X346=0,"",ROUNDUP(X346/H346,0)*0.02175),"")</f>
        <v>0.23924999999999999</v>
      </c>
      <c r="Z346" s="56"/>
      <c r="AA346" s="57"/>
      <c r="AE346" s="64"/>
      <c r="BB346" s="259" t="s">
        <v>1</v>
      </c>
      <c r="BL346" s="64">
        <f>IFERROR(W346*I346/H346,"0")</f>
        <v>85.784615384615407</v>
      </c>
      <c r="BM346" s="64">
        <f>IFERROR(X346*I346/H346,"0")</f>
        <v>92.004000000000005</v>
      </c>
      <c r="BN346" s="64">
        <f>IFERROR(1/J346*(W346/H346),"0")</f>
        <v>0.18315018315018317</v>
      </c>
      <c r="BO346" s="64">
        <f>IFERROR(1/J346*(X346/H346),"0")</f>
        <v>0.19642857142857142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10.256410256410257</v>
      </c>
      <c r="X347" s="372">
        <f>IFERROR(X345/H345,"0")+IFERROR(X346/H346,"0")</f>
        <v>11</v>
      </c>
      <c r="Y347" s="372">
        <f>IFERROR(IF(Y345="",0,Y345),"0")+IFERROR(IF(Y346="",0,Y346),"0")</f>
        <v>0.23924999999999999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80</v>
      </c>
      <c r="X348" s="372">
        <f>IFERROR(SUM(X345:X346),"0")</f>
        <v>85.8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121</v>
      </c>
      <c r="X350" s="371">
        <f>IFERROR(IF(W350="",0,CEILING((W350/$H350),1)*$H350),"")</f>
        <v>124.8</v>
      </c>
      <c r="Y350" s="36">
        <f>IFERROR(IF(X350=0,"",ROUNDUP(X350/H350,0)*0.02175),"")</f>
        <v>0.34799999999999998</v>
      </c>
      <c r="Z350" s="56"/>
      <c r="AA350" s="57"/>
      <c r="AE350" s="64"/>
      <c r="BB350" s="260" t="s">
        <v>1</v>
      </c>
      <c r="BL350" s="64">
        <f>IFERROR(W350*I350/H350,"0")</f>
        <v>129.74923076923079</v>
      </c>
      <c r="BM350" s="64">
        <f>IFERROR(X350*I350/H350,"0")</f>
        <v>133.82400000000001</v>
      </c>
      <c r="BN350" s="64">
        <f>IFERROR(1/J350*(W350/H350),"0")</f>
        <v>0.27701465201465197</v>
      </c>
      <c r="BO350" s="64">
        <f>IFERROR(1/J350*(X350/H350),"0")</f>
        <v>0.2857142857142857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15.512820512820513</v>
      </c>
      <c r="X351" s="372">
        <f>IFERROR(X350/H350,"0")</f>
        <v>16</v>
      </c>
      <c r="Y351" s="372">
        <f>IFERROR(IF(Y350="",0,Y350),"0")</f>
        <v>0.34799999999999998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121</v>
      </c>
      <c r="X352" s="372">
        <f>IFERROR(SUM(X350:X350),"0")</f>
        <v>124.8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155</v>
      </c>
      <c r="X368" s="371">
        <f>IFERROR(IF(W368="",0,CEILING((W368/$H368),1)*$H368),"")</f>
        <v>156</v>
      </c>
      <c r="Y368" s="36">
        <f>IFERROR(IF(X368=0,"",ROUNDUP(X368/H368,0)*0.02175),"")</f>
        <v>0.43499999999999994</v>
      </c>
      <c r="Z368" s="56"/>
      <c r="AA368" s="57"/>
      <c r="AE368" s="64"/>
      <c r="BB368" s="268" t="s">
        <v>1</v>
      </c>
      <c r="BL368" s="64">
        <f>IFERROR(W368*I368/H368,"0")</f>
        <v>166.20769230769233</v>
      </c>
      <c r="BM368" s="64">
        <f>IFERROR(X368*I368/H368,"0")</f>
        <v>167.28000000000003</v>
      </c>
      <c r="BN368" s="64">
        <f>IFERROR(1/J368*(W368/H368),"0")</f>
        <v>0.35485347985347987</v>
      </c>
      <c r="BO368" s="64">
        <f>IFERROR(1/J368*(X368/H368),"0")</f>
        <v>0.3571428571428571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19.871794871794872</v>
      </c>
      <c r="X372" s="372">
        <f>IFERROR(X368/H368,"0")+IFERROR(X369/H369,"0")+IFERROR(X370/H370,"0")+IFERROR(X371/H371,"0")</f>
        <v>20</v>
      </c>
      <c r="Y372" s="372">
        <f>IFERROR(IF(Y368="",0,Y368),"0")+IFERROR(IF(Y369="",0,Y369),"0")+IFERROR(IF(Y370="",0,Y370),"0")+IFERROR(IF(Y371="",0,Y371),"0")</f>
        <v>0.43499999999999994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155</v>
      </c>
      <c r="X373" s="372">
        <f>IFERROR(SUM(X368:X371),"0")</f>
        <v>156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48</v>
      </c>
      <c r="X386" s="371">
        <f t="shared" ref="X386:X398" si="70">IFERROR(IF(W386="",0,CEILING((W386/$H386),1)*$H386),"")</f>
        <v>50.400000000000006</v>
      </c>
      <c r="Y386" s="36">
        <f>IFERROR(IF(X386=0,"",ROUNDUP(X386/H386,0)*0.00753),"")</f>
        <v>9.0359999999999996E-2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50.628571428571426</v>
      </c>
      <c r="BM386" s="64">
        <f t="shared" ref="BM386:BM398" si="72">IFERROR(X386*I386/H386,"0")</f>
        <v>53.160000000000004</v>
      </c>
      <c r="BN386" s="64">
        <f t="shared" ref="BN386:BN398" si="73">IFERROR(1/J386*(W386/H386),"0")</f>
        <v>7.3260073260073263E-2</v>
      </c>
      <c r="BO386" s="64">
        <f t="shared" ref="BO386:BO398" si="74">IFERROR(1/J386*(X386/H386),"0")</f>
        <v>7.6923076923076927E-2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97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102.31190476190476</v>
      </c>
      <c r="BM388" s="64">
        <f t="shared" si="72"/>
        <v>106.32000000000001</v>
      </c>
      <c r="BN388" s="64">
        <f t="shared" si="73"/>
        <v>0.14804639804639805</v>
      </c>
      <c r="BO388" s="64">
        <f t="shared" si="74"/>
        <v>0.15384615384615385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27</v>
      </c>
      <c r="X397" s="371">
        <f t="shared" si="70"/>
        <v>27.3</v>
      </c>
      <c r="Y397" s="36">
        <f t="shared" si="75"/>
        <v>6.5259999999999999E-2</v>
      </c>
      <c r="Z397" s="56"/>
      <c r="AA397" s="57"/>
      <c r="AE397" s="64"/>
      <c r="BB397" s="286" t="s">
        <v>1</v>
      </c>
      <c r="BL397" s="64">
        <f t="shared" si="71"/>
        <v>28.671428571428571</v>
      </c>
      <c r="BM397" s="64">
        <f t="shared" si="72"/>
        <v>28.99</v>
      </c>
      <c r="BN397" s="64">
        <f t="shared" si="73"/>
        <v>5.4945054945054944E-2</v>
      </c>
      <c r="BO397" s="64">
        <f t="shared" si="74"/>
        <v>5.5555555555555559E-2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47.38095238095238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49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0.33633999999999997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172</v>
      </c>
      <c r="X400" s="372">
        <f>IFERROR(SUM(X386:X398),"0")</f>
        <v>178.50000000000003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7</v>
      </c>
      <c r="X412" s="371">
        <f>IFERROR(IF(W412="",0,CEILING((W412/$H412),1)*$H412),"")</f>
        <v>7.1999999999999993</v>
      </c>
      <c r="Y412" s="36">
        <f>IFERROR(IF(X412=0,"",ROUNDUP(X412/H412,0)*0.00627),"")</f>
        <v>3.7620000000000001E-2</v>
      </c>
      <c r="Z412" s="56"/>
      <c r="AA412" s="57"/>
      <c r="AE412" s="64"/>
      <c r="BB412" s="292" t="s">
        <v>1</v>
      </c>
      <c r="BL412" s="64">
        <f>IFERROR(W412*I412/H412,"0")</f>
        <v>10.5</v>
      </c>
      <c r="BM412" s="64">
        <f>IFERROR(X412*I412/H412,"0")</f>
        <v>10.799999999999999</v>
      </c>
      <c r="BN412" s="64">
        <f>IFERROR(1/J412*(W412/H412),"0")</f>
        <v>2.9166666666666671E-2</v>
      </c>
      <c r="BO412" s="64">
        <f>IFERROR(1/J412*(X412/H412),"0")</f>
        <v>0.03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5.8333333333333339</v>
      </c>
      <c r="X415" s="372">
        <f>IFERROR(X412/H412,"0")+IFERROR(X413/H413,"0")+IFERROR(X414/H414,"0")</f>
        <v>6</v>
      </c>
      <c r="Y415" s="372">
        <f>IFERROR(IF(Y412="",0,Y412),"0")+IFERROR(IF(Y413="",0,Y413),"0")+IFERROR(IF(Y414="",0,Y414),"0")</f>
        <v>3.7620000000000001E-2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7</v>
      </c>
      <c r="X416" s="372">
        <f>IFERROR(SUM(X412:X414),"0")</f>
        <v>7.1999999999999993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79</v>
      </c>
      <c r="X424" s="371">
        <f t="shared" ref="X424:X430" si="76">IFERROR(IF(W424="",0,CEILING((W424/$H424),1)*$H424),"")</f>
        <v>79.8</v>
      </c>
      <c r="Y424" s="36">
        <f>IFERROR(IF(X424=0,"",ROUNDUP(X424/H424,0)*0.00753),"")</f>
        <v>0.14307</v>
      </c>
      <c r="Z424" s="56"/>
      <c r="AA424" s="57"/>
      <c r="AE424" s="64"/>
      <c r="BB424" s="297" t="s">
        <v>1</v>
      </c>
      <c r="BL424" s="64">
        <f t="shared" ref="BL424:BL430" si="77">IFERROR(W424*I424/H424,"0")</f>
        <v>83.326190476190462</v>
      </c>
      <c r="BM424" s="64">
        <f t="shared" ref="BM424:BM430" si="78">IFERROR(X424*I424/H424,"0")</f>
        <v>84.169999999999987</v>
      </c>
      <c r="BN424" s="64">
        <f t="shared" ref="BN424:BN430" si="79">IFERROR(1/J424*(W424/H424),"0")</f>
        <v>0.12057387057387058</v>
      </c>
      <c r="BO424" s="64">
        <f t="shared" ref="BO424:BO430" si="80">IFERROR(1/J424*(X424/H424),"0")</f>
        <v>0.12179487179487179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18.80952380952381</v>
      </c>
      <c r="X431" s="372">
        <f>IFERROR(X424/H424,"0")+IFERROR(X425/H425,"0")+IFERROR(X426/H426,"0")+IFERROR(X427/H427,"0")+IFERROR(X428/H428,"0")+IFERROR(X429/H429,"0")+IFERROR(X430/H430,"0")</f>
        <v>19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0.14307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79</v>
      </c>
      <c r="X432" s="372">
        <f>IFERROR(SUM(X424:X430),"0")</f>
        <v>79.8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7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07" t="s">
        <v>1</v>
      </c>
      <c r="BL443" s="64">
        <f>IFERROR(W443*I443/H443,"0")</f>
        <v>8.4</v>
      </c>
      <c r="BM443" s="64">
        <f>IFERROR(X443*I443/H443,"0")</f>
        <v>10.799999999999999</v>
      </c>
      <c r="BN443" s="64">
        <f>IFERROR(1/J443*(W443/H443),"0")</f>
        <v>1.1666666666666667E-2</v>
      </c>
      <c r="BO443" s="64">
        <f>IFERROR(1/J443*(X443/H443),"0")</f>
        <v>1.4999999999999999E-2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2.3333333333333335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7</v>
      </c>
      <c r="X445" s="372">
        <f>IFERROR(SUM(X443:X443),"0")</f>
        <v>9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82</v>
      </c>
      <c r="X457" s="371">
        <f t="shared" si="81"/>
        <v>84.48</v>
      </c>
      <c r="Y457" s="36">
        <f t="shared" si="82"/>
        <v>0.19136</v>
      </c>
      <c r="Z457" s="56"/>
      <c r="AA457" s="57"/>
      <c r="AE457" s="64"/>
      <c r="BB457" s="312" t="s">
        <v>1</v>
      </c>
      <c r="BL457" s="64">
        <f t="shared" si="83"/>
        <v>87.590909090909079</v>
      </c>
      <c r="BM457" s="64">
        <f t="shared" si="84"/>
        <v>90.24</v>
      </c>
      <c r="BN457" s="64">
        <f t="shared" si="85"/>
        <v>0.14932983682983683</v>
      </c>
      <c r="BO457" s="64">
        <f t="shared" si="86"/>
        <v>0.15384615384615385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120</v>
      </c>
      <c r="X461" s="371">
        <f t="shared" si="81"/>
        <v>121.44000000000001</v>
      </c>
      <c r="Y461" s="36">
        <f t="shared" si="82"/>
        <v>0.27507999999999999</v>
      </c>
      <c r="Z461" s="56"/>
      <c r="AA461" s="57"/>
      <c r="AE461" s="64"/>
      <c r="BB461" s="316" t="s">
        <v>1</v>
      </c>
      <c r="BL461" s="64">
        <f t="shared" si="83"/>
        <v>128.18181818181816</v>
      </c>
      <c r="BM461" s="64">
        <f t="shared" si="84"/>
        <v>129.72</v>
      </c>
      <c r="BN461" s="64">
        <f t="shared" si="85"/>
        <v>0.21853146853146854</v>
      </c>
      <c r="BO461" s="64">
        <f t="shared" si="86"/>
        <v>0.22115384615384617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38.257575757575758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39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0.46643999999999997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202</v>
      </c>
      <c r="X469" s="372">
        <f>IFERROR(SUM(X456:X467),"0")</f>
        <v>205.92000000000002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73</v>
      </c>
      <c r="X471" s="371">
        <f>IFERROR(IF(W471="",0,CEILING((W471/$H471),1)*$H471),"")</f>
        <v>73.92</v>
      </c>
      <c r="Y471" s="36">
        <f>IFERROR(IF(X471=0,"",ROUNDUP(X471/H471,0)*0.01196),"")</f>
        <v>0.16744000000000001</v>
      </c>
      <c r="Z471" s="56"/>
      <c r="AA471" s="57"/>
      <c r="AE471" s="64"/>
      <c r="BB471" s="323" t="s">
        <v>1</v>
      </c>
      <c r="BL471" s="64">
        <f>IFERROR(W471*I471/H471,"0")</f>
        <v>77.97727272727272</v>
      </c>
      <c r="BM471" s="64">
        <f>IFERROR(X471*I471/H471,"0")</f>
        <v>78.959999999999994</v>
      </c>
      <c r="BN471" s="64">
        <f>IFERROR(1/J471*(W471/H471),"0")</f>
        <v>0.13293997668997667</v>
      </c>
      <c r="BO471" s="64">
        <f>IFERROR(1/J471*(X471/H471),"0")</f>
        <v>0.13461538461538464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13.825757575757574</v>
      </c>
      <c r="X473" s="372">
        <f>IFERROR(X471/H471,"0")+IFERROR(X472/H472,"0")</f>
        <v>14</v>
      </c>
      <c r="Y473" s="372">
        <f>IFERROR(IF(Y471="",0,Y471),"0")+IFERROR(IF(Y472="",0,Y472),"0")</f>
        <v>0.16744000000000001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73</v>
      </c>
      <c r="X474" s="372">
        <f>IFERROR(SUM(X471:X472),"0")</f>
        <v>73.92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165</v>
      </c>
      <c r="X476" s="371">
        <f t="shared" ref="X476:X481" si="87">IFERROR(IF(W476="",0,CEILING((W476/$H476),1)*$H476),"")</f>
        <v>168.96</v>
      </c>
      <c r="Y476" s="36">
        <f>IFERROR(IF(X476=0,"",ROUNDUP(X476/H476,0)*0.01196),"")</f>
        <v>0.38272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176.24999999999997</v>
      </c>
      <c r="BM476" s="64">
        <f t="shared" ref="BM476:BM481" si="89">IFERROR(X476*I476/H476,"0")</f>
        <v>180.48</v>
      </c>
      <c r="BN476" s="64">
        <f t="shared" ref="BN476:BN481" si="90">IFERROR(1/J476*(W476/H476),"0")</f>
        <v>0.30048076923076927</v>
      </c>
      <c r="BO476" s="64">
        <f t="shared" ref="BO476:BO481" si="91">IFERROR(1/J476*(X476/H476),"0")</f>
        <v>0.30769230769230771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118</v>
      </c>
      <c r="X477" s="371">
        <f t="shared" si="87"/>
        <v>121.44000000000001</v>
      </c>
      <c r="Y477" s="36">
        <f>IFERROR(IF(X477=0,"",ROUNDUP(X477/H477,0)*0.01196),"")</f>
        <v>0.27507999999999999</v>
      </c>
      <c r="Z477" s="56"/>
      <c r="AA477" s="57"/>
      <c r="AE477" s="64"/>
      <c r="BB477" s="326" t="s">
        <v>1</v>
      </c>
      <c r="BL477" s="64">
        <f t="shared" si="88"/>
        <v>126.04545454545453</v>
      </c>
      <c r="BM477" s="64">
        <f t="shared" si="89"/>
        <v>129.72</v>
      </c>
      <c r="BN477" s="64">
        <f t="shared" si="90"/>
        <v>0.21488927738927741</v>
      </c>
      <c r="BO477" s="64">
        <f t="shared" si="91"/>
        <v>0.22115384615384617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153</v>
      </c>
      <c r="X478" s="371">
        <f t="shared" si="87"/>
        <v>153.12</v>
      </c>
      <c r="Y478" s="36">
        <f>IFERROR(IF(X478=0,"",ROUNDUP(X478/H478,0)*0.01196),"")</f>
        <v>0.34683999999999998</v>
      </c>
      <c r="Z478" s="56"/>
      <c r="AA478" s="57"/>
      <c r="AE478" s="64"/>
      <c r="BB478" s="327" t="s">
        <v>1</v>
      </c>
      <c r="BL478" s="64">
        <f t="shared" si="88"/>
        <v>163.43181818181816</v>
      </c>
      <c r="BM478" s="64">
        <f t="shared" si="89"/>
        <v>163.56</v>
      </c>
      <c r="BN478" s="64">
        <f t="shared" si="90"/>
        <v>0.2786276223776224</v>
      </c>
      <c r="BO478" s="64">
        <f t="shared" si="91"/>
        <v>0.27884615384615385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82.575757575757564</v>
      </c>
      <c r="X482" s="372">
        <f>IFERROR(X476/H476,"0")+IFERROR(X477/H477,"0")+IFERROR(X478/H478,"0")+IFERROR(X479/H479,"0")+IFERROR(X480/H480,"0")+IFERROR(X481/H481,"0")</f>
        <v>84</v>
      </c>
      <c r="Y482" s="372">
        <f>IFERROR(IF(Y476="",0,Y476),"0")+IFERROR(IF(Y477="",0,Y477),"0")+IFERROR(IF(Y478="",0,Y478),"0")+IFERROR(IF(Y479="",0,Y479),"0")+IFERROR(IF(Y480="",0,Y480),"0")+IFERROR(IF(Y481="",0,Y481),"0")</f>
        <v>1.00464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436</v>
      </c>
      <c r="X483" s="372">
        <f>IFERROR(SUM(X476:X481),"0")</f>
        <v>443.52000000000004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68</v>
      </c>
      <c r="X486" s="371">
        <f>IFERROR(IF(W486="",0,CEILING((W486/$H486),1)*$H486),"")</f>
        <v>70.2</v>
      </c>
      <c r="Y486" s="36">
        <f>IFERROR(IF(X486=0,"",ROUNDUP(X486/H486,0)*0.02175),"")</f>
        <v>0.19574999999999998</v>
      </c>
      <c r="Z486" s="56"/>
      <c r="AA486" s="57"/>
      <c r="AE486" s="64"/>
      <c r="BB486" s="332" t="s">
        <v>1</v>
      </c>
      <c r="BL486" s="64">
        <f>IFERROR(W486*I486/H486,"0")</f>
        <v>72.760000000000005</v>
      </c>
      <c r="BM486" s="64">
        <f>IFERROR(X486*I486/H486,"0")</f>
        <v>75.114000000000004</v>
      </c>
      <c r="BN486" s="64">
        <f>IFERROR(1/J486*(W486/H486),"0")</f>
        <v>0.15567765567765568</v>
      </c>
      <c r="BO486" s="64">
        <f>IFERROR(1/J486*(X486/H486),"0")</f>
        <v>0.1607142857142857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8.717948717948719</v>
      </c>
      <c r="X488" s="372">
        <f>IFERROR(X485/H485,"0")+IFERROR(X486/H486,"0")+IFERROR(X487/H487,"0")</f>
        <v>9</v>
      </c>
      <c r="Y488" s="372">
        <f>IFERROR(IF(Y485="",0,Y485),"0")+IFERROR(IF(Y486="",0,Y486),"0")+IFERROR(IF(Y487="",0,Y487),"0")</f>
        <v>0.19574999999999998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68</v>
      </c>
      <c r="X489" s="372">
        <f>IFERROR(SUM(X485:X487),"0")</f>
        <v>70.2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27</v>
      </c>
      <c r="X514" s="371">
        <f t="shared" ref="X514:X519" si="98">IFERROR(IF(W514="",0,CEILING((W514/$H514),1)*$H514),"")</f>
        <v>29.400000000000002</v>
      </c>
      <c r="Y514" s="36">
        <f>IFERROR(IF(X514=0,"",ROUNDUP(X514/H514,0)*0.00753),"")</f>
        <v>5.271E-2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28.671428571428571</v>
      </c>
      <c r="BM514" s="64">
        <f t="shared" ref="BM514:BM519" si="100">IFERROR(X514*I514/H514,"0")</f>
        <v>31.22</v>
      </c>
      <c r="BN514" s="64">
        <f t="shared" ref="BN514:BN519" si="101">IFERROR(1/J514*(W514/H514),"0")</f>
        <v>4.1208791208791201E-2</v>
      </c>
      <c r="BO514" s="64">
        <f t="shared" ref="BO514:BO519" si="102">IFERROR(1/J514*(X514/H514),"0")</f>
        <v>4.4871794871794872E-2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6.4285714285714279</v>
      </c>
      <c r="X520" s="372">
        <f>IFERROR(X514/H514,"0")+IFERROR(X515/H515,"0")+IFERROR(X516/H516,"0")+IFERROR(X517/H517,"0")+IFERROR(X518/H518,"0")+IFERROR(X519/H519,"0")</f>
        <v>7</v>
      </c>
      <c r="Y520" s="372">
        <f>IFERROR(IF(Y514="",0,Y514),"0")+IFERROR(IF(Y515="",0,Y515),"0")+IFERROR(IF(Y516="",0,Y516),"0")+IFERROR(IF(Y517="",0,Y517),"0")+IFERROR(IF(Y518="",0,Y518),"0")+IFERROR(IF(Y519="",0,Y519),"0")</f>
        <v>5.271E-2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27</v>
      </c>
      <c r="X521" s="372">
        <f>IFERROR(SUM(X514:X519),"0")</f>
        <v>29.400000000000002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4470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4587.01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4726.7025235006158</v>
      </c>
      <c r="X538" s="372">
        <f>IFERROR(SUM(BM22:BM534),"0")</f>
        <v>4850.7780000000002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9</v>
      </c>
      <c r="X539" s="38">
        <f>ROUNDUP(SUM(BO22:BO534),0)</f>
        <v>9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4951.7025235006158</v>
      </c>
      <c r="X540" s="372">
        <f>GrossWeightTotalR+PalletQtyTotalR*25</f>
        <v>5075.7780000000002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676.09674525759726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693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9.607409999999998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437.6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126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473.99999999999994</v>
      </c>
      <c r="J547" s="46">
        <f>IFERROR(X206*1,"0")+IFERROR(X207*1,"0")+IFERROR(X208*1,"0")+IFERROR(X209*1,"0")+IFERROR(X210*1,"0")+IFERROR(X211*1,"0")+IFERROR(X215*1,"0")+IFERROR(X216*1,"0")</f>
        <v>58.4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447.15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447.15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1755.6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156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185.70000000000002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88.8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793.56000000000017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29.400000000000002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