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ПОКОМ Сочи\"/>
    </mc:Choice>
  </mc:AlternateContent>
  <xr:revisionPtr revIDLastSave="0" documentId="13_ncr:1_{61E5D6EF-FD6D-4C6E-8C86-B164209F38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0" i="1" l="1"/>
  <c r="AC59" i="1"/>
  <c r="AC58" i="1"/>
  <c r="AC54" i="1"/>
  <c r="AC53" i="1"/>
  <c r="AC52" i="1"/>
  <c r="AC45" i="1"/>
  <c r="AC43" i="1"/>
  <c r="AC41" i="1"/>
  <c r="AC38" i="1"/>
  <c r="AC30" i="1"/>
  <c r="AC24" i="1"/>
  <c r="AC23" i="1"/>
  <c r="AC22" i="1"/>
  <c r="AC20" i="1"/>
  <c r="AC11" i="1"/>
  <c r="AC8" i="1"/>
  <c r="R103" i="1"/>
  <c r="AC103" i="1" s="1"/>
  <c r="R102" i="1"/>
  <c r="AC102" i="1" s="1"/>
  <c r="R101" i="1"/>
  <c r="AC101" i="1" s="1"/>
  <c r="R100" i="1"/>
  <c r="R94" i="1"/>
  <c r="R92" i="1"/>
  <c r="R90" i="1"/>
  <c r="R89" i="1"/>
  <c r="AC89" i="1" s="1"/>
  <c r="R88" i="1"/>
  <c r="R86" i="1"/>
  <c r="AC86" i="1" s="1"/>
  <c r="AC84" i="1"/>
  <c r="AC82" i="1"/>
  <c r="R81" i="1"/>
  <c r="R74" i="1"/>
  <c r="AC74" i="1" s="1"/>
  <c r="R71" i="1"/>
  <c r="AC69" i="1"/>
  <c r="R68" i="1"/>
  <c r="AC68" i="1" s="1"/>
  <c r="R67" i="1"/>
  <c r="R65" i="1"/>
  <c r="R59" i="1"/>
  <c r="R50" i="1"/>
  <c r="R44" i="1"/>
  <c r="R37" i="1"/>
  <c r="R36" i="1"/>
  <c r="R33" i="1"/>
  <c r="R29" i="1"/>
  <c r="R7" i="1"/>
  <c r="AC7" i="1" s="1"/>
  <c r="R6" i="1"/>
  <c r="AC6" i="1" s="1"/>
  <c r="AC29" i="1" l="1"/>
  <c r="AC36" i="1"/>
  <c r="AC61" i="1"/>
  <c r="AC65" i="1"/>
  <c r="AC71" i="1"/>
  <c r="AC44" i="1"/>
  <c r="AC81" i="1"/>
  <c r="AC83" i="1"/>
  <c r="AC85" i="1"/>
  <c r="AC88" i="1"/>
  <c r="AC90" i="1"/>
  <c r="AC94" i="1"/>
  <c r="AC33" i="1"/>
  <c r="AC37" i="1"/>
  <c r="AC50" i="1"/>
  <c r="AC67" i="1"/>
  <c r="AC92" i="1"/>
  <c r="AC100" i="1"/>
  <c r="F46" i="1"/>
  <c r="E46" i="1"/>
  <c r="E88" i="1"/>
  <c r="P88" i="1" s="1"/>
  <c r="U88" i="1" s="1"/>
  <c r="F95" i="1"/>
  <c r="E95" i="1"/>
  <c r="P95" i="1" s="1"/>
  <c r="F45" i="1"/>
  <c r="E45" i="1"/>
  <c r="P45" i="1" s="1"/>
  <c r="AC13" i="1"/>
  <c r="AC18" i="1"/>
  <c r="AC39" i="1"/>
  <c r="AC51" i="1"/>
  <c r="AC87" i="1"/>
  <c r="AC96" i="1"/>
  <c r="AC97" i="1"/>
  <c r="AC98" i="1"/>
  <c r="AC99" i="1"/>
  <c r="P7" i="1"/>
  <c r="U7" i="1" s="1"/>
  <c r="P8" i="1"/>
  <c r="U8" i="1" s="1"/>
  <c r="P9" i="1"/>
  <c r="P10" i="1"/>
  <c r="P11" i="1"/>
  <c r="U11" i="1" s="1"/>
  <c r="P12" i="1"/>
  <c r="Q12" i="1" s="1"/>
  <c r="R12" i="1" s="1"/>
  <c r="P13" i="1"/>
  <c r="U13" i="1" s="1"/>
  <c r="P14" i="1"/>
  <c r="P15" i="1"/>
  <c r="Q15" i="1" s="1"/>
  <c r="R15" i="1" s="1"/>
  <c r="P16" i="1"/>
  <c r="P17" i="1"/>
  <c r="P18" i="1"/>
  <c r="U18" i="1" s="1"/>
  <c r="P19" i="1"/>
  <c r="Q19" i="1" s="1"/>
  <c r="R19" i="1" s="1"/>
  <c r="P20" i="1"/>
  <c r="P21" i="1"/>
  <c r="P22" i="1"/>
  <c r="U22" i="1" s="1"/>
  <c r="P23" i="1"/>
  <c r="U23" i="1" s="1"/>
  <c r="P24" i="1"/>
  <c r="P25" i="1"/>
  <c r="P26" i="1"/>
  <c r="Q26" i="1" s="1"/>
  <c r="R26" i="1" s="1"/>
  <c r="P27" i="1"/>
  <c r="Q27" i="1" s="1"/>
  <c r="R27" i="1" s="1"/>
  <c r="P28" i="1"/>
  <c r="Q28" i="1" s="1"/>
  <c r="R28" i="1" s="1"/>
  <c r="P29" i="1"/>
  <c r="U29" i="1" s="1"/>
  <c r="P30" i="1"/>
  <c r="U30" i="1" s="1"/>
  <c r="P31" i="1"/>
  <c r="Q31" i="1" s="1"/>
  <c r="P32" i="1"/>
  <c r="Q32" i="1" s="1"/>
  <c r="P33" i="1"/>
  <c r="U33" i="1" s="1"/>
  <c r="P34" i="1"/>
  <c r="Q34" i="1" s="1"/>
  <c r="P35" i="1"/>
  <c r="P36" i="1"/>
  <c r="U36" i="1" s="1"/>
  <c r="P37" i="1"/>
  <c r="U37" i="1" s="1"/>
  <c r="P38" i="1"/>
  <c r="U38" i="1" s="1"/>
  <c r="P39" i="1"/>
  <c r="U39" i="1" s="1"/>
  <c r="P40" i="1"/>
  <c r="Q40" i="1" s="1"/>
  <c r="R40" i="1" s="1"/>
  <c r="P41" i="1"/>
  <c r="P42" i="1"/>
  <c r="Q42" i="1" s="1"/>
  <c r="R42" i="1" s="1"/>
  <c r="P43" i="1"/>
  <c r="U43" i="1" s="1"/>
  <c r="P44" i="1"/>
  <c r="U44" i="1" s="1"/>
  <c r="P47" i="1"/>
  <c r="Q47" i="1" s="1"/>
  <c r="R47" i="1" s="1"/>
  <c r="P48" i="1"/>
  <c r="P49" i="1"/>
  <c r="Q49" i="1" s="1"/>
  <c r="R49" i="1" s="1"/>
  <c r="P50" i="1"/>
  <c r="U50" i="1" s="1"/>
  <c r="P51" i="1"/>
  <c r="U51" i="1" s="1"/>
  <c r="P52" i="1"/>
  <c r="P53" i="1"/>
  <c r="U53" i="1" s="1"/>
  <c r="P54" i="1"/>
  <c r="U54" i="1" s="1"/>
  <c r="P55" i="1"/>
  <c r="Q55" i="1" s="1"/>
  <c r="R55" i="1" s="1"/>
  <c r="P56" i="1"/>
  <c r="Q56" i="1" s="1"/>
  <c r="R56" i="1" s="1"/>
  <c r="P57" i="1"/>
  <c r="Q57" i="1" s="1"/>
  <c r="R57" i="1" s="1"/>
  <c r="P58" i="1"/>
  <c r="U58" i="1" s="1"/>
  <c r="P59" i="1"/>
  <c r="U59" i="1" s="1"/>
  <c r="P60" i="1"/>
  <c r="P61" i="1"/>
  <c r="U61" i="1" s="1"/>
  <c r="P62" i="1"/>
  <c r="P63" i="1"/>
  <c r="Q63" i="1" s="1"/>
  <c r="R63" i="1" s="1"/>
  <c r="P64" i="1"/>
  <c r="Q64" i="1" s="1"/>
  <c r="R64" i="1" s="1"/>
  <c r="P65" i="1"/>
  <c r="U65" i="1" s="1"/>
  <c r="P66" i="1"/>
  <c r="Q66" i="1" s="1"/>
  <c r="R66" i="1" s="1"/>
  <c r="P67" i="1"/>
  <c r="U67" i="1" s="1"/>
  <c r="P68" i="1"/>
  <c r="U68" i="1" s="1"/>
  <c r="P69" i="1"/>
  <c r="U69" i="1" s="1"/>
  <c r="P70" i="1"/>
  <c r="Q70" i="1" s="1"/>
  <c r="R70" i="1" s="1"/>
  <c r="P71" i="1"/>
  <c r="U71" i="1" s="1"/>
  <c r="P72" i="1"/>
  <c r="P73" i="1"/>
  <c r="P74" i="1"/>
  <c r="U74" i="1" s="1"/>
  <c r="P75" i="1"/>
  <c r="Q75" i="1" s="1"/>
  <c r="P76" i="1"/>
  <c r="P77" i="1"/>
  <c r="P78" i="1"/>
  <c r="P79" i="1"/>
  <c r="Q79" i="1" s="1"/>
  <c r="R79" i="1" s="1"/>
  <c r="P80" i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9" i="1"/>
  <c r="U89" i="1" s="1"/>
  <c r="P90" i="1"/>
  <c r="U90" i="1" s="1"/>
  <c r="P91" i="1"/>
  <c r="Q91" i="1" s="1"/>
  <c r="R91" i="1" s="1"/>
  <c r="P92" i="1"/>
  <c r="V92" i="1" s="1"/>
  <c r="P93" i="1"/>
  <c r="P94" i="1"/>
  <c r="V94" i="1" s="1"/>
  <c r="P96" i="1"/>
  <c r="V96" i="1" s="1"/>
  <c r="P97" i="1"/>
  <c r="V97" i="1" s="1"/>
  <c r="P98" i="1"/>
  <c r="V98" i="1" s="1"/>
  <c r="P99" i="1"/>
  <c r="V99" i="1" s="1"/>
  <c r="P100" i="1"/>
  <c r="V100" i="1" s="1"/>
  <c r="P101" i="1"/>
  <c r="U101" i="1" s="1"/>
  <c r="P102" i="1"/>
  <c r="V102" i="1" s="1"/>
  <c r="P103" i="1"/>
  <c r="U103" i="1" s="1"/>
  <c r="P6" i="1"/>
  <c r="U6" i="1" s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U45" i="1" l="1"/>
  <c r="U92" i="1"/>
  <c r="U94" i="1"/>
  <c r="AC91" i="1"/>
  <c r="U91" i="1"/>
  <c r="AC70" i="1"/>
  <c r="U70" i="1"/>
  <c r="AC66" i="1"/>
  <c r="U66" i="1"/>
  <c r="AC64" i="1"/>
  <c r="U64" i="1"/>
  <c r="Q60" i="1"/>
  <c r="U60" i="1"/>
  <c r="AC56" i="1"/>
  <c r="U56" i="1"/>
  <c r="Q52" i="1"/>
  <c r="U52" i="1"/>
  <c r="U42" i="1"/>
  <c r="AC42" i="1"/>
  <c r="U40" i="1"/>
  <c r="AC40" i="1"/>
  <c r="AC34" i="1"/>
  <c r="U34" i="1"/>
  <c r="AC32" i="1"/>
  <c r="U32" i="1"/>
  <c r="AC28" i="1"/>
  <c r="U28" i="1"/>
  <c r="AC26" i="1"/>
  <c r="U26" i="1"/>
  <c r="Q24" i="1"/>
  <c r="U24" i="1"/>
  <c r="Q20" i="1"/>
  <c r="U20" i="1"/>
  <c r="AC12" i="1"/>
  <c r="U12" i="1"/>
  <c r="U102" i="1"/>
  <c r="U79" i="1"/>
  <c r="AC79" i="1"/>
  <c r="U75" i="1"/>
  <c r="AC75" i="1"/>
  <c r="U63" i="1"/>
  <c r="AC63" i="1"/>
  <c r="U57" i="1"/>
  <c r="AC57" i="1"/>
  <c r="U55" i="1"/>
  <c r="AC55" i="1"/>
  <c r="AC49" i="1"/>
  <c r="U49" i="1"/>
  <c r="AC47" i="1"/>
  <c r="U47" i="1"/>
  <c r="Q41" i="1"/>
  <c r="U41" i="1"/>
  <c r="U31" i="1"/>
  <c r="AC31" i="1"/>
  <c r="U27" i="1"/>
  <c r="AC27" i="1"/>
  <c r="U19" i="1"/>
  <c r="AC19" i="1"/>
  <c r="AC15" i="1"/>
  <c r="U15" i="1"/>
  <c r="U100" i="1"/>
  <c r="V6" i="1"/>
  <c r="Q10" i="1"/>
  <c r="R10" i="1" s="1"/>
  <c r="V10" i="1"/>
  <c r="V8" i="1"/>
  <c r="V11" i="1"/>
  <c r="Q9" i="1"/>
  <c r="R9" i="1" s="1"/>
  <c r="V9" i="1"/>
  <c r="V7" i="1"/>
  <c r="Q45" i="1"/>
  <c r="Q14" i="1"/>
  <c r="R14" i="1" s="1"/>
  <c r="Q25" i="1"/>
  <c r="R25" i="1" s="1"/>
  <c r="Q48" i="1"/>
  <c r="R48" i="1" s="1"/>
  <c r="Q21" i="1"/>
  <c r="R21" i="1" s="1"/>
  <c r="Q16" i="1"/>
  <c r="R16" i="1" s="1"/>
  <c r="K95" i="1"/>
  <c r="Q95" i="1"/>
  <c r="AC95" i="1" s="1"/>
  <c r="V103" i="1"/>
  <c r="V101" i="1"/>
  <c r="V93" i="1"/>
  <c r="Q93" i="1"/>
  <c r="R93" i="1" s="1"/>
  <c r="Q80" i="1"/>
  <c r="R80" i="1" s="1"/>
  <c r="Q78" i="1"/>
  <c r="Q76" i="1"/>
  <c r="Q72" i="1"/>
  <c r="R72" i="1" s="1"/>
  <c r="Q62" i="1"/>
  <c r="R62" i="1" s="1"/>
  <c r="Q54" i="1"/>
  <c r="Q30" i="1"/>
  <c r="Q43" i="1"/>
  <c r="Q17" i="1"/>
  <c r="R17" i="1" s="1"/>
  <c r="Q35" i="1"/>
  <c r="R35" i="1" s="1"/>
  <c r="Q73" i="1"/>
  <c r="R73" i="1" s="1"/>
  <c r="Q77" i="1"/>
  <c r="R77" i="1" s="1"/>
  <c r="F5" i="1"/>
  <c r="E5" i="1"/>
  <c r="K46" i="1"/>
  <c r="P46" i="1"/>
  <c r="P5" i="1" s="1"/>
  <c r="K88" i="1"/>
  <c r="V95" i="1"/>
  <c r="K45" i="1"/>
  <c r="V86" i="1"/>
  <c r="V78" i="1"/>
  <c r="V70" i="1"/>
  <c r="V62" i="1"/>
  <c r="V54" i="1"/>
  <c r="V38" i="1"/>
  <c r="V30" i="1"/>
  <c r="V22" i="1"/>
  <c r="V14" i="1"/>
  <c r="U98" i="1"/>
  <c r="V90" i="1"/>
  <c r="V82" i="1"/>
  <c r="V74" i="1"/>
  <c r="V66" i="1"/>
  <c r="V58" i="1"/>
  <c r="V50" i="1"/>
  <c r="V42" i="1"/>
  <c r="V34" i="1"/>
  <c r="V26" i="1"/>
  <c r="V18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U99" i="1"/>
  <c r="U97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U77" i="1" l="1"/>
  <c r="AC77" i="1"/>
  <c r="U35" i="1"/>
  <c r="AC35" i="1"/>
  <c r="AC72" i="1"/>
  <c r="U72" i="1"/>
  <c r="AC78" i="1"/>
  <c r="U78" i="1"/>
  <c r="AC93" i="1"/>
  <c r="U93" i="1"/>
  <c r="U16" i="1"/>
  <c r="AC16" i="1"/>
  <c r="U48" i="1"/>
  <c r="AC48" i="1"/>
  <c r="U14" i="1"/>
  <c r="AC14" i="1"/>
  <c r="U9" i="1"/>
  <c r="AC9" i="1"/>
  <c r="AC10" i="1"/>
  <c r="U10" i="1"/>
  <c r="U73" i="1"/>
  <c r="AC73" i="1"/>
  <c r="AC17" i="1"/>
  <c r="U17" i="1"/>
  <c r="AC62" i="1"/>
  <c r="U62" i="1"/>
  <c r="AC76" i="1"/>
  <c r="U76" i="1"/>
  <c r="AC80" i="1"/>
  <c r="U80" i="1"/>
  <c r="U21" i="1"/>
  <c r="AC21" i="1"/>
  <c r="U25" i="1"/>
  <c r="AC25" i="1"/>
  <c r="U95" i="1"/>
  <c r="V46" i="1"/>
  <c r="Q46" i="1"/>
  <c r="R46" i="1" s="1"/>
  <c r="K5" i="1"/>
  <c r="AC46" i="1" l="1"/>
  <c r="AC5" i="1" s="1"/>
  <c r="U46" i="1"/>
  <c r="R5" i="1"/>
  <c r="Q5" i="1"/>
</calcChain>
</file>

<file path=xl/sharedStrings.xml><?xml version="1.0" encoding="utf-8"?>
<sst xmlns="http://schemas.openxmlformats.org/spreadsheetml/2006/main" count="260" uniqueCount="146">
  <si>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</si>
  <si>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</si>
  <si>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</si>
  <si>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</si>
  <si>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</si>
  <si>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</si>
  <si>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</si>
  <si>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</si>
  <si>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</si>
  <si>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</si>
  <si>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</si>
  <si>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</si>
  <si>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</si>
  <si>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</si>
  <si>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</si>
  <si>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</si>
  <si>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</si>
  <si>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</si>
  <si>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</si>
  <si>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</si>
  <si>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</si>
  <si>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</si>
  <si>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</si>
  <si>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</si>
  <si>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16,05,</t>
  </si>
  <si>
    <t>20,05,</t>
  </si>
  <si>
    <t>13,05,</t>
  </si>
  <si>
    <t>06,05,</t>
  </si>
  <si>
    <t>29,04,</t>
  </si>
  <si>
    <t>22,04,</t>
  </si>
  <si>
    <t>15,04,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</si>
  <si>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</si>
  <si>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</si>
  <si>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</si>
  <si>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</si>
  <si>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</si>
  <si>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</si>
  <si>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</si>
  <si>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</si>
  <si>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</si>
  <si>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</si>
  <si>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</si>
  <si>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</si>
  <si>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</si>
  <si>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</si>
  <si>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</si>
  <si>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</si>
  <si>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</si>
  <si>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</si>
  <si>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необходимо увеличить продажи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</si>
  <si>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</si>
  <si>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</si>
  <si>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</si>
  <si>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</si>
  <si>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</si>
  <si>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</si>
  <si>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</si>
  <si>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</si>
  <si>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</si>
  <si>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</si>
  <si>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</si>
  <si>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</si>
  <si>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</si>
  <si>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</si>
  <si>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</si>
  <si>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</si>
  <si>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</si>
  <si>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</si>
  <si>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</si>
  <si>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</si>
  <si>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</si>
  <si>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</si>
  <si>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</si>
  <si>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</si>
  <si>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</si>
  <si>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</si>
  <si>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</si>
  <si>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</si>
  <si>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</si>
  <si>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</si>
  <si>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</si>
  <si>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</si>
  <si>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</si>
  <si>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</si>
  <si>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</si>
  <si>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</si>
  <si>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</si>
  <si>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</si>
  <si>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</si>
  <si>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</si>
  <si>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</si>
  <si>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</si>
  <si>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</si>
  <si>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</si>
  <si>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</si>
  <si>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</si>
  <si>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</si>
  <si>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</si>
  <si>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</si>
  <si>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</si>
  <si>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отсутствует в бланке завода</t>
  </si>
  <si>
    <t xml:space="preserve"> 344  Колбаса Сочинка по-европейски с сочной грудинкой ТМ Стародворье, ВЕС ПОКОМ</t>
  </si>
  <si>
    <t>07,05,24 филиал обнулил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</si>
  <si>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</si>
  <si>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</si>
  <si>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</si>
  <si>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</si>
  <si>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</si>
  <si>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</si>
  <si>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</si>
  <si>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</si>
  <si>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</si>
  <si>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</si>
  <si>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</si>
  <si>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</si>
  <si>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</si>
  <si>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</si>
  <si>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</si>
  <si>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</si>
  <si>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</si>
  <si>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</si>
  <si>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</si>
  <si>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</si>
  <si>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14,05,24 филиал обнулил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</si>
  <si>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</si>
  <si>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</si>
  <si>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</si>
  <si>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</si>
  <si>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</si>
  <si>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</si>
  <si>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</si>
  <si>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</si>
  <si>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</si>
  <si>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</si>
  <si>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</si>
  <si>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 xml:space="preserve">С/к колбасы Мини-салями во вкусом бекона Ядрена копоть Фикс.вес 0,05 б/о Ядрена копоть          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</si>
  <si>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</si>
  <si>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</si>
  <si>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</si>
  <si>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новинка</t>
  </si>
  <si>
    <t>то же что и 207 / необходимо увеличить продажи</t>
  </si>
  <si>
    <t>Карат</t>
  </si>
  <si>
    <t>Большой остаток</t>
  </si>
  <si>
    <t>Карат, для ЭТК нужно 20 кг</t>
  </si>
  <si>
    <t>заказ</t>
  </si>
  <si>
    <t>23,05,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</si>
</sst>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0" fontId="8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1" fillId="0" borderId="1" xfId="1" applyNumberFormat="1" applyFill="1"/>
    <xf numFmtId="164" fontId="1" fillId="7" borderId="2" xfId="1" applyNumberFormat="1" applyFill="1" applyBorder="1"/>
  </cellXfs>
  <cellStyles count="3">
    <cellStyle name="Arial10px" xfId="1" xr:uid="{00000000-0005-0000-0000-000000000000}"/>
    <cellStyle name="Обычный" xfId="0" builtinId="0"/>
    <cellStyle name="Обычный 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140625" style="8" customWidth="1"/>
    <col min="8" max="8" width="5.140625" customWidth="1"/>
    <col min="9" max="9" width="1" customWidth="1"/>
    <col min="10" max="11" width="6.140625" customWidth="1"/>
    <col min="12" max="14" width="1" customWidth="1"/>
    <col min="15" max="16" width="6.140625" customWidth="1"/>
    <col min="17" max="18" width="6.42578125" customWidth="1"/>
    <col min="19" max="19" width="6.140625" customWidth="1"/>
    <col min="20" max="20" width="21.42578125" customWidth="1"/>
    <col min="21" max="22" width="5.28515625" customWidth="1"/>
    <col min="23" max="27" width="6.28515625" customWidth="1"/>
    <col min="28" max="28" width="42.570312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144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7252.7950000000001</v>
      </c>
      <c r="F5" s="4">
        <f>SUM(F6:F499)</f>
        <v>2019.0659999999998</v>
      </c>
      <c r="G5" s="6"/>
      <c r="H5" s="1"/>
      <c r="I5" s="1"/>
      <c r="J5" s="4">
        <f t="shared" ref="J5:S5" si="0">SUM(J6:J499)</f>
        <v>7963.2610000000004</v>
      </c>
      <c r="K5" s="4">
        <f t="shared" si="0"/>
        <v>-710.46600000000012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4617.9634000000005</v>
      </c>
      <c r="P5" s="4">
        <f t="shared" si="0"/>
        <v>1450.559</v>
      </c>
      <c r="Q5" s="4">
        <f t="shared" si="0"/>
        <v>9931.0765999999985</v>
      </c>
      <c r="R5" s="4">
        <f t="shared" si="0"/>
        <v>11144.683399999998</v>
      </c>
      <c r="S5" s="4">
        <f t="shared" si="0"/>
        <v>3277</v>
      </c>
      <c r="T5" s="1"/>
      <c r="U5" s="1"/>
      <c r="V5" s="1"/>
      <c r="W5" s="4">
        <f>SUM(W6:W499)</f>
        <v>1022.0115999999998</v>
      </c>
      <c r="X5" s="4">
        <f>SUM(X6:X499)</f>
        <v>1066.7646000000002</v>
      </c>
      <c r="Y5" s="4">
        <f>SUM(Y6:Y499)</f>
        <v>1193.7085999999995</v>
      </c>
      <c r="Z5" s="4">
        <f>SUM(Z6:Z499)</f>
        <v>1337.3553999999995</v>
      </c>
      <c r="AA5" s="4">
        <f>SUM(AA6:AA499)</f>
        <v>990.61840000000029</v>
      </c>
      <c r="AB5" s="1"/>
      <c r="AC5" s="4">
        <f>SUM(AC6:AC499)</f>
        <v>6149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1.395</v>
      </c>
      <c r="D6" s="1">
        <v>11.532999999999999</v>
      </c>
      <c r="E6" s="1">
        <v>1.4950000000000001</v>
      </c>
      <c r="F6" s="1">
        <v>10.093</v>
      </c>
      <c r="G6" s="6">
        <v>1</v>
      </c>
      <c r="H6" s="1">
        <v>50</v>
      </c>
      <c r="I6" s="1"/>
      <c r="J6" s="1">
        <v>2.6</v>
      </c>
      <c r="K6" s="1">
        <f t="shared" ref="K6:K37" si="1">E6-J6</f>
        <v>-1.105</v>
      </c>
      <c r="L6" s="1"/>
      <c r="M6" s="1"/>
      <c r="N6" s="1"/>
      <c r="O6" s="1">
        <v>12</v>
      </c>
      <c r="P6" s="1">
        <f>E6/5</f>
        <v>0.29900000000000004</v>
      </c>
      <c r="Q6" s="5"/>
      <c r="R6" s="5">
        <f>Q6</f>
        <v>0</v>
      </c>
      <c r="S6" s="5"/>
      <c r="T6" s="1"/>
      <c r="U6" s="1">
        <f>(F6+O6+R6)/P6</f>
        <v>73.889632107023402</v>
      </c>
      <c r="V6" s="1">
        <f>(F6+O6)/P6</f>
        <v>73.889632107023402</v>
      </c>
      <c r="W6" s="1">
        <v>0.28000000000000003</v>
      </c>
      <c r="X6" s="1">
        <v>1.6716</v>
      </c>
      <c r="Y6" s="1">
        <v>0</v>
      </c>
      <c r="Z6" s="1">
        <v>0.83599999999999997</v>
      </c>
      <c r="AA6" s="1">
        <v>1.1100000000000001</v>
      </c>
      <c r="AB6" s="20" t="s">
        <v>49</v>
      </c>
      <c r="AC6" s="1">
        <f>ROUND(R6*G6,0)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32</v>
      </c>
      <c r="C7" s="1">
        <v>42.35</v>
      </c>
      <c r="D7" s="1">
        <v>119.476</v>
      </c>
      <c r="E7" s="1">
        <v>32.075000000000003</v>
      </c>
      <c r="F7" s="1">
        <v>114.175</v>
      </c>
      <c r="G7" s="6">
        <v>1</v>
      </c>
      <c r="H7" s="1">
        <v>50</v>
      </c>
      <c r="I7" s="1"/>
      <c r="J7" s="1">
        <v>34.700000000000003</v>
      </c>
      <c r="K7" s="1">
        <f t="shared" si="1"/>
        <v>-2.625</v>
      </c>
      <c r="L7" s="1"/>
      <c r="M7" s="1"/>
      <c r="N7" s="1"/>
      <c r="O7" s="1">
        <v>0</v>
      </c>
      <c r="P7" s="1">
        <f t="shared" ref="P7:P70" si="2">E7/5</f>
        <v>6.4150000000000009</v>
      </c>
      <c r="Q7" s="5"/>
      <c r="R7" s="5">
        <f t="shared" ref="R7:R12" si="3">Q7</f>
        <v>0</v>
      </c>
      <c r="S7" s="5"/>
      <c r="T7" s="1"/>
      <c r="U7" s="1">
        <f t="shared" ref="U7:U12" si="4">(F7+O7+R7)/P7</f>
        <v>17.798129384255649</v>
      </c>
      <c r="V7" s="1">
        <f t="shared" ref="V7:V70" si="5">(F7+O7)/P7</f>
        <v>17.798129384255649</v>
      </c>
      <c r="W7" s="1">
        <v>8.7988</v>
      </c>
      <c r="X7" s="1">
        <v>11.3414</v>
      </c>
      <c r="Y7" s="1">
        <v>9.2319999999999993</v>
      </c>
      <c r="Z7" s="1">
        <v>8.7319999999999993</v>
      </c>
      <c r="AA7" s="1">
        <v>7.5400000000000009</v>
      </c>
      <c r="AB7" s="1"/>
      <c r="AC7" s="1">
        <f t="shared" ref="AC7:AC12" si="6">ROUND(R7*G7,0)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32</v>
      </c>
      <c r="C8" s="1">
        <v>16.634</v>
      </c>
      <c r="D8" s="1">
        <v>5.2539999999999996</v>
      </c>
      <c r="E8" s="1">
        <v>8.17</v>
      </c>
      <c r="F8" s="1"/>
      <c r="G8" s="6">
        <v>1</v>
      </c>
      <c r="H8" s="1">
        <v>45</v>
      </c>
      <c r="I8" s="1"/>
      <c r="J8" s="1">
        <v>8.8000000000000007</v>
      </c>
      <c r="K8" s="1">
        <f t="shared" si="1"/>
        <v>-0.63000000000000078</v>
      </c>
      <c r="L8" s="1"/>
      <c r="M8" s="1"/>
      <c r="N8" s="1"/>
      <c r="O8" s="1">
        <v>22</v>
      </c>
      <c r="P8" s="1">
        <f t="shared" si="2"/>
        <v>1.6339999999999999</v>
      </c>
      <c r="Q8" s="5"/>
      <c r="R8" s="5">
        <v>20</v>
      </c>
      <c r="S8" s="5">
        <v>20</v>
      </c>
      <c r="T8" s="1">
        <v>20</v>
      </c>
      <c r="U8" s="1">
        <f t="shared" si="4"/>
        <v>25.703794369645045</v>
      </c>
      <c r="V8" s="1">
        <f t="shared" si="5"/>
        <v>13.46389228886169</v>
      </c>
      <c r="W8" s="1">
        <v>2.5575999999999999</v>
      </c>
      <c r="X8" s="1">
        <v>1.452</v>
      </c>
      <c r="Y8" s="1">
        <v>2.17</v>
      </c>
      <c r="Z8" s="1">
        <v>2.5095999999999998</v>
      </c>
      <c r="AA8" s="1">
        <v>1.1624000000000001</v>
      </c>
      <c r="AB8" s="1"/>
      <c r="AC8" s="1">
        <f t="shared" si="6"/>
        <v>20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36</v>
      </c>
      <c r="C9" s="1">
        <v>138</v>
      </c>
      <c r="D9" s="1">
        <v>8</v>
      </c>
      <c r="E9" s="1">
        <v>119</v>
      </c>
      <c r="F9" s="1"/>
      <c r="G9" s="6">
        <v>0.5</v>
      </c>
      <c r="H9" s="1">
        <v>50</v>
      </c>
      <c r="I9" s="1"/>
      <c r="J9" s="1">
        <v>157</v>
      </c>
      <c r="K9" s="1">
        <f t="shared" si="1"/>
        <v>-38</v>
      </c>
      <c r="L9" s="1"/>
      <c r="M9" s="1"/>
      <c r="N9" s="1"/>
      <c r="O9" s="1">
        <v>0</v>
      </c>
      <c r="P9" s="1">
        <f t="shared" si="2"/>
        <v>23.8</v>
      </c>
      <c r="Q9" s="5">
        <f>8*P9-O9-F9</f>
        <v>190.4</v>
      </c>
      <c r="R9" s="5">
        <f t="shared" si="3"/>
        <v>190.4</v>
      </c>
      <c r="S9" s="5"/>
      <c r="T9" s="1"/>
      <c r="U9" s="1">
        <f t="shared" si="4"/>
        <v>8</v>
      </c>
      <c r="V9" s="1">
        <f t="shared" si="5"/>
        <v>0</v>
      </c>
      <c r="W9" s="1">
        <v>9.6</v>
      </c>
      <c r="X9" s="1">
        <v>9.6</v>
      </c>
      <c r="Y9" s="1">
        <v>1.8</v>
      </c>
      <c r="Z9" s="1">
        <v>22.4</v>
      </c>
      <c r="AA9" s="1">
        <v>9</v>
      </c>
      <c r="AB9" s="1"/>
      <c r="AC9" s="1">
        <f t="shared" si="6"/>
        <v>95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36</v>
      </c>
      <c r="C10" s="1">
        <v>358</v>
      </c>
      <c r="D10" s="1">
        <v>161</v>
      </c>
      <c r="E10" s="1">
        <v>422</v>
      </c>
      <c r="F10" s="1">
        <v>59</v>
      </c>
      <c r="G10" s="6">
        <v>0.4</v>
      </c>
      <c r="H10" s="1">
        <v>50</v>
      </c>
      <c r="I10" s="1"/>
      <c r="J10" s="1">
        <v>460</v>
      </c>
      <c r="K10" s="1">
        <f t="shared" si="1"/>
        <v>-38</v>
      </c>
      <c r="L10" s="1"/>
      <c r="M10" s="1"/>
      <c r="N10" s="1"/>
      <c r="O10" s="1">
        <v>186.6</v>
      </c>
      <c r="P10" s="1">
        <f t="shared" si="2"/>
        <v>84.4</v>
      </c>
      <c r="Q10" s="5">
        <f>11*P10-O10-F10</f>
        <v>682.80000000000007</v>
      </c>
      <c r="R10" s="5">
        <f t="shared" si="3"/>
        <v>682.80000000000007</v>
      </c>
      <c r="S10" s="5"/>
      <c r="T10" s="1"/>
      <c r="U10" s="1">
        <f t="shared" si="4"/>
        <v>11</v>
      </c>
      <c r="V10" s="1">
        <f t="shared" si="5"/>
        <v>2.9099526066350707</v>
      </c>
      <c r="W10" s="1">
        <v>54.2</v>
      </c>
      <c r="X10" s="1">
        <v>60.4</v>
      </c>
      <c r="Y10" s="1">
        <v>61.6</v>
      </c>
      <c r="Z10" s="1">
        <v>75.8</v>
      </c>
      <c r="AA10" s="1">
        <v>51.8</v>
      </c>
      <c r="AB10" s="1"/>
      <c r="AC10" s="1">
        <f t="shared" si="6"/>
        <v>273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8" t="s">
        <v>38</v>
      </c>
      <c r="B11" s="1" t="s">
        <v>36</v>
      </c>
      <c r="C11" s="1">
        <v>7</v>
      </c>
      <c r="D11" s="1"/>
      <c r="E11" s="1">
        <v>3</v>
      </c>
      <c r="F11" s="1"/>
      <c r="G11" s="6">
        <v>0.5</v>
      </c>
      <c r="H11" s="1">
        <v>31</v>
      </c>
      <c r="I11" s="1"/>
      <c r="J11" s="1">
        <v>8</v>
      </c>
      <c r="K11" s="1">
        <f t="shared" si="1"/>
        <v>-5</v>
      </c>
      <c r="L11" s="1"/>
      <c r="M11" s="1"/>
      <c r="N11" s="1"/>
      <c r="O11" s="1">
        <v>12</v>
      </c>
      <c r="P11" s="1">
        <f t="shared" si="2"/>
        <v>0.6</v>
      </c>
      <c r="Q11" s="5"/>
      <c r="R11" s="5">
        <v>12</v>
      </c>
      <c r="S11" s="5"/>
      <c r="T11" s="1">
        <v>12</v>
      </c>
      <c r="U11" s="1">
        <f t="shared" si="4"/>
        <v>40</v>
      </c>
      <c r="V11" s="1">
        <f t="shared" si="5"/>
        <v>20</v>
      </c>
      <c r="W11" s="1">
        <v>1.2</v>
      </c>
      <c r="X11" s="1">
        <v>-0.2</v>
      </c>
      <c r="Y11" s="1">
        <v>2.6</v>
      </c>
      <c r="Z11" s="1">
        <v>1</v>
      </c>
      <c r="AA11" s="1">
        <v>1.6</v>
      </c>
      <c r="AB11" s="1"/>
      <c r="AC11" s="1">
        <f t="shared" si="6"/>
        <v>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36</v>
      </c>
      <c r="C12" s="1">
        <v>354</v>
      </c>
      <c r="D12" s="1">
        <v>44</v>
      </c>
      <c r="E12" s="1">
        <v>318</v>
      </c>
      <c r="F12" s="1"/>
      <c r="G12" s="6">
        <v>0.45</v>
      </c>
      <c r="H12" s="1">
        <v>45</v>
      </c>
      <c r="I12" s="1"/>
      <c r="J12" s="1">
        <v>342</v>
      </c>
      <c r="K12" s="1">
        <f t="shared" si="1"/>
        <v>-24</v>
      </c>
      <c r="L12" s="1"/>
      <c r="M12" s="1"/>
      <c r="N12" s="1"/>
      <c r="O12" s="1">
        <v>150</v>
      </c>
      <c r="P12" s="1">
        <f t="shared" si="2"/>
        <v>63.6</v>
      </c>
      <c r="Q12" s="5">
        <f>10*P12-O12-F12</f>
        <v>486</v>
      </c>
      <c r="R12" s="5">
        <f t="shared" si="3"/>
        <v>486</v>
      </c>
      <c r="S12" s="5"/>
      <c r="T12" s="1"/>
      <c r="U12" s="1">
        <f t="shared" si="4"/>
        <v>10</v>
      </c>
      <c r="V12" s="1">
        <f t="shared" si="5"/>
        <v>2.358490566037736</v>
      </c>
      <c r="W12" s="1">
        <v>31.2</v>
      </c>
      <c r="X12" s="1">
        <v>35.799999999999997</v>
      </c>
      <c r="Y12" s="1">
        <v>49.2</v>
      </c>
      <c r="Z12" s="1">
        <v>66.400000000000006</v>
      </c>
      <c r="AA12" s="1">
        <v>34.799999999999997</v>
      </c>
      <c r="AB12" s="1"/>
      <c r="AC12" s="1">
        <f t="shared" si="6"/>
        <v>219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40</v>
      </c>
      <c r="B13" s="15" t="s">
        <v>36</v>
      </c>
      <c r="C13" s="15">
        <v>-1</v>
      </c>
      <c r="D13" s="15">
        <v>1</v>
      </c>
      <c r="E13" s="15"/>
      <c r="F13" s="15"/>
      <c r="G13" s="16">
        <v>0</v>
      </c>
      <c r="H13" s="15" t="e">
        <v>#N/A</v>
      </c>
      <c r="I13" s="15"/>
      <c r="J13" s="15"/>
      <c r="K13" s="15">
        <f t="shared" si="1"/>
        <v>0</v>
      </c>
      <c r="L13" s="15"/>
      <c r="M13" s="15"/>
      <c r="N13" s="15"/>
      <c r="O13" s="15"/>
      <c r="P13" s="15">
        <f t="shared" si="2"/>
        <v>0</v>
      </c>
      <c r="Q13" s="17"/>
      <c r="R13" s="17"/>
      <c r="S13" s="17"/>
      <c r="T13" s="15"/>
      <c r="U13" s="15" t="e">
        <f t="shared" ref="U7:U70" si="7">(F13+O13+Q13)/P13</f>
        <v>#DIV/0!</v>
      </c>
      <c r="V13" s="15" t="e">
        <f t="shared" si="5"/>
        <v>#DIV/0!</v>
      </c>
      <c r="W13" s="15">
        <v>0.2</v>
      </c>
      <c r="X13" s="15">
        <v>0</v>
      </c>
      <c r="Y13" s="15">
        <v>0</v>
      </c>
      <c r="Z13" s="15">
        <v>0</v>
      </c>
      <c r="AA13" s="15">
        <v>0</v>
      </c>
      <c r="AB13" s="15" t="s">
        <v>41</v>
      </c>
      <c r="AC13" s="15">
        <f t="shared" ref="AC7:AC70" si="8">ROUND(Q13*G13,0)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36</v>
      </c>
      <c r="C14" s="1">
        <v>264</v>
      </c>
      <c r="D14" s="1">
        <v>186</v>
      </c>
      <c r="E14" s="1">
        <v>272</v>
      </c>
      <c r="F14" s="1"/>
      <c r="G14" s="6">
        <v>0.45</v>
      </c>
      <c r="H14" s="1">
        <v>45</v>
      </c>
      <c r="I14" s="1"/>
      <c r="J14" s="1">
        <v>331</v>
      </c>
      <c r="K14" s="1">
        <f t="shared" si="1"/>
        <v>-59</v>
      </c>
      <c r="L14" s="1"/>
      <c r="M14" s="1"/>
      <c r="N14" s="1"/>
      <c r="O14" s="1">
        <v>144.80000000000001</v>
      </c>
      <c r="P14" s="1">
        <f t="shared" si="2"/>
        <v>54.4</v>
      </c>
      <c r="Q14" s="5">
        <f>11*P14-O14-F14</f>
        <v>453.59999999999997</v>
      </c>
      <c r="R14" s="5">
        <f t="shared" ref="R14:R17" si="9">Q14</f>
        <v>453.59999999999997</v>
      </c>
      <c r="S14" s="5"/>
      <c r="T14" s="1"/>
      <c r="U14" s="1">
        <f t="shared" ref="U14:U17" si="10">(F14+O14+R14)/P14</f>
        <v>11</v>
      </c>
      <c r="V14" s="1">
        <f t="shared" si="5"/>
        <v>2.6617647058823533</v>
      </c>
      <c r="W14" s="1">
        <v>35.6</v>
      </c>
      <c r="X14" s="1">
        <v>38.4</v>
      </c>
      <c r="Y14" s="1">
        <v>51</v>
      </c>
      <c r="Z14" s="1">
        <v>59.4</v>
      </c>
      <c r="AA14" s="1">
        <v>38</v>
      </c>
      <c r="AB14" s="1"/>
      <c r="AC14" s="1">
        <f t="shared" ref="AC14:AC17" si="11">ROUND(R14*G14,0)</f>
        <v>204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36</v>
      </c>
      <c r="C15" s="1">
        <v>6</v>
      </c>
      <c r="D15" s="1">
        <v>48</v>
      </c>
      <c r="E15" s="1">
        <v>34</v>
      </c>
      <c r="F15" s="1">
        <v>12</v>
      </c>
      <c r="G15" s="6">
        <v>0.5</v>
      </c>
      <c r="H15" s="1">
        <v>40</v>
      </c>
      <c r="I15" s="1"/>
      <c r="J15" s="1">
        <v>42</v>
      </c>
      <c r="K15" s="1">
        <f t="shared" si="1"/>
        <v>-8</v>
      </c>
      <c r="L15" s="1"/>
      <c r="M15" s="1"/>
      <c r="N15" s="1"/>
      <c r="O15" s="1">
        <v>18</v>
      </c>
      <c r="P15" s="1">
        <f t="shared" si="2"/>
        <v>6.8</v>
      </c>
      <c r="Q15" s="5">
        <f>12*P15-O15-F15</f>
        <v>51.599999999999994</v>
      </c>
      <c r="R15" s="5">
        <f t="shared" si="9"/>
        <v>51.599999999999994</v>
      </c>
      <c r="S15" s="5"/>
      <c r="T15" s="1"/>
      <c r="U15" s="1">
        <f t="shared" si="10"/>
        <v>12</v>
      </c>
      <c r="V15" s="1">
        <f t="shared" si="5"/>
        <v>4.4117647058823533</v>
      </c>
      <c r="W15" s="1">
        <v>5.6</v>
      </c>
      <c r="X15" s="1">
        <v>6.2</v>
      </c>
      <c r="Y15" s="1">
        <v>5</v>
      </c>
      <c r="Z15" s="1">
        <v>5.8</v>
      </c>
      <c r="AA15" s="1">
        <v>8.4</v>
      </c>
      <c r="AB15" s="1"/>
      <c r="AC15" s="1">
        <f t="shared" si="11"/>
        <v>26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36</v>
      </c>
      <c r="C16" s="1">
        <v>21</v>
      </c>
      <c r="D16" s="1"/>
      <c r="E16" s="1">
        <v>19</v>
      </c>
      <c r="F16" s="1">
        <v>1</v>
      </c>
      <c r="G16" s="6">
        <v>0.4</v>
      </c>
      <c r="H16" s="1">
        <v>50</v>
      </c>
      <c r="I16" s="1"/>
      <c r="J16" s="1">
        <v>23</v>
      </c>
      <c r="K16" s="1">
        <f t="shared" si="1"/>
        <v>-4</v>
      </c>
      <c r="L16" s="1"/>
      <c r="M16" s="1"/>
      <c r="N16" s="1"/>
      <c r="O16" s="1">
        <v>0</v>
      </c>
      <c r="P16" s="1">
        <f t="shared" si="2"/>
        <v>3.8</v>
      </c>
      <c r="Q16" s="5">
        <f>8*P16-O16-F16</f>
        <v>29.4</v>
      </c>
      <c r="R16" s="5">
        <f t="shared" si="9"/>
        <v>29.4</v>
      </c>
      <c r="S16" s="5"/>
      <c r="T16" s="1"/>
      <c r="U16" s="1">
        <f t="shared" si="10"/>
        <v>8</v>
      </c>
      <c r="V16" s="1">
        <f t="shared" si="5"/>
        <v>0.26315789473684209</v>
      </c>
      <c r="W16" s="1">
        <v>1.8</v>
      </c>
      <c r="X16" s="1">
        <v>2.2000000000000002</v>
      </c>
      <c r="Y16" s="1">
        <v>1</v>
      </c>
      <c r="Z16" s="1">
        <v>2.8</v>
      </c>
      <c r="AA16" s="1">
        <v>3</v>
      </c>
      <c r="AB16" s="1"/>
      <c r="AC16" s="1">
        <f t="shared" si="11"/>
        <v>12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36</v>
      </c>
      <c r="C17" s="1">
        <v>42</v>
      </c>
      <c r="D17" s="1"/>
      <c r="E17" s="1">
        <v>23</v>
      </c>
      <c r="F17" s="1">
        <v>19</v>
      </c>
      <c r="G17" s="6">
        <v>0.17</v>
      </c>
      <c r="H17" s="1">
        <v>180</v>
      </c>
      <c r="I17" s="1"/>
      <c r="J17" s="1">
        <v>23</v>
      </c>
      <c r="K17" s="1">
        <f t="shared" si="1"/>
        <v>0</v>
      </c>
      <c r="L17" s="1"/>
      <c r="M17" s="1"/>
      <c r="N17" s="1"/>
      <c r="O17" s="1">
        <v>12.6</v>
      </c>
      <c r="P17" s="1">
        <f t="shared" si="2"/>
        <v>4.5999999999999996</v>
      </c>
      <c r="Q17" s="5">
        <f t="shared" ref="Q17" si="12">13*P17-O17-F17</f>
        <v>28.199999999999996</v>
      </c>
      <c r="R17" s="5">
        <f t="shared" si="9"/>
        <v>28.199999999999996</v>
      </c>
      <c r="S17" s="5"/>
      <c r="T17" s="1"/>
      <c r="U17" s="1">
        <f t="shared" si="10"/>
        <v>13</v>
      </c>
      <c r="V17" s="1">
        <f t="shared" si="5"/>
        <v>6.8695652173913055</v>
      </c>
      <c r="W17" s="1">
        <v>4.2</v>
      </c>
      <c r="X17" s="1">
        <v>4</v>
      </c>
      <c r="Y17" s="1">
        <v>5.6</v>
      </c>
      <c r="Z17" s="1">
        <v>3.4</v>
      </c>
      <c r="AA17" s="1">
        <v>3.8</v>
      </c>
      <c r="AB17" s="1"/>
      <c r="AC17" s="1">
        <f t="shared" si="11"/>
        <v>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46</v>
      </c>
      <c r="B18" s="15" t="s">
        <v>36</v>
      </c>
      <c r="C18" s="15"/>
      <c r="D18" s="15"/>
      <c r="E18" s="15"/>
      <c r="F18" s="15"/>
      <c r="G18" s="16">
        <v>0</v>
      </c>
      <c r="H18" s="15">
        <v>50</v>
      </c>
      <c r="I18" s="15"/>
      <c r="J18" s="15"/>
      <c r="K18" s="15">
        <f t="shared" si="1"/>
        <v>0</v>
      </c>
      <c r="L18" s="15"/>
      <c r="M18" s="15"/>
      <c r="N18" s="15"/>
      <c r="O18" s="15"/>
      <c r="P18" s="15">
        <f t="shared" si="2"/>
        <v>0</v>
      </c>
      <c r="Q18" s="17"/>
      <c r="R18" s="17"/>
      <c r="S18" s="17"/>
      <c r="T18" s="15"/>
      <c r="U18" s="15" t="e">
        <f t="shared" si="7"/>
        <v>#DIV/0!</v>
      </c>
      <c r="V18" s="15" t="e">
        <f t="shared" si="5"/>
        <v>#DIV/0!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 t="s">
        <v>47</v>
      </c>
      <c r="AC18" s="15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36</v>
      </c>
      <c r="C19" s="1">
        <v>58</v>
      </c>
      <c r="D19" s="1"/>
      <c r="E19" s="1">
        <v>43</v>
      </c>
      <c r="F19" s="1"/>
      <c r="G19" s="6">
        <v>0.45</v>
      </c>
      <c r="H19" s="1">
        <v>50</v>
      </c>
      <c r="I19" s="1"/>
      <c r="J19" s="1">
        <v>55</v>
      </c>
      <c r="K19" s="1">
        <f t="shared" si="1"/>
        <v>-12</v>
      </c>
      <c r="L19" s="1"/>
      <c r="M19" s="1"/>
      <c r="N19" s="1"/>
      <c r="O19" s="1">
        <v>0</v>
      </c>
      <c r="P19" s="1">
        <f t="shared" si="2"/>
        <v>8.6</v>
      </c>
      <c r="Q19" s="5">
        <f>7*P19-O19-F19</f>
        <v>60.199999999999996</v>
      </c>
      <c r="R19" s="5">
        <f t="shared" ref="R19:R38" si="13">Q19</f>
        <v>60.199999999999996</v>
      </c>
      <c r="S19" s="5"/>
      <c r="T19" s="1"/>
      <c r="U19" s="1">
        <f t="shared" ref="U19:U38" si="14">(F19+O19+R19)/P19</f>
        <v>7</v>
      </c>
      <c r="V19" s="1">
        <f t="shared" si="5"/>
        <v>0</v>
      </c>
      <c r="W19" s="1">
        <v>2.2000000000000002</v>
      </c>
      <c r="X19" s="1">
        <v>1</v>
      </c>
      <c r="Y19" s="1">
        <v>-1</v>
      </c>
      <c r="Z19" s="1">
        <v>8.1999999999999993</v>
      </c>
      <c r="AA19" s="1">
        <v>1.4</v>
      </c>
      <c r="AB19" s="1"/>
      <c r="AC19" s="1">
        <f t="shared" ref="AC19:AC38" si="15">ROUND(R19*G19,0)</f>
        <v>27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36</v>
      </c>
      <c r="C20" s="1">
        <v>198</v>
      </c>
      <c r="D20" s="1"/>
      <c r="E20" s="1">
        <v>30</v>
      </c>
      <c r="F20" s="1">
        <v>47</v>
      </c>
      <c r="G20" s="6">
        <v>0.5</v>
      </c>
      <c r="H20" s="1">
        <v>60</v>
      </c>
      <c r="I20" s="1"/>
      <c r="J20" s="1">
        <v>30</v>
      </c>
      <c r="K20" s="1">
        <f t="shared" si="1"/>
        <v>0</v>
      </c>
      <c r="L20" s="1"/>
      <c r="M20" s="1"/>
      <c r="N20" s="1"/>
      <c r="O20" s="1">
        <v>0</v>
      </c>
      <c r="P20" s="1">
        <f t="shared" si="2"/>
        <v>6</v>
      </c>
      <c r="Q20" s="5">
        <f>12*P20-O20-F20</f>
        <v>25</v>
      </c>
      <c r="R20" s="5">
        <v>20</v>
      </c>
      <c r="S20" s="5">
        <v>20</v>
      </c>
      <c r="T20" s="1"/>
      <c r="U20" s="1">
        <f t="shared" si="14"/>
        <v>11.166666666666666</v>
      </c>
      <c r="V20" s="1">
        <f t="shared" si="5"/>
        <v>7.833333333333333</v>
      </c>
      <c r="W20" s="1">
        <v>4.8</v>
      </c>
      <c r="X20" s="1">
        <v>6.6</v>
      </c>
      <c r="Y20" s="1">
        <v>3.4</v>
      </c>
      <c r="Z20" s="1">
        <v>5</v>
      </c>
      <c r="AA20" s="1">
        <v>3</v>
      </c>
      <c r="AB20" s="1"/>
      <c r="AC20" s="1">
        <f t="shared" si="15"/>
        <v>10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36</v>
      </c>
      <c r="C21" s="1">
        <v>16</v>
      </c>
      <c r="D21" s="1"/>
      <c r="E21" s="1">
        <v>12</v>
      </c>
      <c r="F21" s="1">
        <v>4</v>
      </c>
      <c r="G21" s="6">
        <v>0.5</v>
      </c>
      <c r="H21" s="1">
        <v>55</v>
      </c>
      <c r="I21" s="1"/>
      <c r="J21" s="1">
        <v>12</v>
      </c>
      <c r="K21" s="1">
        <f t="shared" si="1"/>
        <v>0</v>
      </c>
      <c r="L21" s="1"/>
      <c r="M21" s="1"/>
      <c r="N21" s="1"/>
      <c r="O21" s="1">
        <v>0</v>
      </c>
      <c r="P21" s="1">
        <f t="shared" si="2"/>
        <v>2.4</v>
      </c>
      <c r="Q21" s="5">
        <f>10*P21-O21-F21</f>
        <v>20</v>
      </c>
      <c r="R21" s="5">
        <f t="shared" si="13"/>
        <v>20</v>
      </c>
      <c r="S21" s="5"/>
      <c r="T21" s="1"/>
      <c r="U21" s="1">
        <f t="shared" si="14"/>
        <v>10</v>
      </c>
      <c r="V21" s="1">
        <f t="shared" si="5"/>
        <v>1.6666666666666667</v>
      </c>
      <c r="W21" s="1">
        <v>0.8</v>
      </c>
      <c r="X21" s="1">
        <v>0.4</v>
      </c>
      <c r="Y21" s="1">
        <v>1.2</v>
      </c>
      <c r="Z21" s="1">
        <v>0.8</v>
      </c>
      <c r="AA21" s="1">
        <v>1.2</v>
      </c>
      <c r="AB21" s="1"/>
      <c r="AC21" s="1">
        <f t="shared" si="15"/>
        <v>10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36</v>
      </c>
      <c r="C22" s="1">
        <v>11</v>
      </c>
      <c r="D22" s="1">
        <v>2</v>
      </c>
      <c r="E22" s="1">
        <v>6</v>
      </c>
      <c r="F22" s="1">
        <v>1</v>
      </c>
      <c r="G22" s="6">
        <v>0.3</v>
      </c>
      <c r="H22" s="1">
        <v>40</v>
      </c>
      <c r="I22" s="1"/>
      <c r="J22" s="1">
        <v>18</v>
      </c>
      <c r="K22" s="1">
        <f t="shared" si="1"/>
        <v>-12</v>
      </c>
      <c r="L22" s="1"/>
      <c r="M22" s="1"/>
      <c r="N22" s="1"/>
      <c r="O22" s="1">
        <v>60</v>
      </c>
      <c r="P22" s="1">
        <f t="shared" si="2"/>
        <v>1.2</v>
      </c>
      <c r="Q22" s="5"/>
      <c r="R22" s="5">
        <v>30</v>
      </c>
      <c r="S22" s="5">
        <v>30</v>
      </c>
      <c r="T22" s="1">
        <v>30</v>
      </c>
      <c r="U22" s="1">
        <f t="shared" si="14"/>
        <v>75.833333333333343</v>
      </c>
      <c r="V22" s="1">
        <f t="shared" si="5"/>
        <v>50.833333333333336</v>
      </c>
      <c r="W22" s="1">
        <v>8.8000000000000007</v>
      </c>
      <c r="X22" s="1">
        <v>3.8</v>
      </c>
      <c r="Y22" s="1">
        <v>6.4</v>
      </c>
      <c r="Z22" s="1">
        <v>7.6</v>
      </c>
      <c r="AA22" s="1">
        <v>5.8</v>
      </c>
      <c r="AB22" s="1"/>
      <c r="AC22" s="1">
        <f t="shared" si="15"/>
        <v>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36</v>
      </c>
      <c r="C23" s="1">
        <v>2</v>
      </c>
      <c r="D23" s="1"/>
      <c r="E23" s="1">
        <v>-1</v>
      </c>
      <c r="F23" s="1"/>
      <c r="G23" s="6">
        <v>0.5</v>
      </c>
      <c r="H23" s="1">
        <v>60</v>
      </c>
      <c r="I23" s="1"/>
      <c r="J23" s="1">
        <v>8</v>
      </c>
      <c r="K23" s="1">
        <f t="shared" si="1"/>
        <v>-9</v>
      </c>
      <c r="L23" s="1"/>
      <c r="M23" s="1"/>
      <c r="N23" s="1"/>
      <c r="O23" s="1">
        <v>25</v>
      </c>
      <c r="P23" s="1">
        <f t="shared" si="2"/>
        <v>-0.2</v>
      </c>
      <c r="Q23" s="5"/>
      <c r="R23" s="5">
        <v>25</v>
      </c>
      <c r="S23" s="5">
        <v>25</v>
      </c>
      <c r="T23" s="1">
        <v>25</v>
      </c>
      <c r="U23" s="1">
        <f t="shared" si="14"/>
        <v>-250</v>
      </c>
      <c r="V23" s="1">
        <f t="shared" si="5"/>
        <v>-125</v>
      </c>
      <c r="W23" s="1">
        <v>1.6</v>
      </c>
      <c r="X23" s="1">
        <v>1.2</v>
      </c>
      <c r="Y23" s="1">
        <v>1.6</v>
      </c>
      <c r="Z23" s="1">
        <v>1.6</v>
      </c>
      <c r="AA23" s="1">
        <v>1.4</v>
      </c>
      <c r="AB23" s="1"/>
      <c r="AC23" s="1">
        <f t="shared" si="15"/>
        <v>13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36</v>
      </c>
      <c r="C24" s="1">
        <v>110</v>
      </c>
      <c r="D24" s="1"/>
      <c r="E24" s="1">
        <v>84</v>
      </c>
      <c r="F24" s="1">
        <v>-11</v>
      </c>
      <c r="G24" s="6">
        <v>0.35</v>
      </c>
      <c r="H24" s="1">
        <v>40</v>
      </c>
      <c r="I24" s="1"/>
      <c r="J24" s="1">
        <v>125</v>
      </c>
      <c r="K24" s="1">
        <f t="shared" si="1"/>
        <v>-41</v>
      </c>
      <c r="L24" s="1"/>
      <c r="M24" s="1"/>
      <c r="N24" s="1"/>
      <c r="O24" s="1">
        <v>100</v>
      </c>
      <c r="P24" s="1">
        <f t="shared" si="2"/>
        <v>16.8</v>
      </c>
      <c r="Q24" s="5">
        <f>12*P24-O24-F24</f>
        <v>112.60000000000002</v>
      </c>
      <c r="R24" s="5">
        <v>130</v>
      </c>
      <c r="S24" s="5">
        <v>130</v>
      </c>
      <c r="T24" s="1">
        <v>130</v>
      </c>
      <c r="U24" s="1">
        <f t="shared" si="14"/>
        <v>13.035714285714285</v>
      </c>
      <c r="V24" s="1">
        <f t="shared" si="5"/>
        <v>5.2976190476190474</v>
      </c>
      <c r="W24" s="1">
        <v>6.8</v>
      </c>
      <c r="X24" s="1">
        <v>10.6</v>
      </c>
      <c r="Y24" s="1">
        <v>15.6</v>
      </c>
      <c r="Z24" s="1">
        <v>18.600000000000001</v>
      </c>
      <c r="AA24" s="1">
        <v>5.6</v>
      </c>
      <c r="AB24" s="1"/>
      <c r="AC24" s="1">
        <f t="shared" si="15"/>
        <v>46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36</v>
      </c>
      <c r="C25" s="1">
        <v>35</v>
      </c>
      <c r="D25" s="1">
        <v>60</v>
      </c>
      <c r="E25" s="1">
        <v>57</v>
      </c>
      <c r="F25" s="1">
        <v>38</v>
      </c>
      <c r="G25" s="6">
        <v>0.17</v>
      </c>
      <c r="H25" s="1">
        <v>120</v>
      </c>
      <c r="I25" s="1"/>
      <c r="J25" s="1">
        <v>57</v>
      </c>
      <c r="K25" s="1">
        <f t="shared" si="1"/>
        <v>0</v>
      </c>
      <c r="L25" s="1"/>
      <c r="M25" s="1"/>
      <c r="N25" s="1"/>
      <c r="O25" s="1">
        <v>0</v>
      </c>
      <c r="P25" s="1">
        <f t="shared" si="2"/>
        <v>11.4</v>
      </c>
      <c r="Q25" s="5">
        <f>11*P25-O25-F25</f>
        <v>87.4</v>
      </c>
      <c r="R25" s="5">
        <f t="shared" si="13"/>
        <v>87.4</v>
      </c>
      <c r="S25" s="5"/>
      <c r="T25" s="1"/>
      <c r="U25" s="1">
        <f t="shared" si="14"/>
        <v>11</v>
      </c>
      <c r="V25" s="1">
        <f t="shared" si="5"/>
        <v>3.333333333333333</v>
      </c>
      <c r="W25" s="1">
        <v>6.8</v>
      </c>
      <c r="X25" s="1">
        <v>8.8000000000000007</v>
      </c>
      <c r="Y25" s="1">
        <v>7</v>
      </c>
      <c r="Z25" s="1">
        <v>6.8</v>
      </c>
      <c r="AA25" s="1">
        <v>5.8</v>
      </c>
      <c r="AB25" s="1"/>
      <c r="AC25" s="1">
        <f t="shared" si="15"/>
        <v>15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36</v>
      </c>
      <c r="C26" s="1"/>
      <c r="D26" s="1">
        <v>12</v>
      </c>
      <c r="E26" s="1">
        <v>7</v>
      </c>
      <c r="F26" s="1"/>
      <c r="G26" s="6">
        <v>0.38</v>
      </c>
      <c r="H26" s="1">
        <v>40</v>
      </c>
      <c r="I26" s="1"/>
      <c r="J26" s="1">
        <v>18</v>
      </c>
      <c r="K26" s="1">
        <f t="shared" si="1"/>
        <v>-11</v>
      </c>
      <c r="L26" s="1"/>
      <c r="M26" s="1"/>
      <c r="N26" s="1"/>
      <c r="O26" s="1">
        <v>0</v>
      </c>
      <c r="P26" s="1">
        <f t="shared" si="2"/>
        <v>1.4</v>
      </c>
      <c r="Q26" s="5">
        <f>8*P26-O26-F26</f>
        <v>11.2</v>
      </c>
      <c r="R26" s="5">
        <f t="shared" si="13"/>
        <v>11.2</v>
      </c>
      <c r="S26" s="5"/>
      <c r="T26" s="1"/>
      <c r="U26" s="1">
        <f t="shared" si="14"/>
        <v>8</v>
      </c>
      <c r="V26" s="1">
        <f t="shared" si="5"/>
        <v>0</v>
      </c>
      <c r="W26" s="1">
        <v>0.2</v>
      </c>
      <c r="X26" s="1">
        <v>2.2000000000000002</v>
      </c>
      <c r="Y26" s="1">
        <v>0.2</v>
      </c>
      <c r="Z26" s="1">
        <v>1.8</v>
      </c>
      <c r="AA26" s="1">
        <v>3.4</v>
      </c>
      <c r="AB26" s="1"/>
      <c r="AC26" s="1">
        <f t="shared" si="15"/>
        <v>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36</v>
      </c>
      <c r="C27" s="1">
        <v>126</v>
      </c>
      <c r="D27" s="1">
        <v>102</v>
      </c>
      <c r="E27" s="1">
        <v>168</v>
      </c>
      <c r="F27" s="1"/>
      <c r="G27" s="6">
        <v>0.6</v>
      </c>
      <c r="H27" s="1">
        <v>40</v>
      </c>
      <c r="I27" s="1"/>
      <c r="J27" s="1">
        <v>200</v>
      </c>
      <c r="K27" s="1">
        <f t="shared" si="1"/>
        <v>-32</v>
      </c>
      <c r="L27" s="1"/>
      <c r="M27" s="1"/>
      <c r="N27" s="1"/>
      <c r="O27" s="1">
        <v>100</v>
      </c>
      <c r="P27" s="1">
        <f t="shared" si="2"/>
        <v>33.6</v>
      </c>
      <c r="Q27" s="5">
        <f>11*P27-O27-F27</f>
        <v>269.60000000000002</v>
      </c>
      <c r="R27" s="5">
        <f t="shared" si="13"/>
        <v>269.60000000000002</v>
      </c>
      <c r="S27" s="5"/>
      <c r="T27" s="1"/>
      <c r="U27" s="1">
        <f t="shared" si="14"/>
        <v>11</v>
      </c>
      <c r="V27" s="1">
        <f t="shared" si="5"/>
        <v>2.9761904761904763</v>
      </c>
      <c r="W27" s="1">
        <v>19</v>
      </c>
      <c r="X27" s="1">
        <v>20.6</v>
      </c>
      <c r="Y27" s="1">
        <v>25</v>
      </c>
      <c r="Z27" s="1">
        <v>28.2</v>
      </c>
      <c r="AA27" s="1">
        <v>18</v>
      </c>
      <c r="AB27" s="1"/>
      <c r="AC27" s="1">
        <f t="shared" si="15"/>
        <v>162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36</v>
      </c>
      <c r="C28" s="1">
        <v>109</v>
      </c>
      <c r="D28" s="1"/>
      <c r="E28" s="1">
        <v>78</v>
      </c>
      <c r="F28" s="1">
        <v>3</v>
      </c>
      <c r="G28" s="6">
        <v>0.35</v>
      </c>
      <c r="H28" s="1">
        <v>45</v>
      </c>
      <c r="I28" s="1"/>
      <c r="J28" s="1">
        <v>112</v>
      </c>
      <c r="K28" s="1">
        <f t="shared" si="1"/>
        <v>-34</v>
      </c>
      <c r="L28" s="1"/>
      <c r="M28" s="1"/>
      <c r="N28" s="1"/>
      <c r="O28" s="1">
        <v>0</v>
      </c>
      <c r="P28" s="1">
        <f t="shared" si="2"/>
        <v>15.6</v>
      </c>
      <c r="Q28" s="5">
        <f>7*P28-O28-F28</f>
        <v>106.2</v>
      </c>
      <c r="R28" s="5">
        <f t="shared" si="13"/>
        <v>106.2</v>
      </c>
      <c r="S28" s="5"/>
      <c r="T28" s="1"/>
      <c r="U28" s="1">
        <f t="shared" si="14"/>
        <v>7</v>
      </c>
      <c r="V28" s="1">
        <f t="shared" si="5"/>
        <v>0.19230769230769232</v>
      </c>
      <c r="W28" s="1">
        <v>2</v>
      </c>
      <c r="X28" s="1">
        <v>3.4</v>
      </c>
      <c r="Y28" s="1">
        <v>5.2</v>
      </c>
      <c r="Z28" s="1">
        <v>16.2</v>
      </c>
      <c r="AA28" s="1">
        <v>4.4000000000000004</v>
      </c>
      <c r="AB28" s="1"/>
      <c r="AC28" s="1">
        <f t="shared" si="15"/>
        <v>37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36</v>
      </c>
      <c r="C29" s="1">
        <v>41</v>
      </c>
      <c r="D29" s="1"/>
      <c r="E29" s="1">
        <v>6</v>
      </c>
      <c r="F29" s="1">
        <v>7</v>
      </c>
      <c r="G29" s="6">
        <v>0.35</v>
      </c>
      <c r="H29" s="1">
        <v>45</v>
      </c>
      <c r="I29" s="1"/>
      <c r="J29" s="1">
        <v>33</v>
      </c>
      <c r="K29" s="1">
        <f t="shared" si="1"/>
        <v>-27</v>
      </c>
      <c r="L29" s="1"/>
      <c r="M29" s="1"/>
      <c r="N29" s="1"/>
      <c r="O29" s="1">
        <v>0</v>
      </c>
      <c r="P29" s="1">
        <f t="shared" si="2"/>
        <v>1.2</v>
      </c>
      <c r="Q29" s="5">
        <v>10</v>
      </c>
      <c r="R29" s="5">
        <f t="shared" si="13"/>
        <v>10</v>
      </c>
      <c r="S29" s="5">
        <v>30</v>
      </c>
      <c r="T29" s="1"/>
      <c r="U29" s="1">
        <f t="shared" si="14"/>
        <v>14.166666666666668</v>
      </c>
      <c r="V29" s="1">
        <f t="shared" si="5"/>
        <v>5.8333333333333339</v>
      </c>
      <c r="W29" s="1">
        <v>3</v>
      </c>
      <c r="X29" s="1">
        <v>4.8</v>
      </c>
      <c r="Y29" s="1">
        <v>2</v>
      </c>
      <c r="Z29" s="1">
        <v>8.4</v>
      </c>
      <c r="AA29" s="1">
        <v>7</v>
      </c>
      <c r="AB29" s="1"/>
      <c r="AC29" s="1">
        <f t="shared" si="15"/>
        <v>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36</v>
      </c>
      <c r="C30" s="1">
        <v>41</v>
      </c>
      <c r="D30" s="1">
        <v>36</v>
      </c>
      <c r="E30" s="1">
        <v>46</v>
      </c>
      <c r="F30" s="1">
        <v>5</v>
      </c>
      <c r="G30" s="6">
        <v>0.35</v>
      </c>
      <c r="H30" s="1">
        <v>45</v>
      </c>
      <c r="I30" s="1"/>
      <c r="J30" s="1">
        <v>115</v>
      </c>
      <c r="K30" s="1">
        <f t="shared" si="1"/>
        <v>-69</v>
      </c>
      <c r="L30" s="1"/>
      <c r="M30" s="1"/>
      <c r="N30" s="1"/>
      <c r="O30" s="1">
        <v>84.200000000000017</v>
      </c>
      <c r="P30" s="1">
        <f t="shared" si="2"/>
        <v>9.1999999999999993</v>
      </c>
      <c r="Q30" s="5">
        <f t="shared" ref="Q30:Q35" si="16">13*P30-O30-F30</f>
        <v>30.399999999999977</v>
      </c>
      <c r="R30" s="5">
        <v>80</v>
      </c>
      <c r="S30" s="5">
        <v>80</v>
      </c>
      <c r="T30" s="1">
        <v>80</v>
      </c>
      <c r="U30" s="1">
        <f t="shared" si="14"/>
        <v>18.39130434782609</v>
      </c>
      <c r="V30" s="1">
        <f t="shared" si="5"/>
        <v>9.6956521739130466</v>
      </c>
      <c r="W30" s="1">
        <v>12.4</v>
      </c>
      <c r="X30" s="1">
        <v>10.199999999999999</v>
      </c>
      <c r="Y30" s="1">
        <v>1.8</v>
      </c>
      <c r="Z30" s="1">
        <v>15.2</v>
      </c>
      <c r="AA30" s="1">
        <v>5.8</v>
      </c>
      <c r="AB30" s="1"/>
      <c r="AC30" s="1">
        <f t="shared" si="15"/>
        <v>28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32</v>
      </c>
      <c r="C31" s="1">
        <v>449.125</v>
      </c>
      <c r="D31" s="1"/>
      <c r="E31" s="1">
        <v>381.09500000000003</v>
      </c>
      <c r="F31" s="1">
        <v>45.564999999999998</v>
      </c>
      <c r="G31" s="6">
        <v>1</v>
      </c>
      <c r="H31" s="1">
        <v>50</v>
      </c>
      <c r="I31" s="1"/>
      <c r="J31" s="1">
        <v>390.57</v>
      </c>
      <c r="K31" s="1">
        <f t="shared" si="1"/>
        <v>-9.4749999999999659</v>
      </c>
      <c r="L31" s="1"/>
      <c r="M31" s="1"/>
      <c r="N31" s="1"/>
      <c r="O31" s="1">
        <v>0</v>
      </c>
      <c r="P31" s="1">
        <f t="shared" si="2"/>
        <v>76.219000000000008</v>
      </c>
      <c r="Q31" s="5">
        <f>8*P31-O31-F31</f>
        <v>564.18700000000013</v>
      </c>
      <c r="R31" s="5">
        <v>664</v>
      </c>
      <c r="S31" s="5">
        <v>664</v>
      </c>
      <c r="T31" s="1"/>
      <c r="U31" s="1">
        <f t="shared" si="14"/>
        <v>9.3095553602120198</v>
      </c>
      <c r="V31" s="1">
        <f t="shared" si="5"/>
        <v>0.59781681732901237</v>
      </c>
      <c r="W31" s="1">
        <v>28.776</v>
      </c>
      <c r="X31" s="1">
        <v>28.27</v>
      </c>
      <c r="Y31" s="1">
        <v>42.5122</v>
      </c>
      <c r="Z31" s="1">
        <v>71.89</v>
      </c>
      <c r="AA31" s="1">
        <v>55.036800000000007</v>
      </c>
      <c r="AB31" s="1"/>
      <c r="AC31" s="1">
        <f t="shared" si="15"/>
        <v>664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32</v>
      </c>
      <c r="C32" s="1">
        <v>375.58800000000002</v>
      </c>
      <c r="D32" s="1">
        <v>141.88</v>
      </c>
      <c r="E32" s="1">
        <v>376.67200000000003</v>
      </c>
      <c r="F32" s="1">
        <v>76.513000000000005</v>
      </c>
      <c r="G32" s="6">
        <v>1</v>
      </c>
      <c r="H32" s="1">
        <v>60</v>
      </c>
      <c r="I32" s="1"/>
      <c r="J32" s="1">
        <v>373.11500000000001</v>
      </c>
      <c r="K32" s="1">
        <f t="shared" si="1"/>
        <v>3.5570000000000164</v>
      </c>
      <c r="L32" s="1"/>
      <c r="M32" s="1"/>
      <c r="N32" s="1"/>
      <c r="O32" s="1">
        <v>120.33799999999999</v>
      </c>
      <c r="P32" s="1">
        <f t="shared" si="2"/>
        <v>75.334400000000002</v>
      </c>
      <c r="Q32" s="5">
        <f>11*P32-O32-F32</f>
        <v>631.82740000000001</v>
      </c>
      <c r="R32" s="5">
        <v>800</v>
      </c>
      <c r="S32" s="5">
        <v>800</v>
      </c>
      <c r="T32" s="1"/>
      <c r="U32" s="1">
        <f t="shared" si="14"/>
        <v>13.23234803754991</v>
      </c>
      <c r="V32" s="1">
        <f t="shared" si="5"/>
        <v>2.6130293730354262</v>
      </c>
      <c r="W32" s="1">
        <v>49.061999999999998</v>
      </c>
      <c r="X32" s="1">
        <v>56.551000000000002</v>
      </c>
      <c r="Y32" s="1">
        <v>60.509</v>
      </c>
      <c r="Z32" s="1">
        <v>79.694000000000003</v>
      </c>
      <c r="AA32" s="1">
        <v>33.021000000000001</v>
      </c>
      <c r="AB32" s="1"/>
      <c r="AC32" s="1">
        <f t="shared" si="15"/>
        <v>800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32</v>
      </c>
      <c r="C33" s="1">
        <v>17.661000000000001</v>
      </c>
      <c r="D33" s="1"/>
      <c r="E33" s="1">
        <v>1.86</v>
      </c>
      <c r="F33" s="1">
        <v>15.801</v>
      </c>
      <c r="G33" s="6">
        <v>1</v>
      </c>
      <c r="H33" s="1">
        <v>180</v>
      </c>
      <c r="I33" s="1"/>
      <c r="J33" s="1">
        <v>1.94</v>
      </c>
      <c r="K33" s="1">
        <f t="shared" si="1"/>
        <v>-7.9999999999999849E-2</v>
      </c>
      <c r="L33" s="1"/>
      <c r="M33" s="1"/>
      <c r="N33" s="1"/>
      <c r="O33" s="1">
        <v>0</v>
      </c>
      <c r="P33" s="1">
        <f t="shared" si="2"/>
        <v>0.372</v>
      </c>
      <c r="Q33" s="5"/>
      <c r="R33" s="5">
        <f t="shared" si="13"/>
        <v>0</v>
      </c>
      <c r="S33" s="5"/>
      <c r="T33" s="1"/>
      <c r="U33" s="1">
        <f t="shared" si="14"/>
        <v>42.475806451612904</v>
      </c>
      <c r="V33" s="1">
        <f t="shared" si="5"/>
        <v>42.475806451612904</v>
      </c>
      <c r="W33" s="1">
        <v>0.14419999999999999</v>
      </c>
      <c r="X33" s="1">
        <v>0</v>
      </c>
      <c r="Y33" s="1">
        <v>0.43580000000000002</v>
      </c>
      <c r="Z33" s="1">
        <v>0.14799999999999999</v>
      </c>
      <c r="AA33" s="1">
        <v>7.2800000000000004E-2</v>
      </c>
      <c r="AB33" s="20" t="s">
        <v>140</v>
      </c>
      <c r="AC33" s="1">
        <f t="shared" si="15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32</v>
      </c>
      <c r="C34" s="1">
        <v>33.76</v>
      </c>
      <c r="D34" s="1"/>
      <c r="E34" s="1">
        <v>23.484999999999999</v>
      </c>
      <c r="F34" s="1"/>
      <c r="G34" s="6">
        <v>1</v>
      </c>
      <c r="H34" s="1">
        <v>60</v>
      </c>
      <c r="I34" s="1"/>
      <c r="J34" s="1">
        <v>30</v>
      </c>
      <c r="K34" s="1">
        <f t="shared" si="1"/>
        <v>-6.5150000000000006</v>
      </c>
      <c r="L34" s="1"/>
      <c r="M34" s="1"/>
      <c r="N34" s="1"/>
      <c r="O34" s="1">
        <v>0</v>
      </c>
      <c r="P34" s="1">
        <f t="shared" si="2"/>
        <v>4.6970000000000001</v>
      </c>
      <c r="Q34" s="5">
        <f>8*P34-O34-F34</f>
        <v>37.576000000000001</v>
      </c>
      <c r="R34" s="5">
        <v>60</v>
      </c>
      <c r="S34" s="5">
        <v>60</v>
      </c>
      <c r="T34" s="1"/>
      <c r="U34" s="1">
        <f t="shared" si="14"/>
        <v>12.774111134766873</v>
      </c>
      <c r="V34" s="1">
        <f t="shared" si="5"/>
        <v>0</v>
      </c>
      <c r="W34" s="1">
        <v>2.5760000000000001</v>
      </c>
      <c r="X34" s="1">
        <v>6.6840000000000002</v>
      </c>
      <c r="Y34" s="1">
        <v>4.6920000000000002</v>
      </c>
      <c r="Z34" s="1">
        <v>5.7098000000000004</v>
      </c>
      <c r="AA34" s="1">
        <v>6.16</v>
      </c>
      <c r="AB34" s="1"/>
      <c r="AC34" s="1">
        <f t="shared" si="15"/>
        <v>60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65</v>
      </c>
      <c r="B35" s="1" t="s">
        <v>32</v>
      </c>
      <c r="C35" s="1">
        <v>64.715000000000003</v>
      </c>
      <c r="D35" s="1">
        <v>61.69</v>
      </c>
      <c r="E35" s="1">
        <v>76.515000000000001</v>
      </c>
      <c r="F35" s="1">
        <v>48.585000000000001</v>
      </c>
      <c r="G35" s="6">
        <v>1</v>
      </c>
      <c r="H35" s="1">
        <v>60</v>
      </c>
      <c r="I35" s="1"/>
      <c r="J35" s="1">
        <v>80</v>
      </c>
      <c r="K35" s="1">
        <f t="shared" si="1"/>
        <v>-3.4849999999999994</v>
      </c>
      <c r="L35" s="1"/>
      <c r="M35" s="1"/>
      <c r="N35" s="1"/>
      <c r="O35" s="1">
        <v>45</v>
      </c>
      <c r="P35" s="1">
        <f t="shared" si="2"/>
        <v>15.303000000000001</v>
      </c>
      <c r="Q35" s="5">
        <f t="shared" si="16"/>
        <v>105.35400000000001</v>
      </c>
      <c r="R35" s="5">
        <f t="shared" si="13"/>
        <v>105.35400000000001</v>
      </c>
      <c r="S35" s="5"/>
      <c r="T35" s="1"/>
      <c r="U35" s="1">
        <f t="shared" si="14"/>
        <v>13</v>
      </c>
      <c r="V35" s="1">
        <f t="shared" si="5"/>
        <v>6.115467555381298</v>
      </c>
      <c r="W35" s="1">
        <v>13.348000000000001</v>
      </c>
      <c r="X35" s="1">
        <v>14.291</v>
      </c>
      <c r="Y35" s="1">
        <v>13.772</v>
      </c>
      <c r="Z35" s="1">
        <v>16.064</v>
      </c>
      <c r="AA35" s="1">
        <v>9.8840000000000003</v>
      </c>
      <c r="AB35" s="1"/>
      <c r="AC35" s="1">
        <f t="shared" si="15"/>
        <v>105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32</v>
      </c>
      <c r="C36" s="1">
        <v>18.603999999999999</v>
      </c>
      <c r="D36" s="1"/>
      <c r="E36" s="1">
        <v>5.5369999999999999</v>
      </c>
      <c r="F36" s="1">
        <v>13.067</v>
      </c>
      <c r="G36" s="6">
        <v>1</v>
      </c>
      <c r="H36" s="1">
        <v>180</v>
      </c>
      <c r="I36" s="1"/>
      <c r="J36" s="1">
        <v>5.62</v>
      </c>
      <c r="K36" s="1">
        <f t="shared" si="1"/>
        <v>-8.3000000000000185E-2</v>
      </c>
      <c r="L36" s="1"/>
      <c r="M36" s="1"/>
      <c r="N36" s="1"/>
      <c r="O36" s="1">
        <v>0</v>
      </c>
      <c r="P36" s="1">
        <f t="shared" si="2"/>
        <v>1.1073999999999999</v>
      </c>
      <c r="Q36" s="5"/>
      <c r="R36" s="5">
        <f t="shared" si="13"/>
        <v>0</v>
      </c>
      <c r="S36" s="5"/>
      <c r="T36" s="1"/>
      <c r="U36" s="1">
        <f t="shared" si="14"/>
        <v>11.799711034856422</v>
      </c>
      <c r="V36" s="1">
        <f t="shared" si="5"/>
        <v>11.799711034856422</v>
      </c>
      <c r="W36" s="1">
        <v>7.3599999999999999E-2</v>
      </c>
      <c r="X36" s="1">
        <v>0.29680000000000001</v>
      </c>
      <c r="Y36" s="1">
        <v>0.59040000000000004</v>
      </c>
      <c r="Z36" s="1">
        <v>2.3654000000000002</v>
      </c>
      <c r="AA36" s="1">
        <v>1.3612</v>
      </c>
      <c r="AB36" s="1"/>
      <c r="AC36" s="1">
        <f t="shared" si="15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32</v>
      </c>
      <c r="C37" s="1">
        <v>11.089</v>
      </c>
      <c r="D37" s="1">
        <v>12.622</v>
      </c>
      <c r="E37" s="1">
        <v>6.23</v>
      </c>
      <c r="F37" s="1">
        <v>17.481000000000002</v>
      </c>
      <c r="G37" s="6">
        <v>1</v>
      </c>
      <c r="H37" s="1">
        <v>35</v>
      </c>
      <c r="I37" s="1"/>
      <c r="J37" s="1">
        <v>6.3</v>
      </c>
      <c r="K37" s="1">
        <f t="shared" si="1"/>
        <v>-6.9999999999999396E-2</v>
      </c>
      <c r="L37" s="1"/>
      <c r="M37" s="1"/>
      <c r="N37" s="1"/>
      <c r="O37" s="1">
        <v>0</v>
      </c>
      <c r="P37" s="1">
        <f t="shared" si="2"/>
        <v>1.246</v>
      </c>
      <c r="Q37" s="5"/>
      <c r="R37" s="5">
        <f t="shared" si="13"/>
        <v>0</v>
      </c>
      <c r="S37" s="5"/>
      <c r="T37" s="1"/>
      <c r="U37" s="1">
        <f t="shared" si="14"/>
        <v>14.029695024077048</v>
      </c>
      <c r="V37" s="1">
        <f t="shared" si="5"/>
        <v>14.029695024077048</v>
      </c>
      <c r="W37" s="1">
        <v>-0.55599999999999994</v>
      </c>
      <c r="X37" s="1">
        <v>3.718</v>
      </c>
      <c r="Y37" s="1">
        <v>0.98599999999999999</v>
      </c>
      <c r="Z37" s="1">
        <v>1.8306</v>
      </c>
      <c r="AA37" s="1">
        <v>0.41820000000000002</v>
      </c>
      <c r="AB37" s="1"/>
      <c r="AC37" s="1">
        <f t="shared" si="1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32</v>
      </c>
      <c r="C38" s="1">
        <v>24.311</v>
      </c>
      <c r="D38" s="1">
        <v>154.68199999999999</v>
      </c>
      <c r="E38" s="1">
        <v>65.295000000000002</v>
      </c>
      <c r="F38" s="1">
        <v>8.6959999999999997</v>
      </c>
      <c r="G38" s="6">
        <v>1</v>
      </c>
      <c r="H38" s="1">
        <v>40</v>
      </c>
      <c r="I38" s="1"/>
      <c r="J38" s="1">
        <v>67.587000000000003</v>
      </c>
      <c r="K38" s="1">
        <f t="shared" ref="K38:K69" si="17">E38-J38</f>
        <v>-2.2920000000000016</v>
      </c>
      <c r="L38" s="1"/>
      <c r="M38" s="1"/>
      <c r="N38" s="1"/>
      <c r="O38" s="1">
        <v>200</v>
      </c>
      <c r="P38" s="1">
        <f t="shared" si="2"/>
        <v>13.059000000000001</v>
      </c>
      <c r="Q38" s="5"/>
      <c r="R38" s="5">
        <v>230</v>
      </c>
      <c r="S38" s="23">
        <v>230</v>
      </c>
      <c r="T38" s="1" t="s">
        <v>143</v>
      </c>
      <c r="U38" s="1">
        <f t="shared" si="14"/>
        <v>33.593383873190902</v>
      </c>
      <c r="V38" s="1">
        <f t="shared" si="5"/>
        <v>15.981009265640553</v>
      </c>
      <c r="W38" s="1">
        <v>26.1004</v>
      </c>
      <c r="X38" s="1">
        <v>25.221399999999999</v>
      </c>
      <c r="Y38" s="1">
        <v>8.8732000000000006</v>
      </c>
      <c r="Z38" s="1">
        <v>0.28760000000000002</v>
      </c>
      <c r="AA38" s="1">
        <v>2.4285999999999999</v>
      </c>
      <c r="AB38" s="1"/>
      <c r="AC38" s="1">
        <f t="shared" si="15"/>
        <v>230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69</v>
      </c>
      <c r="B39" s="15" t="s">
        <v>32</v>
      </c>
      <c r="C39" s="15"/>
      <c r="D39" s="15"/>
      <c r="E39" s="15"/>
      <c r="F39" s="15"/>
      <c r="G39" s="16">
        <v>0</v>
      </c>
      <c r="H39" s="15">
        <v>30</v>
      </c>
      <c r="I39" s="15"/>
      <c r="J39" s="15"/>
      <c r="K39" s="15">
        <f t="shared" si="17"/>
        <v>0</v>
      </c>
      <c r="L39" s="15"/>
      <c r="M39" s="15"/>
      <c r="N39" s="15"/>
      <c r="O39" s="15"/>
      <c r="P39" s="15">
        <f t="shared" si="2"/>
        <v>0</v>
      </c>
      <c r="Q39" s="17"/>
      <c r="R39" s="17"/>
      <c r="S39" s="17"/>
      <c r="T39" s="15"/>
      <c r="U39" s="15" t="e">
        <f t="shared" si="7"/>
        <v>#DIV/0!</v>
      </c>
      <c r="V39" s="15" t="e">
        <f t="shared" si="5"/>
        <v>#DIV/0!</v>
      </c>
      <c r="W39" s="15">
        <v>0</v>
      </c>
      <c r="X39" s="15">
        <v>3.0933999999999999</v>
      </c>
      <c r="Y39" s="15">
        <v>0.96300000000000008</v>
      </c>
      <c r="Z39" s="15">
        <v>2.2747999999999999</v>
      </c>
      <c r="AA39" s="15">
        <v>0.80820000000000003</v>
      </c>
      <c r="AB39" s="15" t="s">
        <v>47</v>
      </c>
      <c r="AC39" s="15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32</v>
      </c>
      <c r="C40" s="1">
        <v>-0.156</v>
      </c>
      <c r="D40" s="1">
        <v>34.786999999999999</v>
      </c>
      <c r="E40" s="1">
        <v>21.265999999999998</v>
      </c>
      <c r="F40" s="1">
        <v>10.679</v>
      </c>
      <c r="G40" s="6">
        <v>1</v>
      </c>
      <c r="H40" s="1">
        <v>30</v>
      </c>
      <c r="I40" s="1"/>
      <c r="J40" s="1">
        <v>20.2</v>
      </c>
      <c r="K40" s="1">
        <f t="shared" si="17"/>
        <v>1.0659999999999989</v>
      </c>
      <c r="L40" s="1"/>
      <c r="M40" s="1"/>
      <c r="N40" s="1"/>
      <c r="O40" s="1">
        <v>0</v>
      </c>
      <c r="P40" s="1">
        <f t="shared" si="2"/>
        <v>4.2531999999999996</v>
      </c>
      <c r="Q40" s="5">
        <f>10*P40-O40-F40</f>
        <v>31.852999999999994</v>
      </c>
      <c r="R40" s="5">
        <f t="shared" ref="R40:R50" si="18">Q40</f>
        <v>31.852999999999994</v>
      </c>
      <c r="S40" s="5">
        <v>32</v>
      </c>
      <c r="T40" s="1">
        <v>32</v>
      </c>
      <c r="U40" s="1">
        <f t="shared" ref="U40:U50" si="19">(F40+O40+R40)/P40</f>
        <v>10</v>
      </c>
      <c r="V40" s="1">
        <f t="shared" si="5"/>
        <v>2.5108153860622591</v>
      </c>
      <c r="W40" s="1">
        <v>1.3171999999999999</v>
      </c>
      <c r="X40" s="1">
        <v>3.2000000000000002E-3</v>
      </c>
      <c r="Y40" s="1">
        <v>5.7065999999999999</v>
      </c>
      <c r="Z40" s="1">
        <v>0.52180000000000004</v>
      </c>
      <c r="AA40" s="1">
        <v>15.952400000000001</v>
      </c>
      <c r="AB40" s="1"/>
      <c r="AC40" s="1">
        <f t="shared" ref="AC40:AC50" si="20">ROUND(R40*G40,0)</f>
        <v>32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32</v>
      </c>
      <c r="C41" s="1">
        <v>28.178999999999998</v>
      </c>
      <c r="D41" s="1"/>
      <c r="E41" s="1">
        <v>22.827999999999999</v>
      </c>
      <c r="F41" s="1">
        <v>5.351</v>
      </c>
      <c r="G41" s="6">
        <v>1</v>
      </c>
      <c r="H41" s="1">
        <v>45</v>
      </c>
      <c r="I41" s="1"/>
      <c r="J41" s="1">
        <v>21.9</v>
      </c>
      <c r="K41" s="1">
        <f t="shared" si="17"/>
        <v>0.92800000000000082</v>
      </c>
      <c r="L41" s="1"/>
      <c r="M41" s="1"/>
      <c r="N41" s="1"/>
      <c r="O41" s="1">
        <v>0</v>
      </c>
      <c r="P41" s="1">
        <f t="shared" si="2"/>
        <v>4.5655999999999999</v>
      </c>
      <c r="Q41" s="5">
        <f>8*P41-O41-F41</f>
        <v>31.1738</v>
      </c>
      <c r="R41" s="5">
        <v>40</v>
      </c>
      <c r="S41" s="5">
        <v>40</v>
      </c>
      <c r="T41" s="1">
        <v>40</v>
      </c>
      <c r="U41" s="1">
        <f t="shared" si="19"/>
        <v>9.9331960749956192</v>
      </c>
      <c r="V41" s="1">
        <f t="shared" si="5"/>
        <v>1.1720255826178378</v>
      </c>
      <c r="W41" s="1">
        <v>1.0696000000000001</v>
      </c>
      <c r="X41" s="1">
        <v>2.2764000000000002</v>
      </c>
      <c r="Y41" s="1">
        <v>1.0780000000000001</v>
      </c>
      <c r="Z41" s="1">
        <v>3.9868000000000001</v>
      </c>
      <c r="AA41" s="1">
        <v>0.53220000000000001</v>
      </c>
      <c r="AB41" s="1"/>
      <c r="AC41" s="1">
        <f t="shared" si="20"/>
        <v>40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32</v>
      </c>
      <c r="C42" s="1">
        <v>556.59500000000003</v>
      </c>
      <c r="D42" s="1"/>
      <c r="E42" s="1">
        <v>362.279</v>
      </c>
      <c r="F42" s="1">
        <v>151.196</v>
      </c>
      <c r="G42" s="6">
        <v>1</v>
      </c>
      <c r="H42" s="1">
        <v>40</v>
      </c>
      <c r="I42" s="1"/>
      <c r="J42" s="1">
        <v>352.61599999999999</v>
      </c>
      <c r="K42" s="1">
        <f t="shared" si="17"/>
        <v>9.6630000000000109</v>
      </c>
      <c r="L42" s="1"/>
      <c r="M42" s="1"/>
      <c r="N42" s="1"/>
      <c r="O42" s="1">
        <v>200</v>
      </c>
      <c r="P42" s="1">
        <f t="shared" si="2"/>
        <v>72.455799999999996</v>
      </c>
      <c r="Q42" s="5">
        <f t="shared" ref="Q42:Q46" si="21">13*P42-O42-F42</f>
        <v>590.72939999999994</v>
      </c>
      <c r="R42" s="5">
        <f t="shared" si="18"/>
        <v>590.72939999999994</v>
      </c>
      <c r="S42" s="5"/>
      <c r="T42" s="1"/>
      <c r="U42" s="1">
        <f t="shared" si="19"/>
        <v>13</v>
      </c>
      <c r="V42" s="1">
        <f t="shared" si="5"/>
        <v>4.8470377802743192</v>
      </c>
      <c r="W42" s="1">
        <v>64.416799999999995</v>
      </c>
      <c r="X42" s="1">
        <v>38.6374</v>
      </c>
      <c r="Y42" s="1">
        <v>81.224000000000004</v>
      </c>
      <c r="Z42" s="1">
        <v>56.191800000000001</v>
      </c>
      <c r="AA42" s="1">
        <v>56.225199999999987</v>
      </c>
      <c r="AB42" s="1"/>
      <c r="AC42" s="1">
        <f t="shared" si="20"/>
        <v>591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32</v>
      </c>
      <c r="C43" s="1">
        <v>19.041</v>
      </c>
      <c r="D43" s="1">
        <v>35.469000000000001</v>
      </c>
      <c r="E43" s="1">
        <v>32.762</v>
      </c>
      <c r="F43" s="1">
        <v>19.047000000000001</v>
      </c>
      <c r="G43" s="6">
        <v>1</v>
      </c>
      <c r="H43" s="1">
        <v>40</v>
      </c>
      <c r="I43" s="1"/>
      <c r="J43" s="1">
        <v>32.213000000000001</v>
      </c>
      <c r="K43" s="1">
        <f t="shared" si="17"/>
        <v>0.54899999999999949</v>
      </c>
      <c r="L43" s="1"/>
      <c r="M43" s="1"/>
      <c r="N43" s="1"/>
      <c r="O43" s="1">
        <v>20</v>
      </c>
      <c r="P43" s="1">
        <f t="shared" si="2"/>
        <v>6.5524000000000004</v>
      </c>
      <c r="Q43" s="5">
        <f t="shared" si="21"/>
        <v>46.134200000000007</v>
      </c>
      <c r="R43" s="5">
        <v>30</v>
      </c>
      <c r="S43" s="5">
        <v>30</v>
      </c>
      <c r="T43" s="1">
        <v>30</v>
      </c>
      <c r="U43" s="1">
        <f t="shared" si="19"/>
        <v>10.537665588181429</v>
      </c>
      <c r="V43" s="1">
        <f t="shared" si="5"/>
        <v>5.9591905256089364</v>
      </c>
      <c r="W43" s="1">
        <v>2.4630000000000001</v>
      </c>
      <c r="X43" s="1">
        <v>6.5584000000000007</v>
      </c>
      <c r="Y43" s="1">
        <v>3.2252000000000001</v>
      </c>
      <c r="Z43" s="1">
        <v>3.7387999999999999</v>
      </c>
      <c r="AA43" s="1">
        <v>2.1802000000000001</v>
      </c>
      <c r="AB43" s="1"/>
      <c r="AC43" s="1">
        <f t="shared" si="20"/>
        <v>30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32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17"/>
        <v>0</v>
      </c>
      <c r="L44" s="1"/>
      <c r="M44" s="1"/>
      <c r="N44" s="1"/>
      <c r="O44" s="1">
        <v>0</v>
      </c>
      <c r="P44" s="1">
        <f t="shared" si="2"/>
        <v>0</v>
      </c>
      <c r="Q44" s="5"/>
      <c r="R44" s="5">
        <f t="shared" si="18"/>
        <v>0</v>
      </c>
      <c r="S44" s="5"/>
      <c r="T44" s="1"/>
      <c r="U44" s="1" t="e">
        <f t="shared" si="19"/>
        <v>#DIV/0!</v>
      </c>
      <c r="V44" s="1" t="e">
        <f t="shared" si="5"/>
        <v>#DIV/0!</v>
      </c>
      <c r="W44" s="1">
        <v>0</v>
      </c>
      <c r="X44" s="1">
        <v>0</v>
      </c>
      <c r="Y44" s="1">
        <v>0.27200000000000002</v>
      </c>
      <c r="Z44" s="1">
        <v>0</v>
      </c>
      <c r="AA44" s="1">
        <v>0.28799999999999998</v>
      </c>
      <c r="AB44" s="21" t="s">
        <v>49</v>
      </c>
      <c r="AC44" s="1">
        <f t="shared" si="20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36</v>
      </c>
      <c r="C45" s="1">
        <v>83</v>
      </c>
      <c r="D45" s="1">
        <v>36</v>
      </c>
      <c r="E45" s="19">
        <f>38+E96</f>
        <v>66</v>
      </c>
      <c r="F45" s="19">
        <f>39+F96</f>
        <v>14</v>
      </c>
      <c r="G45" s="6">
        <v>0.35</v>
      </c>
      <c r="H45" s="1">
        <v>40</v>
      </c>
      <c r="I45" s="1"/>
      <c r="J45" s="1">
        <v>44</v>
      </c>
      <c r="K45" s="1">
        <f t="shared" si="17"/>
        <v>22</v>
      </c>
      <c r="L45" s="1"/>
      <c r="M45" s="1"/>
      <c r="N45" s="1"/>
      <c r="O45" s="1">
        <v>40</v>
      </c>
      <c r="P45" s="1">
        <f t="shared" si="2"/>
        <v>13.2</v>
      </c>
      <c r="Q45" s="5">
        <f>12*P45-O45-F45</f>
        <v>104.39999999999998</v>
      </c>
      <c r="R45" s="5">
        <v>120</v>
      </c>
      <c r="S45" s="5">
        <v>120</v>
      </c>
      <c r="T45" s="1">
        <v>120</v>
      </c>
      <c r="U45" s="1">
        <f t="shared" si="19"/>
        <v>13.181818181818182</v>
      </c>
      <c r="V45" s="1">
        <f t="shared" si="5"/>
        <v>4.0909090909090908</v>
      </c>
      <c r="W45" s="1">
        <v>8</v>
      </c>
      <c r="X45" s="1">
        <v>9.8000000000000007</v>
      </c>
      <c r="Y45" s="1">
        <v>11.4</v>
      </c>
      <c r="Z45" s="1">
        <v>7.6</v>
      </c>
      <c r="AA45" s="1">
        <v>9.1999999999999993</v>
      </c>
      <c r="AB45" s="1"/>
      <c r="AC45" s="1">
        <f t="shared" si="20"/>
        <v>42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36</v>
      </c>
      <c r="C46" s="1">
        <v>306</v>
      </c>
      <c r="D46" s="1">
        <v>79</v>
      </c>
      <c r="E46" s="19">
        <f>106+E99</f>
        <v>203</v>
      </c>
      <c r="F46" s="19">
        <f>99+F99</f>
        <v>81</v>
      </c>
      <c r="G46" s="6">
        <v>0.4</v>
      </c>
      <c r="H46" s="1">
        <v>45</v>
      </c>
      <c r="I46" s="1"/>
      <c r="J46" s="1">
        <v>113</v>
      </c>
      <c r="K46" s="1">
        <f t="shared" si="17"/>
        <v>90</v>
      </c>
      <c r="L46" s="1"/>
      <c r="M46" s="1"/>
      <c r="N46" s="1"/>
      <c r="O46" s="1">
        <v>150</v>
      </c>
      <c r="P46" s="1">
        <f t="shared" si="2"/>
        <v>40.6</v>
      </c>
      <c r="Q46" s="5">
        <f t="shared" si="21"/>
        <v>296.80000000000007</v>
      </c>
      <c r="R46" s="5">
        <f t="shared" si="18"/>
        <v>296.80000000000007</v>
      </c>
      <c r="S46" s="5"/>
      <c r="T46" s="1"/>
      <c r="U46" s="1">
        <f t="shared" si="19"/>
        <v>13.000000000000002</v>
      </c>
      <c r="V46" s="1">
        <f t="shared" si="5"/>
        <v>5.6896551724137927</v>
      </c>
      <c r="W46" s="1">
        <v>29.4</v>
      </c>
      <c r="X46" s="1">
        <v>29.6</v>
      </c>
      <c r="Y46" s="1">
        <v>31.6</v>
      </c>
      <c r="Z46" s="1">
        <v>32.6</v>
      </c>
      <c r="AA46" s="1">
        <v>36.4</v>
      </c>
      <c r="AB46" s="1"/>
      <c r="AC46" s="1">
        <f t="shared" si="20"/>
        <v>119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77</v>
      </c>
      <c r="B47" s="1" t="s">
        <v>36</v>
      </c>
      <c r="C47" s="1">
        <v>320</v>
      </c>
      <c r="D47" s="1">
        <v>106</v>
      </c>
      <c r="E47" s="1">
        <v>318</v>
      </c>
      <c r="F47" s="1">
        <v>-1</v>
      </c>
      <c r="G47" s="6">
        <v>0.45</v>
      </c>
      <c r="H47" s="1">
        <v>50</v>
      </c>
      <c r="I47" s="1"/>
      <c r="J47" s="1">
        <v>338</v>
      </c>
      <c r="K47" s="1">
        <f t="shared" si="17"/>
        <v>-20</v>
      </c>
      <c r="L47" s="1"/>
      <c r="M47" s="1"/>
      <c r="N47" s="1"/>
      <c r="O47" s="1">
        <v>250</v>
      </c>
      <c r="P47" s="1">
        <f t="shared" si="2"/>
        <v>63.6</v>
      </c>
      <c r="Q47" s="5">
        <f>12*P47-O47-F47</f>
        <v>514.20000000000005</v>
      </c>
      <c r="R47" s="5">
        <f t="shared" si="18"/>
        <v>514.20000000000005</v>
      </c>
      <c r="S47" s="5"/>
      <c r="T47" s="1"/>
      <c r="U47" s="1">
        <f t="shared" si="19"/>
        <v>12</v>
      </c>
      <c r="V47" s="1">
        <f t="shared" si="5"/>
        <v>3.9150943396226414</v>
      </c>
      <c r="W47" s="1">
        <v>30.4</v>
      </c>
      <c r="X47" s="1">
        <v>31.2</v>
      </c>
      <c r="Y47" s="1">
        <v>41.4</v>
      </c>
      <c r="Z47" s="1">
        <v>57.4</v>
      </c>
      <c r="AA47" s="1">
        <v>29</v>
      </c>
      <c r="AB47" s="1"/>
      <c r="AC47" s="1">
        <f t="shared" si="20"/>
        <v>231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36</v>
      </c>
      <c r="C48" s="1">
        <v>251</v>
      </c>
      <c r="D48" s="1">
        <v>3</v>
      </c>
      <c r="E48" s="1">
        <v>245</v>
      </c>
      <c r="F48" s="1">
        <v>-5</v>
      </c>
      <c r="G48" s="6">
        <v>0.4</v>
      </c>
      <c r="H48" s="1">
        <v>45</v>
      </c>
      <c r="I48" s="1"/>
      <c r="J48" s="1">
        <v>272</v>
      </c>
      <c r="K48" s="1">
        <f t="shared" si="17"/>
        <v>-27</v>
      </c>
      <c r="L48" s="1"/>
      <c r="M48" s="1"/>
      <c r="N48" s="1"/>
      <c r="O48" s="1">
        <v>150</v>
      </c>
      <c r="P48" s="1">
        <f t="shared" si="2"/>
        <v>49</v>
      </c>
      <c r="Q48" s="5">
        <f>11*P48-O48-F48</f>
        <v>394</v>
      </c>
      <c r="R48" s="5">
        <f t="shared" si="18"/>
        <v>394</v>
      </c>
      <c r="S48" s="5"/>
      <c r="T48" s="1"/>
      <c r="U48" s="1">
        <f t="shared" si="19"/>
        <v>11</v>
      </c>
      <c r="V48" s="1">
        <f t="shared" si="5"/>
        <v>2.9591836734693877</v>
      </c>
      <c r="W48" s="1">
        <v>20</v>
      </c>
      <c r="X48" s="1">
        <v>25.2</v>
      </c>
      <c r="Y48" s="1">
        <v>35</v>
      </c>
      <c r="Z48" s="1">
        <v>34.799999999999997</v>
      </c>
      <c r="AA48" s="1">
        <v>33.200000000000003</v>
      </c>
      <c r="AB48" s="1"/>
      <c r="AC48" s="1">
        <f t="shared" si="20"/>
        <v>158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36</v>
      </c>
      <c r="C49" s="1">
        <v>204</v>
      </c>
      <c r="D49" s="1">
        <v>90</v>
      </c>
      <c r="E49" s="1">
        <v>278</v>
      </c>
      <c r="F49" s="1">
        <v>-3</v>
      </c>
      <c r="G49" s="6">
        <v>0.4</v>
      </c>
      <c r="H49" s="1">
        <v>50</v>
      </c>
      <c r="I49" s="1"/>
      <c r="J49" s="1">
        <v>309</v>
      </c>
      <c r="K49" s="1">
        <f t="shared" si="17"/>
        <v>-31</v>
      </c>
      <c r="L49" s="1"/>
      <c r="M49" s="1"/>
      <c r="N49" s="1"/>
      <c r="O49" s="1">
        <v>200</v>
      </c>
      <c r="P49" s="1">
        <f t="shared" si="2"/>
        <v>55.6</v>
      </c>
      <c r="Q49" s="5">
        <f>12*P49-O49-F49</f>
        <v>470.20000000000005</v>
      </c>
      <c r="R49" s="5">
        <f t="shared" si="18"/>
        <v>470.20000000000005</v>
      </c>
      <c r="S49" s="5"/>
      <c r="T49" s="1"/>
      <c r="U49" s="1">
        <f t="shared" si="19"/>
        <v>12</v>
      </c>
      <c r="V49" s="1">
        <f t="shared" si="5"/>
        <v>3.543165467625899</v>
      </c>
      <c r="W49" s="1">
        <v>27</v>
      </c>
      <c r="X49" s="1">
        <v>28.4</v>
      </c>
      <c r="Y49" s="1">
        <v>30.6</v>
      </c>
      <c r="Z49" s="1">
        <v>56</v>
      </c>
      <c r="AA49" s="1">
        <v>24.4</v>
      </c>
      <c r="AB49" s="1"/>
      <c r="AC49" s="1">
        <f t="shared" si="20"/>
        <v>188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8" t="s">
        <v>80</v>
      </c>
      <c r="B50" s="1" t="s">
        <v>36</v>
      </c>
      <c r="C50" s="1">
        <v>7</v>
      </c>
      <c r="D50" s="1">
        <v>2</v>
      </c>
      <c r="E50" s="1">
        <v>4</v>
      </c>
      <c r="F50" s="1">
        <v>1</v>
      </c>
      <c r="G50" s="6">
        <v>0.4</v>
      </c>
      <c r="H50" s="1">
        <v>40</v>
      </c>
      <c r="I50" s="1"/>
      <c r="J50" s="1">
        <v>8</v>
      </c>
      <c r="K50" s="1">
        <f t="shared" si="17"/>
        <v>-4</v>
      </c>
      <c r="L50" s="1"/>
      <c r="M50" s="1"/>
      <c r="N50" s="1"/>
      <c r="O50" s="1">
        <v>36</v>
      </c>
      <c r="P50" s="1">
        <f t="shared" si="2"/>
        <v>0.8</v>
      </c>
      <c r="Q50" s="5"/>
      <c r="R50" s="5">
        <f t="shared" si="18"/>
        <v>0</v>
      </c>
      <c r="S50" s="5"/>
      <c r="T50" s="1">
        <v>30</v>
      </c>
      <c r="U50" s="1">
        <f t="shared" si="19"/>
        <v>46.25</v>
      </c>
      <c r="V50" s="1">
        <f t="shared" si="5"/>
        <v>46.25</v>
      </c>
      <c r="W50" s="1">
        <v>6.4</v>
      </c>
      <c r="X50" s="1">
        <v>1.4</v>
      </c>
      <c r="Y50" s="1">
        <v>3.8</v>
      </c>
      <c r="Z50" s="1">
        <v>1.6</v>
      </c>
      <c r="AA50" s="1">
        <v>4.2</v>
      </c>
      <c r="AB50" s="1"/>
      <c r="AC50" s="1">
        <f t="shared" si="20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81</v>
      </c>
      <c r="B51" s="15" t="s">
        <v>32</v>
      </c>
      <c r="C51" s="15"/>
      <c r="D51" s="15"/>
      <c r="E51" s="15"/>
      <c r="F51" s="15"/>
      <c r="G51" s="16">
        <v>0</v>
      </c>
      <c r="H51" s="15">
        <v>45</v>
      </c>
      <c r="I51" s="15"/>
      <c r="J51" s="15"/>
      <c r="K51" s="15">
        <f t="shared" si="17"/>
        <v>0</v>
      </c>
      <c r="L51" s="15"/>
      <c r="M51" s="15"/>
      <c r="N51" s="15"/>
      <c r="O51" s="15"/>
      <c r="P51" s="15">
        <f t="shared" si="2"/>
        <v>0</v>
      </c>
      <c r="Q51" s="17"/>
      <c r="R51" s="17"/>
      <c r="S51" s="17"/>
      <c r="T51" s="15"/>
      <c r="U51" s="15" t="e">
        <f t="shared" si="7"/>
        <v>#DIV/0!</v>
      </c>
      <c r="V51" s="15" t="e">
        <f t="shared" si="5"/>
        <v>#DIV/0!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 t="s">
        <v>47</v>
      </c>
      <c r="AC51" s="15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36</v>
      </c>
      <c r="C52" s="1">
        <v>70</v>
      </c>
      <c r="D52" s="1">
        <v>49</v>
      </c>
      <c r="E52" s="1">
        <v>75</v>
      </c>
      <c r="F52" s="1"/>
      <c r="G52" s="6">
        <v>0.1</v>
      </c>
      <c r="H52" s="1">
        <v>730</v>
      </c>
      <c r="I52" s="1"/>
      <c r="J52" s="1">
        <v>105</v>
      </c>
      <c r="K52" s="1">
        <f t="shared" si="17"/>
        <v>-30</v>
      </c>
      <c r="L52" s="1"/>
      <c r="M52" s="1"/>
      <c r="N52" s="1"/>
      <c r="O52" s="1">
        <v>50.200000000000017</v>
      </c>
      <c r="P52" s="1">
        <f t="shared" si="2"/>
        <v>15</v>
      </c>
      <c r="Q52" s="5">
        <f>11*P52-O52-F52</f>
        <v>114.79999999999998</v>
      </c>
      <c r="R52" s="5">
        <v>200</v>
      </c>
      <c r="S52" s="5">
        <v>200</v>
      </c>
      <c r="T52" s="1">
        <v>200</v>
      </c>
      <c r="U52" s="1">
        <f t="shared" ref="U52:U86" si="22">(F52+O52+R52)/P52</f>
        <v>16.68</v>
      </c>
      <c r="V52" s="1">
        <f t="shared" si="5"/>
        <v>3.346666666666668</v>
      </c>
      <c r="W52" s="1">
        <v>15.4</v>
      </c>
      <c r="X52" s="1">
        <v>16.600000000000001</v>
      </c>
      <c r="Y52" s="1">
        <v>12.8</v>
      </c>
      <c r="Z52" s="1">
        <v>21.2</v>
      </c>
      <c r="AA52" s="1">
        <v>29</v>
      </c>
      <c r="AB52" s="1"/>
      <c r="AC52" s="1">
        <f t="shared" ref="AC52:AC86" si="23">ROUND(R52*G52,0)</f>
        <v>20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36</v>
      </c>
      <c r="C53" s="1">
        <v>8</v>
      </c>
      <c r="D53" s="1"/>
      <c r="E53" s="1">
        <v>4</v>
      </c>
      <c r="F53" s="1">
        <v>4</v>
      </c>
      <c r="G53" s="6">
        <v>0.4</v>
      </c>
      <c r="H53" s="1">
        <v>60</v>
      </c>
      <c r="I53" s="1"/>
      <c r="J53" s="1">
        <v>4</v>
      </c>
      <c r="K53" s="1">
        <f t="shared" si="17"/>
        <v>0</v>
      </c>
      <c r="L53" s="1"/>
      <c r="M53" s="1"/>
      <c r="N53" s="1"/>
      <c r="O53" s="1">
        <v>20</v>
      </c>
      <c r="P53" s="1">
        <f t="shared" si="2"/>
        <v>0.8</v>
      </c>
      <c r="Q53" s="5"/>
      <c r="R53" s="5">
        <v>15</v>
      </c>
      <c r="S53" s="5">
        <v>20</v>
      </c>
      <c r="T53" s="1">
        <v>20</v>
      </c>
      <c r="U53" s="1">
        <f t="shared" si="22"/>
        <v>48.75</v>
      </c>
      <c r="V53" s="1">
        <f t="shared" si="5"/>
        <v>30</v>
      </c>
      <c r="W53" s="1">
        <v>2.4</v>
      </c>
      <c r="X53" s="1">
        <v>1</v>
      </c>
      <c r="Y53" s="1">
        <v>3.4</v>
      </c>
      <c r="Z53" s="1">
        <v>1.6</v>
      </c>
      <c r="AA53" s="1">
        <v>3.4</v>
      </c>
      <c r="AB53" s="1"/>
      <c r="AC53" s="1">
        <f t="shared" si="23"/>
        <v>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84</v>
      </c>
      <c r="B54" s="1" t="s">
        <v>36</v>
      </c>
      <c r="C54" s="1">
        <v>21</v>
      </c>
      <c r="D54" s="1">
        <v>67</v>
      </c>
      <c r="E54" s="1">
        <v>55</v>
      </c>
      <c r="F54" s="1">
        <v>24</v>
      </c>
      <c r="G54" s="6">
        <v>0.35</v>
      </c>
      <c r="H54" s="1">
        <v>40</v>
      </c>
      <c r="I54" s="1"/>
      <c r="J54" s="1">
        <v>64</v>
      </c>
      <c r="K54" s="1">
        <f t="shared" si="17"/>
        <v>-9</v>
      </c>
      <c r="L54" s="1"/>
      <c r="M54" s="1"/>
      <c r="N54" s="1"/>
      <c r="O54" s="1">
        <v>56</v>
      </c>
      <c r="P54" s="1">
        <f t="shared" si="2"/>
        <v>11</v>
      </c>
      <c r="Q54" s="5">
        <f t="shared" ref="Q54:Q80" si="24">13*P54-O54-F54</f>
        <v>63</v>
      </c>
      <c r="R54" s="5">
        <v>100</v>
      </c>
      <c r="S54" s="5">
        <v>100</v>
      </c>
      <c r="T54" s="1">
        <v>100</v>
      </c>
      <c r="U54" s="1">
        <f t="shared" si="22"/>
        <v>16.363636363636363</v>
      </c>
      <c r="V54" s="1">
        <f t="shared" si="5"/>
        <v>7.2727272727272725</v>
      </c>
      <c r="W54" s="1">
        <v>11</v>
      </c>
      <c r="X54" s="1">
        <v>11.2</v>
      </c>
      <c r="Y54" s="1">
        <v>9</v>
      </c>
      <c r="Z54" s="1">
        <v>5.4</v>
      </c>
      <c r="AA54" s="1">
        <v>10.8</v>
      </c>
      <c r="AB54" s="1" t="s">
        <v>85</v>
      </c>
      <c r="AC54" s="1">
        <f t="shared" si="23"/>
        <v>35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36</v>
      </c>
      <c r="C55" s="1">
        <v>23</v>
      </c>
      <c r="D55" s="1">
        <v>97</v>
      </c>
      <c r="E55" s="1">
        <v>107</v>
      </c>
      <c r="F55" s="1">
        <v>8</v>
      </c>
      <c r="G55" s="6">
        <v>0.35</v>
      </c>
      <c r="H55" s="1">
        <v>40</v>
      </c>
      <c r="I55" s="1"/>
      <c r="J55" s="1">
        <v>120</v>
      </c>
      <c r="K55" s="1">
        <f t="shared" si="17"/>
        <v>-13</v>
      </c>
      <c r="L55" s="1"/>
      <c r="M55" s="1"/>
      <c r="N55" s="1"/>
      <c r="O55" s="1">
        <v>141</v>
      </c>
      <c r="P55" s="1">
        <f t="shared" si="2"/>
        <v>21.4</v>
      </c>
      <c r="Q55" s="5">
        <f t="shared" si="24"/>
        <v>129.19999999999999</v>
      </c>
      <c r="R55" s="5">
        <f t="shared" ref="R52:R86" si="25">Q55</f>
        <v>129.19999999999999</v>
      </c>
      <c r="S55" s="5"/>
      <c r="T55" s="1"/>
      <c r="U55" s="1">
        <f t="shared" si="22"/>
        <v>13</v>
      </c>
      <c r="V55" s="1">
        <f t="shared" si="5"/>
        <v>6.962616822429907</v>
      </c>
      <c r="W55" s="1">
        <v>20</v>
      </c>
      <c r="X55" s="1">
        <v>21.6</v>
      </c>
      <c r="Y55" s="1">
        <v>15</v>
      </c>
      <c r="Z55" s="1">
        <v>13.6</v>
      </c>
      <c r="AA55" s="1">
        <v>22.8</v>
      </c>
      <c r="AB55" s="1"/>
      <c r="AC55" s="1">
        <f t="shared" si="23"/>
        <v>45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36</v>
      </c>
      <c r="C56" s="1">
        <v>222</v>
      </c>
      <c r="D56" s="1">
        <v>34</v>
      </c>
      <c r="E56" s="1">
        <v>136</v>
      </c>
      <c r="F56" s="1">
        <v>51</v>
      </c>
      <c r="G56" s="6">
        <v>0.4</v>
      </c>
      <c r="H56" s="1">
        <v>40</v>
      </c>
      <c r="I56" s="1"/>
      <c r="J56" s="1">
        <v>148</v>
      </c>
      <c r="K56" s="1">
        <f t="shared" si="17"/>
        <v>-12</v>
      </c>
      <c r="L56" s="1"/>
      <c r="M56" s="1"/>
      <c r="N56" s="1"/>
      <c r="O56" s="1">
        <v>0</v>
      </c>
      <c r="P56" s="1">
        <f t="shared" si="2"/>
        <v>27.2</v>
      </c>
      <c r="Q56" s="5">
        <f>9*P56-O56-F56</f>
        <v>193.79999999999998</v>
      </c>
      <c r="R56" s="5">
        <f t="shared" si="25"/>
        <v>193.79999999999998</v>
      </c>
      <c r="S56" s="5"/>
      <c r="T56" s="1"/>
      <c r="U56" s="1">
        <f t="shared" si="22"/>
        <v>9</v>
      </c>
      <c r="V56" s="1">
        <f t="shared" si="5"/>
        <v>1.875</v>
      </c>
      <c r="W56" s="1">
        <v>6.2</v>
      </c>
      <c r="X56" s="1">
        <v>7.4</v>
      </c>
      <c r="Y56" s="1">
        <v>21.2</v>
      </c>
      <c r="Z56" s="1">
        <v>22.2</v>
      </c>
      <c r="AA56" s="1">
        <v>8.8000000000000007</v>
      </c>
      <c r="AB56" s="1"/>
      <c r="AC56" s="1">
        <f t="shared" si="23"/>
        <v>78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36</v>
      </c>
      <c r="C57" s="1">
        <v>276</v>
      </c>
      <c r="D57" s="1">
        <v>34</v>
      </c>
      <c r="E57" s="1">
        <v>186</v>
      </c>
      <c r="F57" s="1">
        <v>97</v>
      </c>
      <c r="G57" s="6">
        <v>0.4</v>
      </c>
      <c r="H57" s="1">
        <v>45</v>
      </c>
      <c r="I57" s="1"/>
      <c r="J57" s="1">
        <v>188</v>
      </c>
      <c r="K57" s="1">
        <f t="shared" si="17"/>
        <v>-2</v>
      </c>
      <c r="L57" s="1"/>
      <c r="M57" s="1"/>
      <c r="N57" s="1"/>
      <c r="O57" s="1">
        <v>0</v>
      </c>
      <c r="P57" s="1">
        <f t="shared" si="2"/>
        <v>37.200000000000003</v>
      </c>
      <c r="Q57" s="5">
        <f>10*P57-O57-F57</f>
        <v>275</v>
      </c>
      <c r="R57" s="5">
        <f t="shared" si="25"/>
        <v>275</v>
      </c>
      <c r="S57" s="5"/>
      <c r="T57" s="1"/>
      <c r="U57" s="1">
        <f t="shared" si="22"/>
        <v>10</v>
      </c>
      <c r="V57" s="1">
        <f t="shared" si="5"/>
        <v>2.60752688172043</v>
      </c>
      <c r="W57" s="1">
        <v>13</v>
      </c>
      <c r="X57" s="1">
        <v>10.199999999999999</v>
      </c>
      <c r="Y57" s="1">
        <v>29</v>
      </c>
      <c r="Z57" s="1">
        <v>23</v>
      </c>
      <c r="AA57" s="1">
        <v>13.8</v>
      </c>
      <c r="AB57" s="1"/>
      <c r="AC57" s="1">
        <f t="shared" si="23"/>
        <v>110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32</v>
      </c>
      <c r="C58" s="1">
        <v>29.681999999999999</v>
      </c>
      <c r="D58" s="1">
        <v>205.89400000000001</v>
      </c>
      <c r="E58" s="1">
        <v>16.260000000000002</v>
      </c>
      <c r="F58" s="1">
        <v>103.423</v>
      </c>
      <c r="G58" s="6">
        <v>1</v>
      </c>
      <c r="H58" s="1">
        <v>50</v>
      </c>
      <c r="I58" s="1"/>
      <c r="J58" s="1">
        <v>22.6</v>
      </c>
      <c r="K58" s="1">
        <f t="shared" si="17"/>
        <v>-6.34</v>
      </c>
      <c r="L58" s="1"/>
      <c r="M58" s="1"/>
      <c r="N58" s="1"/>
      <c r="O58" s="1">
        <v>170</v>
      </c>
      <c r="P58" s="1">
        <f t="shared" si="2"/>
        <v>3.2520000000000002</v>
      </c>
      <c r="Q58" s="5"/>
      <c r="R58" s="5">
        <v>100</v>
      </c>
      <c r="S58" s="5">
        <v>100</v>
      </c>
      <c r="T58" s="1"/>
      <c r="U58" s="1">
        <f t="shared" si="22"/>
        <v>114.82872078720787</v>
      </c>
      <c r="V58" s="1">
        <f t="shared" si="5"/>
        <v>84.078413284132836</v>
      </c>
      <c r="W58" s="1">
        <v>43.658000000000001</v>
      </c>
      <c r="X58" s="1">
        <v>36.348999999999997</v>
      </c>
      <c r="Y58" s="1">
        <v>29.126999999999999</v>
      </c>
      <c r="Z58" s="1">
        <v>24.576000000000001</v>
      </c>
      <c r="AA58" s="1">
        <v>8.8876000000000008</v>
      </c>
      <c r="AB58" s="20" t="s">
        <v>49</v>
      </c>
      <c r="AC58" s="1">
        <f t="shared" si="23"/>
        <v>100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90</v>
      </c>
      <c r="B59" s="1" t="s">
        <v>32</v>
      </c>
      <c r="C59" s="1">
        <v>25.905000000000001</v>
      </c>
      <c r="D59" s="1">
        <v>4.1319999999999997</v>
      </c>
      <c r="E59" s="1">
        <v>12.28</v>
      </c>
      <c r="F59" s="1">
        <v>14.98</v>
      </c>
      <c r="G59" s="6">
        <v>1</v>
      </c>
      <c r="H59" s="1">
        <v>50</v>
      </c>
      <c r="I59" s="1"/>
      <c r="J59" s="1">
        <v>13.3</v>
      </c>
      <c r="K59" s="1">
        <f t="shared" si="17"/>
        <v>-1.0200000000000014</v>
      </c>
      <c r="L59" s="1"/>
      <c r="M59" s="1"/>
      <c r="N59" s="1"/>
      <c r="O59" s="1">
        <v>13.459</v>
      </c>
      <c r="P59" s="1">
        <f t="shared" si="2"/>
        <v>2.456</v>
      </c>
      <c r="Q59" s="5"/>
      <c r="R59" s="5">
        <f t="shared" si="25"/>
        <v>0</v>
      </c>
      <c r="S59" s="5"/>
      <c r="T59" s="1"/>
      <c r="U59" s="1">
        <f t="shared" si="22"/>
        <v>11.579397394136809</v>
      </c>
      <c r="V59" s="1">
        <f t="shared" si="5"/>
        <v>11.579397394136809</v>
      </c>
      <c r="W59" s="1">
        <v>3.028</v>
      </c>
      <c r="X59" s="1">
        <v>1.8720000000000001</v>
      </c>
      <c r="Y59" s="1">
        <v>4.8239999999999998</v>
      </c>
      <c r="Z59" s="1">
        <v>1.92</v>
      </c>
      <c r="AA59" s="1">
        <v>3.22</v>
      </c>
      <c r="AB59" s="1"/>
      <c r="AC59" s="1">
        <f t="shared" si="23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32</v>
      </c>
      <c r="C60" s="1"/>
      <c r="D60" s="1">
        <v>54.308</v>
      </c>
      <c r="E60" s="1">
        <v>49.75</v>
      </c>
      <c r="F60" s="1">
        <v>4.5579999999999998</v>
      </c>
      <c r="G60" s="6">
        <v>1</v>
      </c>
      <c r="H60" s="1">
        <v>40</v>
      </c>
      <c r="I60" s="1"/>
      <c r="J60" s="1">
        <v>49.75</v>
      </c>
      <c r="K60" s="1">
        <f t="shared" si="17"/>
        <v>0</v>
      </c>
      <c r="L60" s="1"/>
      <c r="M60" s="1"/>
      <c r="N60" s="1"/>
      <c r="O60" s="1">
        <v>39.947200000000016</v>
      </c>
      <c r="P60" s="1">
        <f t="shared" si="2"/>
        <v>9.9499999999999993</v>
      </c>
      <c r="Q60" s="5">
        <f>12*P60-O60-F60</f>
        <v>74.894799999999975</v>
      </c>
      <c r="R60" s="5">
        <v>20</v>
      </c>
      <c r="S60" s="23"/>
      <c r="T60" s="1" t="s">
        <v>141</v>
      </c>
      <c r="U60" s="1">
        <f t="shared" si="22"/>
        <v>6.4829346733668363</v>
      </c>
      <c r="V60" s="1">
        <f t="shared" si="5"/>
        <v>4.472884422110555</v>
      </c>
      <c r="W60" s="1">
        <v>7.2504000000000008</v>
      </c>
      <c r="X60" s="1">
        <v>10.266400000000001</v>
      </c>
      <c r="Y60" s="1">
        <v>4.4106000000000014</v>
      </c>
      <c r="Z60" s="1">
        <v>10.398199999999999</v>
      </c>
      <c r="AA60" s="1">
        <v>0</v>
      </c>
      <c r="AB60" s="1"/>
      <c r="AC60" s="1">
        <f t="shared" si="23"/>
        <v>20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32</v>
      </c>
      <c r="C61" s="1">
        <v>5.1870000000000003</v>
      </c>
      <c r="D61" s="1"/>
      <c r="E61" s="1">
        <v>-2.17</v>
      </c>
      <c r="F61" s="1"/>
      <c r="G61" s="6">
        <v>1</v>
      </c>
      <c r="H61" s="1">
        <v>40</v>
      </c>
      <c r="I61" s="1"/>
      <c r="J61" s="1">
        <v>2.6</v>
      </c>
      <c r="K61" s="1">
        <f t="shared" si="17"/>
        <v>-4.7699999999999996</v>
      </c>
      <c r="L61" s="1"/>
      <c r="M61" s="1"/>
      <c r="N61" s="1"/>
      <c r="O61" s="1">
        <v>15</v>
      </c>
      <c r="P61" s="1">
        <f t="shared" si="2"/>
        <v>-0.434</v>
      </c>
      <c r="Q61" s="5"/>
      <c r="R61" s="5">
        <v>15</v>
      </c>
      <c r="S61" s="5">
        <v>15</v>
      </c>
      <c r="T61" s="1">
        <v>15</v>
      </c>
      <c r="U61" s="1">
        <f t="shared" si="22"/>
        <v>-69.124423963133637</v>
      </c>
      <c r="V61" s="1">
        <f t="shared" si="5"/>
        <v>-34.562211981566819</v>
      </c>
      <c r="W61" s="1">
        <v>0.80159999999999998</v>
      </c>
      <c r="X61" s="1">
        <v>1.1013999999999999</v>
      </c>
      <c r="Y61" s="1">
        <v>0.3448</v>
      </c>
      <c r="Z61" s="1">
        <v>1.2054</v>
      </c>
      <c r="AA61" s="1">
        <v>0.80600000000000005</v>
      </c>
      <c r="AB61" s="1"/>
      <c r="AC61" s="1">
        <f t="shared" si="23"/>
        <v>15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36</v>
      </c>
      <c r="C62" s="1">
        <v>386</v>
      </c>
      <c r="D62" s="1">
        <v>519</v>
      </c>
      <c r="E62" s="1">
        <v>472</v>
      </c>
      <c r="F62" s="1">
        <v>286</v>
      </c>
      <c r="G62" s="6">
        <v>0.45</v>
      </c>
      <c r="H62" s="1">
        <v>50</v>
      </c>
      <c r="I62" s="1"/>
      <c r="J62" s="1">
        <v>488</v>
      </c>
      <c r="K62" s="1">
        <f t="shared" si="17"/>
        <v>-16</v>
      </c>
      <c r="L62" s="1"/>
      <c r="M62" s="1"/>
      <c r="N62" s="1"/>
      <c r="O62" s="1">
        <v>250</v>
      </c>
      <c r="P62" s="1">
        <f t="shared" si="2"/>
        <v>94.4</v>
      </c>
      <c r="Q62" s="5">
        <f t="shared" si="24"/>
        <v>691.2</v>
      </c>
      <c r="R62" s="5">
        <f t="shared" si="25"/>
        <v>691.2</v>
      </c>
      <c r="S62" s="5"/>
      <c r="T62" s="1"/>
      <c r="U62" s="1">
        <f t="shared" si="22"/>
        <v>13</v>
      </c>
      <c r="V62" s="1">
        <f t="shared" si="5"/>
        <v>5.6779661016949152</v>
      </c>
      <c r="W62" s="1">
        <v>53.4</v>
      </c>
      <c r="X62" s="1">
        <v>84.4</v>
      </c>
      <c r="Y62" s="1">
        <v>77.8</v>
      </c>
      <c r="Z62" s="1">
        <v>87</v>
      </c>
      <c r="AA62" s="1">
        <v>67.2</v>
      </c>
      <c r="AB62" s="1"/>
      <c r="AC62" s="1">
        <f t="shared" si="23"/>
        <v>311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36</v>
      </c>
      <c r="C63" s="1">
        <v>313</v>
      </c>
      <c r="D63" s="1">
        <v>160</v>
      </c>
      <c r="E63" s="1">
        <v>399</v>
      </c>
      <c r="F63" s="1">
        <v>56</v>
      </c>
      <c r="G63" s="6">
        <v>0.45</v>
      </c>
      <c r="H63" s="1">
        <v>50</v>
      </c>
      <c r="I63" s="1"/>
      <c r="J63" s="1">
        <v>413</v>
      </c>
      <c r="K63" s="1">
        <f t="shared" si="17"/>
        <v>-14</v>
      </c>
      <c r="L63" s="1"/>
      <c r="M63" s="1"/>
      <c r="N63" s="1"/>
      <c r="O63" s="1">
        <v>200</v>
      </c>
      <c r="P63" s="1">
        <f t="shared" si="2"/>
        <v>79.8</v>
      </c>
      <c r="Q63" s="5">
        <f>11*P63-O63-F63</f>
        <v>621.79999999999995</v>
      </c>
      <c r="R63" s="5">
        <f t="shared" si="25"/>
        <v>621.79999999999995</v>
      </c>
      <c r="S63" s="5"/>
      <c r="T63" s="1"/>
      <c r="U63" s="1">
        <f t="shared" si="22"/>
        <v>11</v>
      </c>
      <c r="V63" s="1">
        <f t="shared" si="5"/>
        <v>3.2080200501253135</v>
      </c>
      <c r="W63" s="1">
        <v>43</v>
      </c>
      <c r="X63" s="1">
        <v>53.2</v>
      </c>
      <c r="Y63" s="1">
        <v>54.4</v>
      </c>
      <c r="Z63" s="1">
        <v>69.8</v>
      </c>
      <c r="AA63" s="1">
        <v>42.8</v>
      </c>
      <c r="AB63" s="1"/>
      <c r="AC63" s="1">
        <f t="shared" si="23"/>
        <v>280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36</v>
      </c>
      <c r="C64" s="1">
        <v>325</v>
      </c>
      <c r="D64" s="1">
        <v>44</v>
      </c>
      <c r="E64" s="1">
        <v>261</v>
      </c>
      <c r="F64" s="1">
        <v>20</v>
      </c>
      <c r="G64" s="6">
        <v>0.45</v>
      </c>
      <c r="H64" s="1">
        <v>50</v>
      </c>
      <c r="I64" s="1"/>
      <c r="J64" s="1">
        <v>290</v>
      </c>
      <c r="K64" s="1">
        <f t="shared" si="17"/>
        <v>-29</v>
      </c>
      <c r="L64" s="1"/>
      <c r="M64" s="1"/>
      <c r="N64" s="1"/>
      <c r="O64" s="1">
        <v>0</v>
      </c>
      <c r="P64" s="1">
        <f t="shared" si="2"/>
        <v>52.2</v>
      </c>
      <c r="Q64" s="5">
        <f>8*P64-O64-F64</f>
        <v>397.6</v>
      </c>
      <c r="R64" s="5">
        <f t="shared" si="25"/>
        <v>397.6</v>
      </c>
      <c r="S64" s="5"/>
      <c r="T64" s="1"/>
      <c r="U64" s="1">
        <f t="shared" si="22"/>
        <v>8</v>
      </c>
      <c r="V64" s="1">
        <f t="shared" si="5"/>
        <v>0.38314176245210724</v>
      </c>
      <c r="W64" s="1">
        <v>20.399999999999999</v>
      </c>
      <c r="X64" s="1">
        <v>31.4</v>
      </c>
      <c r="Y64" s="1">
        <v>49.8</v>
      </c>
      <c r="Z64" s="1">
        <v>28.8</v>
      </c>
      <c r="AA64" s="1">
        <v>14.2</v>
      </c>
      <c r="AB64" s="1"/>
      <c r="AC64" s="1">
        <f t="shared" si="23"/>
        <v>179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36</v>
      </c>
      <c r="C65" s="1">
        <v>15</v>
      </c>
      <c r="D65" s="1"/>
      <c r="E65" s="1">
        <v>8</v>
      </c>
      <c r="F65" s="1"/>
      <c r="G65" s="6">
        <v>0.4</v>
      </c>
      <c r="H65" s="1">
        <v>40</v>
      </c>
      <c r="I65" s="1"/>
      <c r="J65" s="1">
        <v>13</v>
      </c>
      <c r="K65" s="1">
        <f t="shared" si="17"/>
        <v>-5</v>
      </c>
      <c r="L65" s="1"/>
      <c r="M65" s="1"/>
      <c r="N65" s="1"/>
      <c r="O65" s="1">
        <v>11</v>
      </c>
      <c r="P65" s="1">
        <f t="shared" si="2"/>
        <v>1.6</v>
      </c>
      <c r="Q65" s="5">
        <v>10</v>
      </c>
      <c r="R65" s="5">
        <f t="shared" si="25"/>
        <v>10</v>
      </c>
      <c r="S65" s="5"/>
      <c r="T65" s="1"/>
      <c r="U65" s="1">
        <f t="shared" si="22"/>
        <v>13.125</v>
      </c>
      <c r="V65" s="1">
        <f t="shared" si="5"/>
        <v>6.875</v>
      </c>
      <c r="W65" s="1">
        <v>2</v>
      </c>
      <c r="X65" s="1">
        <v>0.4</v>
      </c>
      <c r="Y65" s="1">
        <v>1.8</v>
      </c>
      <c r="Z65" s="1">
        <v>0.8</v>
      </c>
      <c r="AA65" s="1">
        <v>1.6</v>
      </c>
      <c r="AB65" s="1"/>
      <c r="AC65" s="1">
        <f t="shared" si="23"/>
        <v>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36</v>
      </c>
      <c r="C66" s="1">
        <v>35</v>
      </c>
      <c r="D66" s="1"/>
      <c r="E66" s="1">
        <v>12</v>
      </c>
      <c r="F66" s="1">
        <v>17</v>
      </c>
      <c r="G66" s="6">
        <v>0.4</v>
      </c>
      <c r="H66" s="1">
        <v>40</v>
      </c>
      <c r="I66" s="1"/>
      <c r="J66" s="1">
        <v>20</v>
      </c>
      <c r="K66" s="1">
        <f t="shared" si="17"/>
        <v>-8</v>
      </c>
      <c r="L66" s="1"/>
      <c r="M66" s="1"/>
      <c r="N66" s="1"/>
      <c r="O66" s="1">
        <v>0</v>
      </c>
      <c r="P66" s="1">
        <f t="shared" si="2"/>
        <v>2.4</v>
      </c>
      <c r="Q66" s="5">
        <f t="shared" ref="Q66" si="26">12*P66-O66-F66</f>
        <v>11.799999999999997</v>
      </c>
      <c r="R66" s="5">
        <f t="shared" si="25"/>
        <v>11.799999999999997</v>
      </c>
      <c r="S66" s="5"/>
      <c r="T66" s="1"/>
      <c r="U66" s="1">
        <f t="shared" si="22"/>
        <v>12</v>
      </c>
      <c r="V66" s="1">
        <f t="shared" si="5"/>
        <v>7.0833333333333339</v>
      </c>
      <c r="W66" s="1">
        <v>1.8</v>
      </c>
      <c r="X66" s="1">
        <v>0.4</v>
      </c>
      <c r="Y66" s="1">
        <v>0</v>
      </c>
      <c r="Z66" s="1">
        <v>3.4</v>
      </c>
      <c r="AA66" s="1">
        <v>2.4</v>
      </c>
      <c r="AB66" s="1"/>
      <c r="AC66" s="1">
        <f t="shared" si="23"/>
        <v>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32</v>
      </c>
      <c r="C67" s="1">
        <v>79.867999999999995</v>
      </c>
      <c r="D67" s="1">
        <v>11.555</v>
      </c>
      <c r="E67" s="1">
        <v>27.812000000000001</v>
      </c>
      <c r="F67" s="1">
        <v>60.103000000000002</v>
      </c>
      <c r="G67" s="6">
        <v>1</v>
      </c>
      <c r="H67" s="1">
        <v>55</v>
      </c>
      <c r="I67" s="1"/>
      <c r="J67" s="1">
        <v>29.6</v>
      </c>
      <c r="K67" s="1">
        <f t="shared" si="17"/>
        <v>-1.7880000000000003</v>
      </c>
      <c r="L67" s="1"/>
      <c r="M67" s="1"/>
      <c r="N67" s="1"/>
      <c r="O67" s="1">
        <v>10.39299999999999</v>
      </c>
      <c r="P67" s="1">
        <f t="shared" si="2"/>
        <v>5.5624000000000002</v>
      </c>
      <c r="Q67" s="5"/>
      <c r="R67" s="5">
        <f t="shared" si="25"/>
        <v>0</v>
      </c>
      <c r="S67" s="5"/>
      <c r="T67" s="1"/>
      <c r="U67" s="1">
        <f t="shared" si="22"/>
        <v>12.673666043434487</v>
      </c>
      <c r="V67" s="1">
        <f t="shared" si="5"/>
        <v>12.673666043434487</v>
      </c>
      <c r="W67" s="1">
        <v>7.831999999999999</v>
      </c>
      <c r="X67" s="1">
        <v>7.9611999999999998</v>
      </c>
      <c r="Y67" s="1">
        <v>10.2424</v>
      </c>
      <c r="Z67" s="1">
        <v>7.1360000000000001</v>
      </c>
      <c r="AA67" s="1">
        <v>8.0564</v>
      </c>
      <c r="AB67" s="1"/>
      <c r="AC67" s="1">
        <f t="shared" si="2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1" t="s">
        <v>99</v>
      </c>
      <c r="B68" s="11" t="s">
        <v>36</v>
      </c>
      <c r="C68" s="11">
        <v>68</v>
      </c>
      <c r="D68" s="11">
        <v>24</v>
      </c>
      <c r="E68" s="11">
        <v>113</v>
      </c>
      <c r="F68" s="11">
        <v>-35</v>
      </c>
      <c r="G68" s="12">
        <v>0.1</v>
      </c>
      <c r="H68" s="11">
        <v>730</v>
      </c>
      <c r="I68" s="11"/>
      <c r="J68" s="11">
        <v>113</v>
      </c>
      <c r="K68" s="11">
        <f t="shared" si="17"/>
        <v>0</v>
      </c>
      <c r="L68" s="11"/>
      <c r="M68" s="11"/>
      <c r="N68" s="11"/>
      <c r="O68" s="11">
        <v>114</v>
      </c>
      <c r="P68" s="11">
        <f t="shared" si="2"/>
        <v>22.6</v>
      </c>
      <c r="Q68" s="13"/>
      <c r="R68" s="5">
        <f t="shared" si="25"/>
        <v>0</v>
      </c>
      <c r="S68" s="13"/>
      <c r="T68" s="11"/>
      <c r="U68" s="1">
        <f t="shared" si="22"/>
        <v>3.4955752212389379</v>
      </c>
      <c r="V68" s="11">
        <f t="shared" si="5"/>
        <v>3.4955752212389379</v>
      </c>
      <c r="W68" s="11">
        <v>14</v>
      </c>
      <c r="X68" s="11">
        <v>12</v>
      </c>
      <c r="Y68" s="11">
        <v>11.2</v>
      </c>
      <c r="Z68" s="11">
        <v>19</v>
      </c>
      <c r="AA68" s="11">
        <v>16.600000000000001</v>
      </c>
      <c r="AB68" s="14" t="s">
        <v>100</v>
      </c>
      <c r="AC68" s="1">
        <f t="shared" si="23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32</v>
      </c>
      <c r="C69" s="1">
        <v>16.218</v>
      </c>
      <c r="D69" s="1"/>
      <c r="E69" s="1">
        <v>1.62</v>
      </c>
      <c r="F69" s="1">
        <v>0.77500000000000002</v>
      </c>
      <c r="G69" s="6">
        <v>1</v>
      </c>
      <c r="H69" s="1">
        <v>40</v>
      </c>
      <c r="I69" s="1"/>
      <c r="J69" s="1">
        <v>5.2</v>
      </c>
      <c r="K69" s="1">
        <f t="shared" si="17"/>
        <v>-3.58</v>
      </c>
      <c r="L69" s="1"/>
      <c r="M69" s="1"/>
      <c r="N69" s="1"/>
      <c r="O69" s="1">
        <v>30.342800000000011</v>
      </c>
      <c r="P69" s="1">
        <f t="shared" si="2"/>
        <v>0.32400000000000001</v>
      </c>
      <c r="Q69" s="5"/>
      <c r="R69" s="5">
        <v>20</v>
      </c>
      <c r="S69" s="5">
        <v>20</v>
      </c>
      <c r="T69" s="1">
        <v>20</v>
      </c>
      <c r="U69" s="1">
        <f t="shared" si="22"/>
        <v>157.770987654321</v>
      </c>
      <c r="V69" s="1">
        <f t="shared" si="5"/>
        <v>96.042592592592626</v>
      </c>
      <c r="W69" s="1">
        <v>3.5815999999999999</v>
      </c>
      <c r="X69" s="1">
        <v>-0.16120000000000001</v>
      </c>
      <c r="Y69" s="1">
        <v>5.6205999999999996</v>
      </c>
      <c r="Z69" s="1">
        <v>1.3031999999999999</v>
      </c>
      <c r="AA69" s="1">
        <v>0.3246</v>
      </c>
      <c r="AB69" s="1" t="s">
        <v>102</v>
      </c>
      <c r="AC69" s="1">
        <f t="shared" si="23"/>
        <v>20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32</v>
      </c>
      <c r="C70" s="1">
        <v>29.324000000000002</v>
      </c>
      <c r="D70" s="1"/>
      <c r="E70" s="1">
        <v>29.335000000000001</v>
      </c>
      <c r="F70" s="1">
        <v>-1.0999999999999999E-2</v>
      </c>
      <c r="G70" s="6">
        <v>1</v>
      </c>
      <c r="H70" s="1">
        <v>40</v>
      </c>
      <c r="I70" s="1"/>
      <c r="J70" s="1">
        <v>31.4</v>
      </c>
      <c r="K70" s="1">
        <f t="shared" ref="K70:K100" si="27">E70-J70</f>
        <v>-2.0649999999999977</v>
      </c>
      <c r="L70" s="1"/>
      <c r="M70" s="1"/>
      <c r="N70" s="1"/>
      <c r="O70" s="1">
        <v>0</v>
      </c>
      <c r="P70" s="1">
        <f t="shared" si="2"/>
        <v>5.867</v>
      </c>
      <c r="Q70" s="5">
        <f>8*P70-O70-F70</f>
        <v>46.947000000000003</v>
      </c>
      <c r="R70" s="5">
        <f t="shared" si="25"/>
        <v>46.947000000000003</v>
      </c>
      <c r="S70" s="5"/>
      <c r="T70" s="1"/>
      <c r="U70" s="1">
        <f t="shared" si="22"/>
        <v>8</v>
      </c>
      <c r="V70" s="1">
        <f t="shared" si="5"/>
        <v>-1.8748934719618202E-3</v>
      </c>
      <c r="W70" s="1">
        <v>0.65259999999999996</v>
      </c>
      <c r="X70" s="1">
        <v>-0.4864</v>
      </c>
      <c r="Y70" s="1">
        <v>4.3094000000000001</v>
      </c>
      <c r="Z70" s="1">
        <v>0.16220000000000001</v>
      </c>
      <c r="AA70" s="1">
        <v>1.4787999999999999</v>
      </c>
      <c r="AB70" s="1" t="s">
        <v>102</v>
      </c>
      <c r="AC70" s="1">
        <f t="shared" si="23"/>
        <v>47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36</v>
      </c>
      <c r="C71" s="1">
        <v>20</v>
      </c>
      <c r="D71" s="1"/>
      <c r="E71" s="1">
        <v>11</v>
      </c>
      <c r="F71" s="1">
        <v>6</v>
      </c>
      <c r="G71" s="6">
        <v>0.6</v>
      </c>
      <c r="H71" s="1">
        <v>60</v>
      </c>
      <c r="I71" s="1"/>
      <c r="J71" s="1">
        <v>14</v>
      </c>
      <c r="K71" s="1">
        <f t="shared" si="27"/>
        <v>-3</v>
      </c>
      <c r="L71" s="1"/>
      <c r="M71" s="1"/>
      <c r="N71" s="1"/>
      <c r="O71" s="1">
        <v>35.600000000000009</v>
      </c>
      <c r="P71" s="1">
        <f t="shared" ref="P71:P103" si="28">E71/5</f>
        <v>2.2000000000000002</v>
      </c>
      <c r="Q71" s="5"/>
      <c r="R71" s="5">
        <f t="shared" si="25"/>
        <v>0</v>
      </c>
      <c r="S71" s="5"/>
      <c r="T71" s="1"/>
      <c r="U71" s="1">
        <f t="shared" si="22"/>
        <v>18.90909090909091</v>
      </c>
      <c r="V71" s="1">
        <f t="shared" ref="V71:V103" si="29">(F71+O71)/P71</f>
        <v>18.90909090909091</v>
      </c>
      <c r="W71" s="1">
        <v>5.2</v>
      </c>
      <c r="X71" s="1">
        <v>4</v>
      </c>
      <c r="Y71" s="1">
        <v>5</v>
      </c>
      <c r="Z71" s="1">
        <v>1.6</v>
      </c>
      <c r="AA71" s="1">
        <v>6.8</v>
      </c>
      <c r="AB71" s="1"/>
      <c r="AC71" s="1">
        <f t="shared" si="2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36</v>
      </c>
      <c r="C72" s="1">
        <v>15</v>
      </c>
      <c r="D72" s="1">
        <v>36</v>
      </c>
      <c r="E72" s="1">
        <v>18</v>
      </c>
      <c r="F72" s="1">
        <v>28</v>
      </c>
      <c r="G72" s="6">
        <v>0.6</v>
      </c>
      <c r="H72" s="1">
        <v>60</v>
      </c>
      <c r="I72" s="1"/>
      <c r="J72" s="1">
        <v>23</v>
      </c>
      <c r="K72" s="1">
        <f t="shared" si="27"/>
        <v>-5</v>
      </c>
      <c r="L72" s="1"/>
      <c r="M72" s="1"/>
      <c r="N72" s="1"/>
      <c r="O72" s="1">
        <v>0</v>
      </c>
      <c r="P72" s="1">
        <f t="shared" si="28"/>
        <v>3.6</v>
      </c>
      <c r="Q72" s="5">
        <f t="shared" si="24"/>
        <v>18.800000000000004</v>
      </c>
      <c r="R72" s="5">
        <f t="shared" si="25"/>
        <v>18.800000000000004</v>
      </c>
      <c r="S72" s="5"/>
      <c r="T72" s="1"/>
      <c r="U72" s="1">
        <f t="shared" si="22"/>
        <v>13</v>
      </c>
      <c r="V72" s="1">
        <f t="shared" si="29"/>
        <v>7.7777777777777777</v>
      </c>
      <c r="W72" s="1">
        <v>3.2</v>
      </c>
      <c r="X72" s="1">
        <v>5</v>
      </c>
      <c r="Y72" s="1">
        <v>3.2</v>
      </c>
      <c r="Z72" s="1">
        <v>3.8</v>
      </c>
      <c r="AA72" s="1">
        <v>7.6</v>
      </c>
      <c r="AB72" s="1"/>
      <c r="AC72" s="1">
        <f t="shared" si="23"/>
        <v>11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36</v>
      </c>
      <c r="C73" s="1"/>
      <c r="D73" s="1">
        <v>66</v>
      </c>
      <c r="E73" s="1">
        <v>37</v>
      </c>
      <c r="F73" s="1">
        <v>27</v>
      </c>
      <c r="G73" s="6">
        <v>0.6</v>
      </c>
      <c r="H73" s="1">
        <v>60</v>
      </c>
      <c r="I73" s="1"/>
      <c r="J73" s="1">
        <v>41</v>
      </c>
      <c r="K73" s="1">
        <f t="shared" si="27"/>
        <v>-4</v>
      </c>
      <c r="L73" s="1"/>
      <c r="M73" s="1"/>
      <c r="N73" s="1"/>
      <c r="O73" s="1">
        <v>17.2</v>
      </c>
      <c r="P73" s="1">
        <f t="shared" si="28"/>
        <v>7.4</v>
      </c>
      <c r="Q73" s="5">
        <f t="shared" si="24"/>
        <v>52</v>
      </c>
      <c r="R73" s="5">
        <f t="shared" si="25"/>
        <v>52</v>
      </c>
      <c r="S73" s="5"/>
      <c r="T73" s="1"/>
      <c r="U73" s="1">
        <f t="shared" si="22"/>
        <v>13</v>
      </c>
      <c r="V73" s="1">
        <f t="shared" si="29"/>
        <v>5.9729729729729728</v>
      </c>
      <c r="W73" s="1">
        <v>6.4</v>
      </c>
      <c r="X73" s="1">
        <v>7.6</v>
      </c>
      <c r="Y73" s="1">
        <v>5</v>
      </c>
      <c r="Z73" s="1">
        <v>6</v>
      </c>
      <c r="AA73" s="1">
        <v>6.8</v>
      </c>
      <c r="AB73" s="1"/>
      <c r="AC73" s="1">
        <f t="shared" si="23"/>
        <v>31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36</v>
      </c>
      <c r="C74" s="1">
        <v>22</v>
      </c>
      <c r="D74" s="1">
        <v>20</v>
      </c>
      <c r="E74" s="1">
        <v>16</v>
      </c>
      <c r="F74" s="1">
        <v>17</v>
      </c>
      <c r="G74" s="6">
        <v>0.28000000000000003</v>
      </c>
      <c r="H74" s="1">
        <v>35</v>
      </c>
      <c r="I74" s="1"/>
      <c r="J74" s="1">
        <v>25</v>
      </c>
      <c r="K74" s="1">
        <f t="shared" si="27"/>
        <v>-9</v>
      </c>
      <c r="L74" s="1"/>
      <c r="M74" s="1"/>
      <c r="N74" s="1"/>
      <c r="O74" s="1">
        <v>30</v>
      </c>
      <c r="P74" s="1">
        <f t="shared" si="28"/>
        <v>3.2</v>
      </c>
      <c r="Q74" s="5"/>
      <c r="R74" s="5">
        <f t="shared" si="25"/>
        <v>0</v>
      </c>
      <c r="S74" s="5"/>
      <c r="T74" s="1"/>
      <c r="U74" s="1">
        <f t="shared" si="22"/>
        <v>14.6875</v>
      </c>
      <c r="V74" s="1">
        <f t="shared" si="29"/>
        <v>14.6875</v>
      </c>
      <c r="W74" s="1">
        <v>4</v>
      </c>
      <c r="X74" s="1">
        <v>4</v>
      </c>
      <c r="Y74" s="1">
        <v>5.4</v>
      </c>
      <c r="Z74" s="1">
        <v>-0.6</v>
      </c>
      <c r="AA74" s="1">
        <v>6.6</v>
      </c>
      <c r="AB74" s="1"/>
      <c r="AC74" s="1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36</v>
      </c>
      <c r="C75" s="1">
        <v>27</v>
      </c>
      <c r="D75" s="1">
        <v>30</v>
      </c>
      <c r="E75" s="1">
        <v>49</v>
      </c>
      <c r="F75" s="1"/>
      <c r="G75" s="6">
        <v>0.4</v>
      </c>
      <c r="H75" s="1">
        <v>90</v>
      </c>
      <c r="I75" s="1"/>
      <c r="J75" s="1">
        <v>69</v>
      </c>
      <c r="K75" s="1">
        <f t="shared" si="27"/>
        <v>-20</v>
      </c>
      <c r="L75" s="1"/>
      <c r="M75" s="1"/>
      <c r="N75" s="1"/>
      <c r="O75" s="1">
        <v>89.4</v>
      </c>
      <c r="P75" s="1">
        <f t="shared" si="28"/>
        <v>9.8000000000000007</v>
      </c>
      <c r="Q75" s="5">
        <f t="shared" si="24"/>
        <v>38</v>
      </c>
      <c r="R75" s="5">
        <v>40</v>
      </c>
      <c r="S75" s="5">
        <v>40</v>
      </c>
      <c r="T75" s="1">
        <v>40</v>
      </c>
      <c r="U75" s="1">
        <f t="shared" si="22"/>
        <v>13.204081632653061</v>
      </c>
      <c r="V75" s="1">
        <f t="shared" si="29"/>
        <v>9.1224489795918373</v>
      </c>
      <c r="W75" s="1">
        <v>10.8</v>
      </c>
      <c r="X75" s="1">
        <v>10.6</v>
      </c>
      <c r="Y75" s="1">
        <v>12.6</v>
      </c>
      <c r="Z75" s="1">
        <v>13</v>
      </c>
      <c r="AA75" s="1">
        <v>11.2</v>
      </c>
      <c r="AB75" s="1"/>
      <c r="AC75" s="1">
        <f t="shared" si="23"/>
        <v>16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36</v>
      </c>
      <c r="C76" s="1"/>
      <c r="D76" s="1">
        <v>36</v>
      </c>
      <c r="E76" s="1">
        <v>33</v>
      </c>
      <c r="F76" s="1"/>
      <c r="G76" s="6">
        <v>0.6</v>
      </c>
      <c r="H76" s="1">
        <v>55</v>
      </c>
      <c r="I76" s="1"/>
      <c r="J76" s="1">
        <v>39</v>
      </c>
      <c r="K76" s="1">
        <f t="shared" si="27"/>
        <v>-6</v>
      </c>
      <c r="L76" s="1"/>
      <c r="M76" s="1"/>
      <c r="N76" s="1"/>
      <c r="O76" s="1">
        <v>49.8</v>
      </c>
      <c r="P76" s="1">
        <f t="shared" si="28"/>
        <v>6.6</v>
      </c>
      <c r="Q76" s="5">
        <f t="shared" si="24"/>
        <v>36</v>
      </c>
      <c r="R76" s="5">
        <v>40</v>
      </c>
      <c r="S76" s="5">
        <v>40</v>
      </c>
      <c r="T76" s="1">
        <v>40</v>
      </c>
      <c r="U76" s="1">
        <f t="shared" si="22"/>
        <v>13.606060606060606</v>
      </c>
      <c r="V76" s="1">
        <f t="shared" si="29"/>
        <v>7.5454545454545459</v>
      </c>
      <c r="W76" s="1">
        <v>6.6</v>
      </c>
      <c r="X76" s="1">
        <v>5.6</v>
      </c>
      <c r="Y76" s="1">
        <v>5</v>
      </c>
      <c r="Z76" s="1">
        <v>6.2</v>
      </c>
      <c r="AA76" s="1">
        <v>7.2</v>
      </c>
      <c r="AB76" s="1"/>
      <c r="AC76" s="1">
        <f t="shared" si="23"/>
        <v>24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36</v>
      </c>
      <c r="C77" s="1">
        <v>56</v>
      </c>
      <c r="D77" s="1">
        <v>73</v>
      </c>
      <c r="E77" s="1">
        <v>51</v>
      </c>
      <c r="F77" s="1">
        <v>58</v>
      </c>
      <c r="G77" s="6">
        <v>0.35</v>
      </c>
      <c r="H77" s="1">
        <v>90</v>
      </c>
      <c r="I77" s="1"/>
      <c r="J77" s="1">
        <v>55</v>
      </c>
      <c r="K77" s="1">
        <f t="shared" si="27"/>
        <v>-4</v>
      </c>
      <c r="L77" s="1"/>
      <c r="M77" s="1"/>
      <c r="N77" s="1"/>
      <c r="O77" s="1">
        <v>0</v>
      </c>
      <c r="P77" s="1">
        <f t="shared" si="28"/>
        <v>10.199999999999999</v>
      </c>
      <c r="Q77" s="5">
        <f t="shared" si="24"/>
        <v>74.599999999999994</v>
      </c>
      <c r="R77" s="5">
        <f t="shared" si="25"/>
        <v>74.599999999999994</v>
      </c>
      <c r="S77" s="5"/>
      <c r="T77" s="1"/>
      <c r="U77" s="1">
        <f t="shared" si="22"/>
        <v>13</v>
      </c>
      <c r="V77" s="1">
        <f t="shared" si="29"/>
        <v>5.6862745098039218</v>
      </c>
      <c r="W77" s="1">
        <v>6</v>
      </c>
      <c r="X77" s="1">
        <v>10.8</v>
      </c>
      <c r="Y77" s="1">
        <v>10.199999999999999</v>
      </c>
      <c r="Z77" s="1">
        <v>6.8</v>
      </c>
      <c r="AA77" s="1">
        <v>10.4</v>
      </c>
      <c r="AB77" s="1"/>
      <c r="AC77" s="1">
        <f t="shared" si="23"/>
        <v>26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36</v>
      </c>
      <c r="C78" s="1">
        <v>36</v>
      </c>
      <c r="D78" s="1">
        <v>65</v>
      </c>
      <c r="E78" s="1">
        <v>62</v>
      </c>
      <c r="F78" s="1"/>
      <c r="G78" s="6">
        <v>0.35</v>
      </c>
      <c r="H78" s="1">
        <v>40</v>
      </c>
      <c r="I78" s="1"/>
      <c r="J78" s="1">
        <v>86</v>
      </c>
      <c r="K78" s="1">
        <f t="shared" si="27"/>
        <v>-24</v>
      </c>
      <c r="L78" s="1"/>
      <c r="M78" s="1"/>
      <c r="N78" s="1"/>
      <c r="O78" s="1">
        <v>101.4</v>
      </c>
      <c r="P78" s="1">
        <f t="shared" si="28"/>
        <v>12.4</v>
      </c>
      <c r="Q78" s="5">
        <f t="shared" si="24"/>
        <v>59.800000000000011</v>
      </c>
      <c r="R78" s="5">
        <v>100</v>
      </c>
      <c r="S78" s="5">
        <v>100</v>
      </c>
      <c r="T78" s="1">
        <v>100</v>
      </c>
      <c r="U78" s="1">
        <f t="shared" si="22"/>
        <v>16.241935483870968</v>
      </c>
      <c r="V78" s="1">
        <f t="shared" si="29"/>
        <v>8.17741935483871</v>
      </c>
      <c r="W78" s="1">
        <v>13.8</v>
      </c>
      <c r="X78" s="1">
        <v>10.8</v>
      </c>
      <c r="Y78" s="1">
        <v>12.6</v>
      </c>
      <c r="Z78" s="1">
        <v>8.8000000000000007</v>
      </c>
      <c r="AA78" s="1">
        <v>15.6</v>
      </c>
      <c r="AB78" s="1"/>
      <c r="AC78" s="1">
        <f t="shared" si="23"/>
        <v>35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36</v>
      </c>
      <c r="C79" s="1">
        <v>8</v>
      </c>
      <c r="D79" s="1">
        <v>369</v>
      </c>
      <c r="E79" s="1">
        <v>207</v>
      </c>
      <c r="F79" s="1">
        <v>145</v>
      </c>
      <c r="G79" s="6">
        <v>0.35</v>
      </c>
      <c r="H79" s="1">
        <v>45</v>
      </c>
      <c r="I79" s="1"/>
      <c r="J79" s="1">
        <v>212</v>
      </c>
      <c r="K79" s="1">
        <f t="shared" si="27"/>
        <v>-5</v>
      </c>
      <c r="L79" s="1"/>
      <c r="M79" s="1"/>
      <c r="N79" s="1"/>
      <c r="O79" s="1">
        <v>19.400000000000031</v>
      </c>
      <c r="P79" s="1">
        <f t="shared" si="28"/>
        <v>41.4</v>
      </c>
      <c r="Q79" s="5">
        <f>12*P79-O79-F79</f>
        <v>332.39999999999992</v>
      </c>
      <c r="R79" s="5">
        <f t="shared" si="25"/>
        <v>332.39999999999992</v>
      </c>
      <c r="S79" s="5"/>
      <c r="T79" s="1"/>
      <c r="U79" s="1">
        <f t="shared" si="22"/>
        <v>12</v>
      </c>
      <c r="V79" s="1">
        <f t="shared" si="29"/>
        <v>3.9710144927536239</v>
      </c>
      <c r="W79" s="1">
        <v>29.8</v>
      </c>
      <c r="X79" s="1">
        <v>50.6</v>
      </c>
      <c r="Y79" s="1">
        <v>31</v>
      </c>
      <c r="Z79" s="1">
        <v>45</v>
      </c>
      <c r="AA79" s="1">
        <v>34.200000000000003</v>
      </c>
      <c r="AB79" s="1" t="s">
        <v>113</v>
      </c>
      <c r="AC79" s="1">
        <f t="shared" si="23"/>
        <v>116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114</v>
      </c>
      <c r="B80" s="1" t="s">
        <v>36</v>
      </c>
      <c r="C80" s="1">
        <v>15</v>
      </c>
      <c r="D80" s="1">
        <v>12</v>
      </c>
      <c r="E80" s="1">
        <v>25</v>
      </c>
      <c r="F80" s="1"/>
      <c r="G80" s="6">
        <v>0.3</v>
      </c>
      <c r="H80" s="1">
        <v>50</v>
      </c>
      <c r="I80" s="1"/>
      <c r="J80" s="1">
        <v>60</v>
      </c>
      <c r="K80" s="1">
        <f t="shared" si="27"/>
        <v>-35</v>
      </c>
      <c r="L80" s="1"/>
      <c r="M80" s="1"/>
      <c r="N80" s="1"/>
      <c r="O80" s="1">
        <v>23.4</v>
      </c>
      <c r="P80" s="1">
        <f t="shared" si="28"/>
        <v>5</v>
      </c>
      <c r="Q80" s="5">
        <f t="shared" si="24"/>
        <v>41.6</v>
      </c>
      <c r="R80" s="5">
        <f t="shared" si="25"/>
        <v>41.6</v>
      </c>
      <c r="S80" s="5"/>
      <c r="T80" s="1"/>
      <c r="U80" s="1">
        <f t="shared" si="22"/>
        <v>13</v>
      </c>
      <c r="V80" s="1">
        <f t="shared" si="29"/>
        <v>4.68</v>
      </c>
      <c r="W80" s="1">
        <v>4.8</v>
      </c>
      <c r="X80" s="1">
        <v>4.2</v>
      </c>
      <c r="Y80" s="1">
        <v>1</v>
      </c>
      <c r="Z80" s="1">
        <v>10</v>
      </c>
      <c r="AA80" s="1">
        <v>2.4</v>
      </c>
      <c r="AB80" s="1"/>
      <c r="AC80" s="1">
        <f t="shared" si="23"/>
        <v>12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115</v>
      </c>
      <c r="B81" s="1" t="s">
        <v>36</v>
      </c>
      <c r="C81" s="1">
        <v>19</v>
      </c>
      <c r="D81" s="1">
        <v>1</v>
      </c>
      <c r="E81" s="1">
        <v>4</v>
      </c>
      <c r="F81" s="1">
        <v>8</v>
      </c>
      <c r="G81" s="6">
        <v>0.11</v>
      </c>
      <c r="H81" s="1">
        <v>150</v>
      </c>
      <c r="I81" s="1"/>
      <c r="J81" s="1">
        <v>7</v>
      </c>
      <c r="K81" s="1">
        <f t="shared" si="27"/>
        <v>-3</v>
      </c>
      <c r="L81" s="1"/>
      <c r="M81" s="1"/>
      <c r="N81" s="1"/>
      <c r="O81" s="1">
        <v>0</v>
      </c>
      <c r="P81" s="1">
        <f t="shared" si="28"/>
        <v>0.8</v>
      </c>
      <c r="Q81" s="23">
        <v>10</v>
      </c>
      <c r="R81" s="5">
        <f t="shared" si="25"/>
        <v>10</v>
      </c>
      <c r="S81" s="5"/>
      <c r="T81" s="1"/>
      <c r="U81" s="1">
        <f t="shared" si="22"/>
        <v>22.5</v>
      </c>
      <c r="V81" s="1">
        <f t="shared" si="29"/>
        <v>10</v>
      </c>
      <c r="W81" s="1">
        <v>0</v>
      </c>
      <c r="X81" s="1">
        <v>0.6</v>
      </c>
      <c r="Y81" s="1">
        <v>1.2</v>
      </c>
      <c r="Z81" s="1">
        <v>0.2</v>
      </c>
      <c r="AA81" s="1">
        <v>0.2</v>
      </c>
      <c r="AB81" s="1"/>
      <c r="AC81" s="1">
        <f t="shared" si="23"/>
        <v>1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116</v>
      </c>
      <c r="B82" s="1" t="s">
        <v>36</v>
      </c>
      <c r="C82" s="1">
        <v>85</v>
      </c>
      <c r="D82" s="1"/>
      <c r="E82" s="1">
        <v>36</v>
      </c>
      <c r="F82" s="1">
        <v>24</v>
      </c>
      <c r="G82" s="6">
        <v>0.06</v>
      </c>
      <c r="H82" s="1">
        <v>60</v>
      </c>
      <c r="I82" s="1"/>
      <c r="J82" s="1">
        <v>78</v>
      </c>
      <c r="K82" s="1">
        <f t="shared" si="27"/>
        <v>-42</v>
      </c>
      <c r="L82" s="1"/>
      <c r="M82" s="1"/>
      <c r="N82" s="1"/>
      <c r="O82" s="1">
        <v>76.200000000000017</v>
      </c>
      <c r="P82" s="1">
        <f t="shared" si="28"/>
        <v>7.2</v>
      </c>
      <c r="Q82" s="5"/>
      <c r="R82" s="5">
        <v>100</v>
      </c>
      <c r="S82" s="5">
        <v>100</v>
      </c>
      <c r="T82" s="1">
        <v>100</v>
      </c>
      <c r="U82" s="1">
        <f t="shared" si="22"/>
        <v>27.805555555555557</v>
      </c>
      <c r="V82" s="1">
        <f t="shared" si="29"/>
        <v>13.916666666666668</v>
      </c>
      <c r="W82" s="1">
        <v>12.4</v>
      </c>
      <c r="X82" s="1">
        <v>8.8000000000000007</v>
      </c>
      <c r="Y82" s="1">
        <v>14.2</v>
      </c>
      <c r="Z82" s="1">
        <v>12.6</v>
      </c>
      <c r="AA82" s="1">
        <v>13.4</v>
      </c>
      <c r="AB82" s="1"/>
      <c r="AC82" s="1">
        <f t="shared" si="23"/>
        <v>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117</v>
      </c>
      <c r="B83" s="1" t="s">
        <v>36</v>
      </c>
      <c r="C83" s="1">
        <v>10</v>
      </c>
      <c r="D83" s="1"/>
      <c r="E83" s="1">
        <v>-20</v>
      </c>
      <c r="F83" s="1"/>
      <c r="G83" s="6">
        <v>0.06</v>
      </c>
      <c r="H83" s="1">
        <v>60</v>
      </c>
      <c r="I83" s="1"/>
      <c r="J83" s="1">
        <v>21</v>
      </c>
      <c r="K83" s="1">
        <f t="shared" si="27"/>
        <v>-41</v>
      </c>
      <c r="L83" s="1"/>
      <c r="M83" s="1"/>
      <c r="N83" s="1"/>
      <c r="O83" s="1">
        <v>144</v>
      </c>
      <c r="P83" s="1">
        <f t="shared" si="28"/>
        <v>-4</v>
      </c>
      <c r="Q83" s="5"/>
      <c r="R83" s="5">
        <v>100</v>
      </c>
      <c r="S83" s="5">
        <v>100</v>
      </c>
      <c r="T83" s="1">
        <v>100</v>
      </c>
      <c r="U83" s="1">
        <f t="shared" si="22"/>
        <v>-61</v>
      </c>
      <c r="V83" s="1">
        <f t="shared" si="29"/>
        <v>-36</v>
      </c>
      <c r="W83" s="1">
        <v>15.4</v>
      </c>
      <c r="X83" s="1">
        <v>11</v>
      </c>
      <c r="Y83" s="1">
        <v>18</v>
      </c>
      <c r="Z83" s="1">
        <v>12.8</v>
      </c>
      <c r="AA83" s="1">
        <v>16.600000000000001</v>
      </c>
      <c r="AB83" s="1"/>
      <c r="AC83" s="1">
        <f t="shared" si="23"/>
        <v>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118</v>
      </c>
      <c r="B84" s="1" t="s">
        <v>36</v>
      </c>
      <c r="C84" s="1">
        <v>21</v>
      </c>
      <c r="D84" s="1"/>
      <c r="E84" s="1">
        <v>-3</v>
      </c>
      <c r="F84" s="1">
        <v>7</v>
      </c>
      <c r="G84" s="6">
        <v>0.15</v>
      </c>
      <c r="H84" s="1">
        <v>60</v>
      </c>
      <c r="I84" s="1"/>
      <c r="J84" s="1">
        <v>28</v>
      </c>
      <c r="K84" s="1">
        <f t="shared" si="27"/>
        <v>-31</v>
      </c>
      <c r="L84" s="1"/>
      <c r="M84" s="1"/>
      <c r="N84" s="1"/>
      <c r="O84" s="1">
        <v>60</v>
      </c>
      <c r="P84" s="1">
        <f t="shared" si="28"/>
        <v>-0.6</v>
      </c>
      <c r="Q84" s="5"/>
      <c r="R84" s="5">
        <v>100</v>
      </c>
      <c r="S84" s="5">
        <v>100</v>
      </c>
      <c r="T84" s="1">
        <v>100</v>
      </c>
      <c r="U84" s="1">
        <f t="shared" si="22"/>
        <v>-278.33333333333337</v>
      </c>
      <c r="V84" s="1">
        <f t="shared" si="29"/>
        <v>-111.66666666666667</v>
      </c>
      <c r="W84" s="1">
        <v>8.8000000000000007</v>
      </c>
      <c r="X84" s="1">
        <v>2.8</v>
      </c>
      <c r="Y84" s="1">
        <v>9.8000000000000007</v>
      </c>
      <c r="Z84" s="1">
        <v>8.8000000000000007</v>
      </c>
      <c r="AA84" s="1">
        <v>9.1999999999999993</v>
      </c>
      <c r="AB84" s="1"/>
      <c r="AC84" s="1">
        <f t="shared" si="23"/>
        <v>15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36</v>
      </c>
      <c r="C85" s="1">
        <v>7</v>
      </c>
      <c r="D85" s="1"/>
      <c r="E85" s="1">
        <v>3</v>
      </c>
      <c r="F85" s="1">
        <v>3</v>
      </c>
      <c r="G85" s="6">
        <v>0.28000000000000003</v>
      </c>
      <c r="H85" s="1">
        <v>40</v>
      </c>
      <c r="I85" s="1"/>
      <c r="J85" s="1">
        <v>4</v>
      </c>
      <c r="K85" s="1">
        <f t="shared" si="27"/>
        <v>-1</v>
      </c>
      <c r="L85" s="1"/>
      <c r="M85" s="1"/>
      <c r="N85" s="1"/>
      <c r="O85" s="1">
        <v>0</v>
      </c>
      <c r="P85" s="1">
        <f t="shared" si="28"/>
        <v>0.6</v>
      </c>
      <c r="Q85" s="23">
        <v>10</v>
      </c>
      <c r="R85" s="5">
        <v>6</v>
      </c>
      <c r="S85" s="5">
        <v>6</v>
      </c>
      <c r="T85" s="1"/>
      <c r="U85" s="1">
        <f t="shared" si="22"/>
        <v>15</v>
      </c>
      <c r="V85" s="1">
        <f t="shared" si="29"/>
        <v>5</v>
      </c>
      <c r="W85" s="1">
        <v>0.2</v>
      </c>
      <c r="X85" s="1">
        <v>0.8</v>
      </c>
      <c r="Y85" s="1">
        <v>-0.6</v>
      </c>
      <c r="Z85" s="1">
        <v>-0.4</v>
      </c>
      <c r="AA85" s="1">
        <v>0.6</v>
      </c>
      <c r="AB85" s="1" t="s">
        <v>102</v>
      </c>
      <c r="AC85" s="1">
        <f t="shared" si="23"/>
        <v>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36</v>
      </c>
      <c r="C86" s="1">
        <v>15</v>
      </c>
      <c r="D86" s="1"/>
      <c r="E86" s="1">
        <v>3</v>
      </c>
      <c r="F86" s="1">
        <v>12</v>
      </c>
      <c r="G86" s="6">
        <v>0.28000000000000003</v>
      </c>
      <c r="H86" s="1">
        <v>40</v>
      </c>
      <c r="I86" s="1"/>
      <c r="J86" s="1">
        <v>3</v>
      </c>
      <c r="K86" s="1">
        <f t="shared" si="27"/>
        <v>0</v>
      </c>
      <c r="L86" s="1"/>
      <c r="M86" s="1"/>
      <c r="N86" s="1"/>
      <c r="O86" s="1">
        <v>0</v>
      </c>
      <c r="P86" s="1">
        <f t="shared" si="28"/>
        <v>0.6</v>
      </c>
      <c r="Q86" s="5"/>
      <c r="R86" s="5">
        <f t="shared" si="25"/>
        <v>0</v>
      </c>
      <c r="S86" s="5"/>
      <c r="T86" s="1"/>
      <c r="U86" s="1">
        <f t="shared" si="22"/>
        <v>20</v>
      </c>
      <c r="V86" s="1">
        <f t="shared" si="29"/>
        <v>20</v>
      </c>
      <c r="W86" s="1">
        <v>0.6</v>
      </c>
      <c r="X86" s="1">
        <v>1</v>
      </c>
      <c r="Y86" s="1">
        <v>0</v>
      </c>
      <c r="Z86" s="1">
        <v>-1.6</v>
      </c>
      <c r="AA86" s="1">
        <v>-0.2</v>
      </c>
      <c r="AB86" s="18" t="s">
        <v>49</v>
      </c>
      <c r="AC86" s="1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121</v>
      </c>
      <c r="B87" s="15" t="s">
        <v>36</v>
      </c>
      <c r="C87" s="15"/>
      <c r="D87" s="15"/>
      <c r="E87" s="15">
        <v>-1</v>
      </c>
      <c r="F87" s="15"/>
      <c r="G87" s="16">
        <v>0</v>
      </c>
      <c r="H87" s="15">
        <v>40</v>
      </c>
      <c r="I87" s="15"/>
      <c r="J87" s="15"/>
      <c r="K87" s="15">
        <f t="shared" si="27"/>
        <v>-1</v>
      </c>
      <c r="L87" s="15"/>
      <c r="M87" s="15"/>
      <c r="N87" s="15"/>
      <c r="O87" s="15"/>
      <c r="P87" s="15">
        <f t="shared" si="28"/>
        <v>-0.2</v>
      </c>
      <c r="Q87" s="17"/>
      <c r="R87" s="17"/>
      <c r="S87" s="17"/>
      <c r="T87" s="15"/>
      <c r="U87" s="15">
        <f t="shared" ref="U71:U103" si="30">(F87+O87+Q87)/P87</f>
        <v>0</v>
      </c>
      <c r="V87" s="15">
        <f t="shared" si="29"/>
        <v>0</v>
      </c>
      <c r="W87" s="15">
        <v>-0.4</v>
      </c>
      <c r="X87" s="15">
        <v>0.2</v>
      </c>
      <c r="Y87" s="15">
        <v>-0.2</v>
      </c>
      <c r="Z87" s="15">
        <v>-1.8</v>
      </c>
      <c r="AA87" s="15">
        <v>1.6</v>
      </c>
      <c r="AB87" s="15" t="s">
        <v>47</v>
      </c>
      <c r="AC87" s="15">
        <f t="shared" ref="AC71:AC103" si="31">ROUND(Q87*G87,0)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32</v>
      </c>
      <c r="C88" s="1">
        <v>33.42</v>
      </c>
      <c r="D88" s="1"/>
      <c r="E88" s="19">
        <f>1.44+E98</f>
        <v>8.5500000000000007</v>
      </c>
      <c r="F88" s="1">
        <v>17.559999999999999</v>
      </c>
      <c r="G88" s="6">
        <v>1</v>
      </c>
      <c r="H88" s="1" t="e">
        <v>#N/A</v>
      </c>
      <c r="I88" s="1"/>
      <c r="J88" s="1">
        <v>1.3</v>
      </c>
      <c r="K88" s="1">
        <f t="shared" si="27"/>
        <v>7.2500000000000009</v>
      </c>
      <c r="L88" s="1"/>
      <c r="M88" s="1"/>
      <c r="N88" s="1"/>
      <c r="O88" s="1">
        <v>0</v>
      </c>
      <c r="P88" s="1">
        <f t="shared" si="28"/>
        <v>1.7100000000000002</v>
      </c>
      <c r="Q88" s="23">
        <v>10</v>
      </c>
      <c r="R88" s="5">
        <f t="shared" ref="R88:R95" si="32">Q88</f>
        <v>10</v>
      </c>
      <c r="S88" s="5"/>
      <c r="T88" s="1"/>
      <c r="U88" s="1">
        <f t="shared" ref="U88:U95" si="33">(F88+O88+R88)/P88</f>
        <v>16.116959064327482</v>
      </c>
      <c r="V88" s="1">
        <f t="shared" si="29"/>
        <v>10.269005847953215</v>
      </c>
      <c r="W88" s="1">
        <v>2.3039999999999998</v>
      </c>
      <c r="X88" s="1">
        <v>1.1479999999999999</v>
      </c>
      <c r="Y88" s="1">
        <v>2.359</v>
      </c>
      <c r="Z88" s="1">
        <v>1.3839999999999999</v>
      </c>
      <c r="AA88" s="1">
        <v>1.44</v>
      </c>
      <c r="AB88" s="1" t="s">
        <v>123</v>
      </c>
      <c r="AC88" s="1">
        <f t="shared" ref="AC88:AC95" si="34">ROUND(R88*G88,0)</f>
        <v>10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124</v>
      </c>
      <c r="B89" s="1" t="s">
        <v>36</v>
      </c>
      <c r="C89" s="1">
        <v>29</v>
      </c>
      <c r="D89" s="1"/>
      <c r="E89" s="1">
        <v>23</v>
      </c>
      <c r="F89" s="1">
        <v>1</v>
      </c>
      <c r="G89" s="6">
        <v>0.4</v>
      </c>
      <c r="H89" s="1">
        <v>55</v>
      </c>
      <c r="I89" s="1"/>
      <c r="J89" s="1">
        <v>28</v>
      </c>
      <c r="K89" s="1">
        <f t="shared" si="27"/>
        <v>-5</v>
      </c>
      <c r="L89" s="1"/>
      <c r="M89" s="1"/>
      <c r="N89" s="1"/>
      <c r="O89" s="1">
        <v>95.800000000000011</v>
      </c>
      <c r="P89" s="1">
        <f t="shared" si="28"/>
        <v>4.5999999999999996</v>
      </c>
      <c r="Q89" s="5"/>
      <c r="R89" s="5">
        <f t="shared" si="32"/>
        <v>0</v>
      </c>
      <c r="S89" s="5"/>
      <c r="T89" s="1"/>
      <c r="U89" s="1">
        <f t="shared" si="33"/>
        <v>21.04347826086957</v>
      </c>
      <c r="V89" s="1">
        <f t="shared" si="29"/>
        <v>21.04347826086957</v>
      </c>
      <c r="W89" s="1">
        <v>10.4</v>
      </c>
      <c r="X89" s="1">
        <v>5.4</v>
      </c>
      <c r="Y89" s="1">
        <v>8.4</v>
      </c>
      <c r="Z89" s="1">
        <v>10.8</v>
      </c>
      <c r="AA89" s="1">
        <v>1.8</v>
      </c>
      <c r="AB89" s="1"/>
      <c r="AC89" s="1">
        <f t="shared" si="3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125</v>
      </c>
      <c r="B90" s="1" t="s">
        <v>32</v>
      </c>
      <c r="C90" s="1">
        <v>15.955</v>
      </c>
      <c r="D90" s="1"/>
      <c r="E90" s="1">
        <v>1.46</v>
      </c>
      <c r="F90" s="1">
        <v>14.494999999999999</v>
      </c>
      <c r="G90" s="6">
        <v>1</v>
      </c>
      <c r="H90" s="1">
        <v>55</v>
      </c>
      <c r="I90" s="1"/>
      <c r="J90" s="1">
        <v>1.4</v>
      </c>
      <c r="K90" s="1">
        <f t="shared" si="27"/>
        <v>6.0000000000000053E-2</v>
      </c>
      <c r="L90" s="1"/>
      <c r="M90" s="1"/>
      <c r="N90" s="1"/>
      <c r="O90" s="1">
        <v>0</v>
      </c>
      <c r="P90" s="1">
        <f t="shared" si="28"/>
        <v>0.29199999999999998</v>
      </c>
      <c r="Q90" s="5"/>
      <c r="R90" s="5">
        <f t="shared" si="32"/>
        <v>0</v>
      </c>
      <c r="S90" s="5"/>
      <c r="T90" s="1"/>
      <c r="U90" s="1">
        <f t="shared" si="33"/>
        <v>49.640410958904113</v>
      </c>
      <c r="V90" s="1">
        <f t="shared" si="29"/>
        <v>49.640410958904113</v>
      </c>
      <c r="W90" s="1">
        <v>0.57999999999999996</v>
      </c>
      <c r="X90" s="1">
        <v>0.57999999999999996</v>
      </c>
      <c r="Y90" s="1">
        <v>0</v>
      </c>
      <c r="Z90" s="1">
        <v>0.29199999999999998</v>
      </c>
      <c r="AA90" s="1">
        <v>0.57999999999999996</v>
      </c>
      <c r="AB90" s="18" t="s">
        <v>49</v>
      </c>
      <c r="AC90" s="1">
        <f t="shared" si="3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126</v>
      </c>
      <c r="B91" s="1" t="s">
        <v>36</v>
      </c>
      <c r="C91" s="1">
        <v>26</v>
      </c>
      <c r="D91" s="1">
        <v>20</v>
      </c>
      <c r="E91" s="1">
        <v>22</v>
      </c>
      <c r="F91" s="1">
        <v>17</v>
      </c>
      <c r="G91" s="6">
        <v>0.37</v>
      </c>
      <c r="H91" s="1">
        <v>55</v>
      </c>
      <c r="I91" s="1"/>
      <c r="J91" s="1">
        <v>29</v>
      </c>
      <c r="K91" s="1">
        <f t="shared" si="27"/>
        <v>-7</v>
      </c>
      <c r="L91" s="1"/>
      <c r="M91" s="1"/>
      <c r="N91" s="1"/>
      <c r="O91" s="1">
        <v>0</v>
      </c>
      <c r="P91" s="1">
        <f t="shared" si="28"/>
        <v>4.4000000000000004</v>
      </c>
      <c r="Q91" s="5">
        <f>11*P91-O91-F91</f>
        <v>31.400000000000006</v>
      </c>
      <c r="R91" s="5">
        <f t="shared" si="32"/>
        <v>31.400000000000006</v>
      </c>
      <c r="S91" s="5"/>
      <c r="T91" s="1"/>
      <c r="U91" s="1">
        <f t="shared" si="33"/>
        <v>11</v>
      </c>
      <c r="V91" s="1">
        <f t="shared" si="29"/>
        <v>3.8636363636363633</v>
      </c>
      <c r="W91" s="1">
        <v>3</v>
      </c>
      <c r="X91" s="1">
        <v>3.6</v>
      </c>
      <c r="Y91" s="1">
        <v>3.8</v>
      </c>
      <c r="Z91" s="1">
        <v>5.6</v>
      </c>
      <c r="AA91" s="1">
        <v>3.6</v>
      </c>
      <c r="AB91" s="1"/>
      <c r="AC91" s="1">
        <f t="shared" si="34"/>
        <v>12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127</v>
      </c>
      <c r="B92" s="1" t="s">
        <v>32</v>
      </c>
      <c r="C92" s="1">
        <v>14.385</v>
      </c>
      <c r="D92" s="1"/>
      <c r="E92" s="1"/>
      <c r="F92" s="1">
        <v>11.484999999999999</v>
      </c>
      <c r="G92" s="6">
        <v>1</v>
      </c>
      <c r="H92" s="1">
        <v>55</v>
      </c>
      <c r="I92" s="1"/>
      <c r="J92" s="1"/>
      <c r="K92" s="1">
        <f t="shared" si="27"/>
        <v>0</v>
      </c>
      <c r="L92" s="1"/>
      <c r="M92" s="1"/>
      <c r="N92" s="1"/>
      <c r="O92" s="1">
        <v>0</v>
      </c>
      <c r="P92" s="1">
        <f t="shared" si="28"/>
        <v>0</v>
      </c>
      <c r="Q92" s="5"/>
      <c r="R92" s="5">
        <f t="shared" si="32"/>
        <v>0</v>
      </c>
      <c r="S92" s="5"/>
      <c r="T92" s="1"/>
      <c r="U92" s="1" t="e">
        <f t="shared" si="33"/>
        <v>#DIV/0!</v>
      </c>
      <c r="V92" s="1" t="e">
        <f t="shared" si="29"/>
        <v>#DIV/0!</v>
      </c>
      <c r="W92" s="1">
        <v>0</v>
      </c>
      <c r="X92" s="1">
        <v>0.28799999999999998</v>
      </c>
      <c r="Y92" s="1">
        <v>0.29199999999999998</v>
      </c>
      <c r="Z92" s="1">
        <v>4.0000000000000001E-3</v>
      </c>
      <c r="AA92" s="1">
        <v>0.57599999999999996</v>
      </c>
      <c r="AB92" s="18" t="s">
        <v>49</v>
      </c>
      <c r="AC92" s="1">
        <f t="shared" si="34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128</v>
      </c>
      <c r="B93" s="1" t="s">
        <v>36</v>
      </c>
      <c r="C93" s="1">
        <v>24</v>
      </c>
      <c r="D93" s="1">
        <v>50</v>
      </c>
      <c r="E93" s="1">
        <v>53</v>
      </c>
      <c r="F93" s="1">
        <v>18</v>
      </c>
      <c r="G93" s="6">
        <v>0.4</v>
      </c>
      <c r="H93" s="1">
        <v>55</v>
      </c>
      <c r="I93" s="1"/>
      <c r="J93" s="1">
        <v>56</v>
      </c>
      <c r="K93" s="1">
        <f t="shared" si="27"/>
        <v>-3</v>
      </c>
      <c r="L93" s="1"/>
      <c r="M93" s="1"/>
      <c r="N93" s="1"/>
      <c r="O93" s="1">
        <v>30</v>
      </c>
      <c r="P93" s="1">
        <f t="shared" si="28"/>
        <v>10.6</v>
      </c>
      <c r="Q93" s="5">
        <f t="shared" ref="Q93:Q95" si="35">13*P93-O93-F93</f>
        <v>89.799999999999983</v>
      </c>
      <c r="R93" s="5">
        <f t="shared" si="32"/>
        <v>89.799999999999983</v>
      </c>
      <c r="S93" s="5"/>
      <c r="T93" s="1"/>
      <c r="U93" s="1">
        <f t="shared" si="33"/>
        <v>12.999999999999998</v>
      </c>
      <c r="V93" s="1">
        <f t="shared" si="29"/>
        <v>4.5283018867924527</v>
      </c>
      <c r="W93" s="1">
        <v>7</v>
      </c>
      <c r="X93" s="1">
        <v>7.8</v>
      </c>
      <c r="Y93" s="1">
        <v>5</v>
      </c>
      <c r="Z93" s="1">
        <v>8.1999999999999993</v>
      </c>
      <c r="AA93" s="1">
        <v>5.4</v>
      </c>
      <c r="AB93" s="1"/>
      <c r="AC93" s="1">
        <f t="shared" si="34"/>
        <v>36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129</v>
      </c>
      <c r="B94" s="1" t="s">
        <v>32</v>
      </c>
      <c r="C94" s="1">
        <v>13.654</v>
      </c>
      <c r="D94" s="1">
        <v>24.01</v>
      </c>
      <c r="E94" s="1">
        <v>7.2240000000000002</v>
      </c>
      <c r="F94" s="1"/>
      <c r="G94" s="6">
        <v>1</v>
      </c>
      <c r="H94" s="1">
        <v>30</v>
      </c>
      <c r="I94" s="1"/>
      <c r="J94" s="1">
        <v>30.2</v>
      </c>
      <c r="K94" s="1">
        <f t="shared" si="27"/>
        <v>-22.975999999999999</v>
      </c>
      <c r="L94" s="1"/>
      <c r="M94" s="1"/>
      <c r="N94" s="1"/>
      <c r="O94" s="1">
        <v>24.68340000000001</v>
      </c>
      <c r="P94" s="1">
        <f t="shared" si="28"/>
        <v>1.4448000000000001</v>
      </c>
      <c r="Q94" s="5"/>
      <c r="R94" s="5">
        <f t="shared" si="32"/>
        <v>0</v>
      </c>
      <c r="S94" s="5">
        <v>25</v>
      </c>
      <c r="T94" s="1">
        <v>25</v>
      </c>
      <c r="U94" s="1">
        <f t="shared" si="33"/>
        <v>17.084302325581401</v>
      </c>
      <c r="V94" s="1">
        <f t="shared" si="29"/>
        <v>17.084302325581401</v>
      </c>
      <c r="W94" s="1">
        <v>4.2762000000000002</v>
      </c>
      <c r="X94" s="1">
        <v>3.9201999999999999</v>
      </c>
      <c r="Y94" s="1">
        <v>3.3614000000000002</v>
      </c>
      <c r="Z94" s="1">
        <v>6.2973999999999997</v>
      </c>
      <c r="AA94" s="1">
        <v>1.2918000000000001</v>
      </c>
      <c r="AB94" s="1"/>
      <c r="AC94" s="1">
        <f t="shared" si="3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130</v>
      </c>
      <c r="B95" s="1" t="s">
        <v>36</v>
      </c>
      <c r="C95" s="1">
        <v>177</v>
      </c>
      <c r="D95" s="1">
        <v>81</v>
      </c>
      <c r="E95" s="19">
        <f>2+E97</f>
        <v>118</v>
      </c>
      <c r="F95" s="19">
        <f>166+F97</f>
        <v>142</v>
      </c>
      <c r="G95" s="6">
        <v>0.4</v>
      </c>
      <c r="H95" s="1" t="e">
        <v>#N/A</v>
      </c>
      <c r="I95" s="1"/>
      <c r="J95" s="1">
        <v>2</v>
      </c>
      <c r="K95" s="1">
        <f t="shared" si="27"/>
        <v>116</v>
      </c>
      <c r="L95" s="1"/>
      <c r="M95" s="1"/>
      <c r="N95" s="1"/>
      <c r="O95" s="1">
        <v>141.19999999999999</v>
      </c>
      <c r="P95" s="1">
        <f t="shared" si="28"/>
        <v>23.6</v>
      </c>
      <c r="Q95" s="5">
        <f t="shared" si="35"/>
        <v>23.600000000000023</v>
      </c>
      <c r="R95" s="5">
        <v>0</v>
      </c>
      <c r="S95" s="5">
        <v>0</v>
      </c>
      <c r="T95" s="1" t="s">
        <v>142</v>
      </c>
      <c r="U95" s="1">
        <f t="shared" si="33"/>
        <v>11.999999999999998</v>
      </c>
      <c r="V95" s="1">
        <f t="shared" si="29"/>
        <v>11.999999999999998</v>
      </c>
      <c r="W95" s="1">
        <v>18.399999999999999</v>
      </c>
      <c r="X95" s="1">
        <v>14</v>
      </c>
      <c r="Y95" s="1">
        <v>17.600000000000001</v>
      </c>
      <c r="Z95" s="1">
        <v>5.8</v>
      </c>
      <c r="AA95" s="1">
        <v>0</v>
      </c>
      <c r="AB95" s="1"/>
      <c r="AC95" s="1">
        <f t="shared" si="3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131</v>
      </c>
      <c r="B96" s="1" t="s">
        <v>36</v>
      </c>
      <c r="C96" s="1">
        <v>-32</v>
      </c>
      <c r="D96" s="1">
        <v>35</v>
      </c>
      <c r="E96" s="19">
        <v>28</v>
      </c>
      <c r="F96" s="19">
        <v>-25</v>
      </c>
      <c r="G96" s="6">
        <v>0</v>
      </c>
      <c r="H96" s="1" t="e">
        <v>#N/A</v>
      </c>
      <c r="I96" s="1"/>
      <c r="J96" s="1">
        <v>28</v>
      </c>
      <c r="K96" s="1">
        <f t="shared" si="27"/>
        <v>0</v>
      </c>
      <c r="L96" s="1"/>
      <c r="M96" s="1"/>
      <c r="N96" s="1"/>
      <c r="O96" s="1"/>
      <c r="P96" s="1">
        <f t="shared" si="28"/>
        <v>5.6</v>
      </c>
      <c r="Q96" s="5"/>
      <c r="R96" s="5"/>
      <c r="S96" s="5"/>
      <c r="T96" s="1"/>
      <c r="U96" s="1">
        <f t="shared" si="30"/>
        <v>-4.4642857142857144</v>
      </c>
      <c r="V96" s="1">
        <f t="shared" si="29"/>
        <v>-4.4642857142857144</v>
      </c>
      <c r="W96" s="1">
        <v>6.4</v>
      </c>
      <c r="X96" s="1">
        <v>3.6</v>
      </c>
      <c r="Y96" s="1">
        <v>5</v>
      </c>
      <c r="Z96" s="1">
        <v>4</v>
      </c>
      <c r="AA96" s="1">
        <v>5.8</v>
      </c>
      <c r="AB96" s="1"/>
      <c r="AC96" s="1">
        <f t="shared" si="3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132</v>
      </c>
      <c r="B97" s="1" t="s">
        <v>36</v>
      </c>
      <c r="C97" s="1">
        <v>-140</v>
      </c>
      <c r="D97" s="1">
        <v>236</v>
      </c>
      <c r="E97" s="19">
        <v>116</v>
      </c>
      <c r="F97" s="19">
        <v>-24</v>
      </c>
      <c r="G97" s="6">
        <v>0</v>
      </c>
      <c r="H97" s="1" t="e">
        <v>#N/A</v>
      </c>
      <c r="I97" s="1"/>
      <c r="J97" s="1">
        <v>116</v>
      </c>
      <c r="K97" s="1">
        <f t="shared" si="27"/>
        <v>0</v>
      </c>
      <c r="L97" s="1"/>
      <c r="M97" s="1"/>
      <c r="N97" s="1"/>
      <c r="O97" s="1"/>
      <c r="P97" s="1">
        <f t="shared" si="28"/>
        <v>23.2</v>
      </c>
      <c r="Q97" s="5"/>
      <c r="R97" s="5"/>
      <c r="S97" s="5"/>
      <c r="T97" s="1"/>
      <c r="U97" s="1">
        <f t="shared" si="30"/>
        <v>-1.0344827586206897</v>
      </c>
      <c r="V97" s="1">
        <f t="shared" si="29"/>
        <v>-1.0344827586206897</v>
      </c>
      <c r="W97" s="1">
        <v>18.2</v>
      </c>
      <c r="X97" s="1">
        <v>13.4</v>
      </c>
      <c r="Y97" s="1">
        <v>17.2</v>
      </c>
      <c r="Z97" s="1">
        <v>3.4</v>
      </c>
      <c r="AA97" s="1">
        <v>0</v>
      </c>
      <c r="AB97" s="1"/>
      <c r="AC97" s="1">
        <f t="shared" si="3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133</v>
      </c>
      <c r="B98" s="1" t="s">
        <v>32</v>
      </c>
      <c r="C98" s="1">
        <v>-12.96</v>
      </c>
      <c r="D98" s="1">
        <v>20.07</v>
      </c>
      <c r="E98" s="19">
        <v>7.11</v>
      </c>
      <c r="F98" s="1"/>
      <c r="G98" s="6">
        <v>0</v>
      </c>
      <c r="H98" s="1" t="e">
        <v>#N/A</v>
      </c>
      <c r="I98" s="1"/>
      <c r="J98" s="1">
        <v>6.75</v>
      </c>
      <c r="K98" s="1">
        <f t="shared" si="27"/>
        <v>0.36000000000000032</v>
      </c>
      <c r="L98" s="1"/>
      <c r="M98" s="1"/>
      <c r="N98" s="1"/>
      <c r="O98" s="1"/>
      <c r="P98" s="1">
        <f t="shared" si="28"/>
        <v>1.4220000000000002</v>
      </c>
      <c r="Q98" s="5"/>
      <c r="R98" s="5"/>
      <c r="S98" s="5"/>
      <c r="T98" s="1"/>
      <c r="U98" s="1">
        <f t="shared" si="30"/>
        <v>0</v>
      </c>
      <c r="V98" s="1">
        <f t="shared" si="29"/>
        <v>0</v>
      </c>
      <c r="W98" s="1">
        <v>2.02</v>
      </c>
      <c r="X98" s="1">
        <v>0.86</v>
      </c>
      <c r="Y98" s="1">
        <v>2.5760000000000001</v>
      </c>
      <c r="Z98" s="1">
        <v>1.0960000000000001</v>
      </c>
      <c r="AA98" s="1">
        <v>0.57599999999999996</v>
      </c>
      <c r="AB98" s="1"/>
      <c r="AC98" s="1">
        <f t="shared" si="3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0" t="s">
        <v>134</v>
      </c>
      <c r="B99" s="1" t="s">
        <v>36</v>
      </c>
      <c r="C99" s="1">
        <v>-144</v>
      </c>
      <c r="D99" s="1">
        <v>225</v>
      </c>
      <c r="E99" s="19">
        <v>97</v>
      </c>
      <c r="F99" s="19">
        <v>-18</v>
      </c>
      <c r="G99" s="6">
        <v>0</v>
      </c>
      <c r="H99" s="1" t="e">
        <v>#N/A</v>
      </c>
      <c r="I99" s="1"/>
      <c r="J99" s="1">
        <v>98</v>
      </c>
      <c r="K99" s="1">
        <f t="shared" si="27"/>
        <v>-1</v>
      </c>
      <c r="L99" s="1"/>
      <c r="M99" s="1"/>
      <c r="N99" s="1"/>
      <c r="O99" s="1"/>
      <c r="P99" s="1">
        <f t="shared" si="28"/>
        <v>19.399999999999999</v>
      </c>
      <c r="Q99" s="5"/>
      <c r="R99" s="5"/>
      <c r="S99" s="5"/>
      <c r="T99" s="1"/>
      <c r="U99" s="1">
        <f t="shared" si="30"/>
        <v>-0.92783505154639179</v>
      </c>
      <c r="V99" s="1">
        <f t="shared" si="29"/>
        <v>-0.92783505154639179</v>
      </c>
      <c r="W99" s="1">
        <v>18.8</v>
      </c>
      <c r="X99" s="1">
        <v>11.4</v>
      </c>
      <c r="Y99" s="1">
        <v>14.2</v>
      </c>
      <c r="Z99" s="1">
        <v>14.6</v>
      </c>
      <c r="AA99" s="1">
        <v>19.399999999999999</v>
      </c>
      <c r="AB99" s="1"/>
      <c r="AC99" s="1">
        <f t="shared" si="3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22" t="s">
        <v>135</v>
      </c>
      <c r="B100" s="1" t="s">
        <v>36</v>
      </c>
      <c r="C100" s="1"/>
      <c r="D100" s="1"/>
      <c r="E100" s="1"/>
      <c r="F100" s="1"/>
      <c r="G100" s="6">
        <v>0.05</v>
      </c>
      <c r="H100" s="1" t="e">
        <v>#N/A</v>
      </c>
      <c r="I100" s="1"/>
      <c r="J100" s="1"/>
      <c r="K100" s="1">
        <f t="shared" si="27"/>
        <v>0</v>
      </c>
      <c r="L100" s="1"/>
      <c r="M100" s="1"/>
      <c r="N100" s="1"/>
      <c r="O100" s="1">
        <v>60</v>
      </c>
      <c r="P100" s="1">
        <f t="shared" si="28"/>
        <v>0</v>
      </c>
      <c r="Q100" s="5"/>
      <c r="R100" s="5">
        <f t="shared" ref="R100:R103" si="36">Q100</f>
        <v>0</v>
      </c>
      <c r="S100" s="5"/>
      <c r="T100" s="1"/>
      <c r="U100" s="1" t="e">
        <f t="shared" ref="U100:U103" si="37">(F100+O100+R100)/P100</f>
        <v>#DIV/0!</v>
      </c>
      <c r="V100" s="1" t="e">
        <f t="shared" si="29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0" t="s">
        <v>139</v>
      </c>
      <c r="AC100" s="1">
        <f t="shared" ref="AC100:AC103" si="38">ROUND(R100*G100,0)</f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22" t="s">
        <v>136</v>
      </c>
      <c r="B101" s="1" t="s">
        <v>36</v>
      </c>
      <c r="C101" s="1"/>
      <c r="D101" s="1"/>
      <c r="E101" s="1"/>
      <c r="F101" s="1"/>
      <c r="G101" s="6">
        <v>0.3</v>
      </c>
      <c r="H101" s="1" t="e">
        <v>#N/A</v>
      </c>
      <c r="I101" s="1"/>
      <c r="J101" s="1"/>
      <c r="K101" s="1">
        <f t="shared" ref="K101:K103" si="39">E101-J101</f>
        <v>0</v>
      </c>
      <c r="L101" s="1"/>
      <c r="M101" s="1"/>
      <c r="N101" s="1"/>
      <c r="O101" s="1">
        <v>50</v>
      </c>
      <c r="P101" s="1">
        <f t="shared" si="28"/>
        <v>0</v>
      </c>
      <c r="Q101" s="5"/>
      <c r="R101" s="5">
        <f t="shared" si="36"/>
        <v>0</v>
      </c>
      <c r="S101" s="5"/>
      <c r="T101" s="1"/>
      <c r="U101" s="1" t="e">
        <f t="shared" si="37"/>
        <v>#DIV/0!</v>
      </c>
      <c r="V101" s="1" t="e">
        <f t="shared" si="29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0" t="s">
        <v>139</v>
      </c>
      <c r="AC101" s="1">
        <f t="shared" si="3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22" t="s">
        <v>137</v>
      </c>
      <c r="B102" s="1" t="s">
        <v>36</v>
      </c>
      <c r="C102" s="1"/>
      <c r="D102" s="1"/>
      <c r="E102" s="1"/>
      <c r="F102" s="1"/>
      <c r="G102" s="6">
        <v>0.3</v>
      </c>
      <c r="H102" s="1" t="e">
        <v>#N/A</v>
      </c>
      <c r="I102" s="1"/>
      <c r="J102" s="1"/>
      <c r="K102" s="1">
        <f t="shared" si="39"/>
        <v>0</v>
      </c>
      <c r="L102" s="1"/>
      <c r="M102" s="1"/>
      <c r="N102" s="1"/>
      <c r="O102" s="1">
        <v>50</v>
      </c>
      <c r="P102" s="1">
        <f t="shared" si="28"/>
        <v>0</v>
      </c>
      <c r="Q102" s="5"/>
      <c r="R102" s="5">
        <f t="shared" si="36"/>
        <v>0</v>
      </c>
      <c r="S102" s="5"/>
      <c r="T102" s="1"/>
      <c r="U102" s="1" t="e">
        <f t="shared" si="37"/>
        <v>#DIV/0!</v>
      </c>
      <c r="V102" s="1" t="e">
        <f t="shared" si="29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0" t="s">
        <v>139</v>
      </c>
      <c r="AC102" s="1">
        <f t="shared" si="38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22" t="s">
        <v>138</v>
      </c>
      <c r="B103" s="1" t="s">
        <v>36</v>
      </c>
      <c r="C103" s="1"/>
      <c r="D103" s="1"/>
      <c r="E103" s="1"/>
      <c r="F103" s="1"/>
      <c r="G103" s="6">
        <v>2.5000000000000001E-2</v>
      </c>
      <c r="H103" s="1" t="e">
        <v>#N/A</v>
      </c>
      <c r="I103" s="1"/>
      <c r="J103" s="1"/>
      <c r="K103" s="1">
        <f t="shared" si="39"/>
        <v>0</v>
      </c>
      <c r="L103" s="1"/>
      <c r="M103" s="1"/>
      <c r="N103" s="1"/>
      <c r="O103" s="1">
        <v>60</v>
      </c>
      <c r="P103" s="1">
        <f t="shared" si="28"/>
        <v>0</v>
      </c>
      <c r="Q103" s="5"/>
      <c r="R103" s="5">
        <f t="shared" si="36"/>
        <v>0</v>
      </c>
      <c r="S103" s="5"/>
      <c r="T103" s="1"/>
      <c r="U103" s="1" t="e">
        <f t="shared" si="37"/>
        <v>#DIV/0!</v>
      </c>
      <c r="V103" s="1" t="e">
        <f t="shared" si="29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0" t="s">
        <v>139</v>
      </c>
      <c r="AC103" s="1">
        <f t="shared" si="38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C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2024-05-20T08:35:09Z</dcterms:created>
  <dcterms:modified xsi:type="dcterms:W3CDTF">2024-05-21T08:28:02Z</dcterms:modified>
</cp:coreProperties>
</file>