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1387ADF-FAAD-4687-91FB-8D8CEC6D3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Y418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Y350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M556" i="1" s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BO235" i="1"/>
  <c r="BM235" i="1"/>
  <c r="Y235" i="1"/>
  <c r="K556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Y23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Y227" i="1" s="1"/>
  <c r="P217" i="1"/>
  <c r="X214" i="1"/>
  <c r="X213" i="1"/>
  <c r="BP212" i="1"/>
  <c r="BO212" i="1"/>
  <c r="BN212" i="1"/>
  <c r="BM212" i="1"/>
  <c r="Z212" i="1"/>
  <c r="Y212" i="1"/>
  <c r="BP211" i="1"/>
  <c r="BO211" i="1"/>
  <c r="BN211" i="1"/>
  <c r="BM211" i="1"/>
  <c r="Z211" i="1"/>
  <c r="Y211" i="1"/>
  <c r="BP210" i="1"/>
  <c r="BO210" i="1"/>
  <c r="BN210" i="1"/>
  <c r="BM210" i="1"/>
  <c r="Z210" i="1"/>
  <c r="Y210" i="1"/>
  <c r="P210" i="1"/>
  <c r="BO209" i="1"/>
  <c r="BM209" i="1"/>
  <c r="Y209" i="1"/>
  <c r="BP209" i="1" s="1"/>
  <c r="BO208" i="1"/>
  <c r="BM208" i="1"/>
  <c r="Y208" i="1"/>
  <c r="Y214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BP202" i="1"/>
  <c r="BO202" i="1"/>
  <c r="BN202" i="1"/>
  <c r="BM202" i="1"/>
  <c r="Z202" i="1"/>
  <c r="Y202" i="1"/>
  <c r="BP201" i="1"/>
  <c r="BO201" i="1"/>
  <c r="BN201" i="1"/>
  <c r="BM201" i="1"/>
  <c r="Z201" i="1"/>
  <c r="Y201" i="1"/>
  <c r="BP200" i="1"/>
  <c r="BO200" i="1"/>
  <c r="BN200" i="1"/>
  <c r="BM200" i="1"/>
  <c r="Z200" i="1"/>
  <c r="Y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Y205" i="1" s="1"/>
  <c r="P189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6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H5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G556" i="1" s="1"/>
  <c r="P148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6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P91" i="1" s="1"/>
  <c r="BO90" i="1"/>
  <c r="BM90" i="1"/>
  <c r="Y90" i="1"/>
  <c r="BP90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B556" i="1" s="1"/>
  <c r="P22" i="1"/>
  <c r="H10" i="1"/>
  <c r="A9" i="1"/>
  <c r="F10" i="1" s="1"/>
  <c r="D7" i="1"/>
  <c r="Q6" i="1"/>
  <c r="P2" i="1"/>
  <c r="H9" i="1" l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4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Z432" i="1" s="1"/>
  <c r="Y432" i="1"/>
  <c r="Z451" i="1"/>
  <c r="BP449" i="1"/>
  <c r="BN449" i="1"/>
  <c r="Z449" i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Z61" i="1" s="1"/>
  <c r="BN57" i="1"/>
  <c r="BP57" i="1"/>
  <c r="Z59" i="1"/>
  <c r="BN59" i="1"/>
  <c r="Z60" i="1"/>
  <c r="BN60" i="1"/>
  <c r="Y61" i="1"/>
  <c r="Z65" i="1"/>
  <c r="Z86" i="1" s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Z92" i="1" s="1"/>
  <c r="BN90" i="1"/>
  <c r="Z91" i="1"/>
  <c r="BN91" i="1"/>
  <c r="Z101" i="1"/>
  <c r="Z108" i="1" s="1"/>
  <c r="BN101" i="1"/>
  <c r="Z103" i="1"/>
  <c r="BN103" i="1"/>
  <c r="Z105" i="1"/>
  <c r="BN105" i="1"/>
  <c r="Z107" i="1"/>
  <c r="BN107" i="1"/>
  <c r="Z111" i="1"/>
  <c r="Z126" i="1" s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Z143" i="1" s="1"/>
  <c r="BN138" i="1"/>
  <c r="BP138" i="1"/>
  <c r="Z140" i="1"/>
  <c r="BN140" i="1"/>
  <c r="Z142" i="1"/>
  <c r="BN142" i="1"/>
  <c r="Y143" i="1"/>
  <c r="Z148" i="1"/>
  <c r="Z152" i="1" s="1"/>
  <c r="BN148" i="1"/>
  <c r="BP148" i="1"/>
  <c r="Z149" i="1"/>
  <c r="BN149" i="1"/>
  <c r="Z150" i="1"/>
  <c r="BN150" i="1"/>
  <c r="Z151" i="1"/>
  <c r="BN151" i="1"/>
  <c r="Y152" i="1"/>
  <c r="Z156" i="1"/>
  <c r="Z164" i="1" s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Z175" i="1" s="1"/>
  <c r="BN173" i="1"/>
  <c r="BP173" i="1"/>
  <c r="Z179" i="1"/>
  <c r="Z186" i="1" s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Z213" i="1" s="1"/>
  <c r="BN208" i="1"/>
  <c r="BP208" i="1"/>
  <c r="Z209" i="1"/>
  <c r="BN209" i="1"/>
  <c r="Z219" i="1"/>
  <c r="Z226" i="1" s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Z263" i="1" s="1"/>
  <c r="BN261" i="1"/>
  <c r="Y264" i="1"/>
  <c r="Z267" i="1"/>
  <c r="Z269" i="1" s="1"/>
  <c r="BN267" i="1"/>
  <c r="Y280" i="1"/>
  <c r="Z273" i="1"/>
  <c r="Z279" i="1" s="1"/>
  <c r="BN273" i="1"/>
  <c r="Z275" i="1"/>
  <c r="BN275" i="1"/>
  <c r="Z277" i="1"/>
  <c r="BN277" i="1"/>
  <c r="Y279" i="1"/>
  <c r="Y285" i="1"/>
  <c r="BP282" i="1"/>
  <c r="BN282" i="1"/>
  <c r="Z282" i="1"/>
  <c r="Z285" i="1" s="1"/>
  <c r="Y291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Y339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44" i="1" l="1"/>
  <c r="Z531" i="1"/>
  <c r="Z475" i="1"/>
  <c r="Z369" i="1"/>
  <c r="Z252" i="1"/>
  <c r="Z243" i="1"/>
  <c r="Z205" i="1"/>
  <c r="Z134" i="1"/>
  <c r="Z34" i="1"/>
  <c r="Y550" i="1"/>
  <c r="Y547" i="1"/>
  <c r="Z361" i="1"/>
  <c r="Z345" i="1"/>
  <c r="Y546" i="1"/>
  <c r="Z513" i="1"/>
  <c r="Z489" i="1"/>
  <c r="Y548" i="1"/>
  <c r="Z334" i="1"/>
  <c r="Z297" i="1"/>
  <c r="Z551" i="1" s="1"/>
  <c r="Y549" i="1" l="1"/>
</calcChain>
</file>

<file path=xl/sharedStrings.xml><?xml version="1.0" encoding="utf-8"?>
<sst xmlns="http://schemas.openxmlformats.org/spreadsheetml/2006/main" count="2422" uniqueCount="815">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</sst>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7" zoomScaleNormal="100" zoomScaleSheetLayoutView="100" workbookViewId="0">
      <selection activeCell="AC557" sqref="AC557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0.375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120</v>
      </c>
      <c r="Y51" s="383">
        <f>IFERROR(IF(X51="",0,CEILING((X51/$H51),1)*$H51),"")</f>
        <v>129.60000000000002</v>
      </c>
      <c r="Z51" s="36">
        <f>IFERROR(IF(Y51=0,"",ROUNDUP(Y51/H51,0)*0.02175),"")</f>
        <v>0.26100000000000001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125.33333333333331</v>
      </c>
      <c r="BN51" s="64">
        <f>IFERROR(Y51*I51/H51,"0")</f>
        <v>135.36000000000001</v>
      </c>
      <c r="BO51" s="64">
        <f>IFERROR(1/J51*(X51/H51),"0")</f>
        <v>0.1984126984126984</v>
      </c>
      <c r="BP51" s="64">
        <f>IFERROR(1/J51*(Y51/H51),"0")</f>
        <v>0.2142857142857143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148.5</v>
      </c>
      <c r="Y52" s="383">
        <f>IFERROR(IF(X52="",0,CEILING((X52/$H52),1)*$H52),"")</f>
        <v>148.5</v>
      </c>
      <c r="Z52" s="36">
        <f>IFERROR(IF(Y52=0,"",ROUNDUP(Y52/H52,0)*0.00753),"")</f>
        <v>0.41415000000000002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159.49999999999997</v>
      </c>
      <c r="BN52" s="64">
        <f>IFERROR(Y52*I52/H52,"0")</f>
        <v>159.49999999999997</v>
      </c>
      <c r="BO52" s="64">
        <f>IFERROR(1/J52*(X52/H52),"0")</f>
        <v>0.35256410256410253</v>
      </c>
      <c r="BP52" s="64">
        <f>IFERROR(1/J52*(Y52/H52),"0")</f>
        <v>0.35256410256410253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66.1111111111111</v>
      </c>
      <c r="Y53" s="384">
        <f>IFERROR(Y51/H51,"0")+IFERROR(Y52/H52,"0")</f>
        <v>67</v>
      </c>
      <c r="Z53" s="384">
        <f>IFERROR(IF(Z51="",0,Z51),"0")+IFERROR(IF(Z52="",0,Z52),"0")</f>
        <v>0.67515000000000003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268.5</v>
      </c>
      <c r="Y54" s="384">
        <f>IFERROR(SUM(Y51:Y52),"0")</f>
        <v>278.10000000000002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400</v>
      </c>
      <c r="Y57" s="383">
        <f>IFERROR(IF(X57="",0,CEILING((X57/$H57),1)*$H57),"")</f>
        <v>410.40000000000003</v>
      </c>
      <c r="Z57" s="36">
        <f>IFERROR(IF(Y57=0,"",ROUNDUP(Y57/H57,0)*0.02175),"")</f>
        <v>0.8264999999999999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417.77777777777777</v>
      </c>
      <c r="BN57" s="64">
        <f>IFERROR(Y57*I57/H57,"0")</f>
        <v>428.64</v>
      </c>
      <c r="BO57" s="64">
        <f>IFERROR(1/J57*(X57/H57),"0")</f>
        <v>0.66137566137566139</v>
      </c>
      <c r="BP57" s="64">
        <f>IFERROR(1/J57*(Y57/H57),"0")</f>
        <v>0.67857142857142849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472.5</v>
      </c>
      <c r="Y59" s="383">
        <f>IFERROR(IF(X59="",0,CEILING((X59/$H59),1)*$H59),"")</f>
        <v>472.5</v>
      </c>
      <c r="Z59" s="36">
        <f>IFERROR(IF(Y59=0,"",ROUNDUP(Y59/H59,0)*0.00937),"")</f>
        <v>0.98385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497.70000000000005</v>
      </c>
      <c r="BN59" s="64">
        <f>IFERROR(Y59*I59/H59,"0")</f>
        <v>497.70000000000005</v>
      </c>
      <c r="BO59" s="64">
        <f>IFERROR(1/J59*(X59/H59),"0")</f>
        <v>0.875</v>
      </c>
      <c r="BP59" s="64">
        <f>IFERROR(1/J59*(Y59/H59),"0")</f>
        <v>0.875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142.03703703703704</v>
      </c>
      <c r="Y61" s="384">
        <f>IFERROR(Y57/H57,"0")+IFERROR(Y58/H58,"0")+IFERROR(Y59/H59,"0")+IFERROR(Y60/H60,"0")</f>
        <v>143</v>
      </c>
      <c r="Z61" s="384">
        <f>IFERROR(IF(Z57="",0,Z57),"0")+IFERROR(IF(Z58="",0,Z58),"0")+IFERROR(IF(Z59="",0,Z59),"0")+IFERROR(IF(Z60="",0,Z60),"0")</f>
        <v>1.8103499999999999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872.5</v>
      </c>
      <c r="Y62" s="384">
        <f>IFERROR(SUM(Y57:Y60),"0")</f>
        <v>882.90000000000009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89"/>
      <c r="R67" s="389"/>
      <c r="S67" s="389"/>
      <c r="T67" s="390"/>
      <c r="U67" s="34"/>
      <c r="V67" s="34"/>
      <c r="W67" s="35" t="s">
        <v>68</v>
      </c>
      <c r="X67" s="382">
        <v>160</v>
      </c>
      <c r="Y67" s="383">
        <f t="shared" si="6"/>
        <v>162</v>
      </c>
      <c r="Z67" s="36">
        <f t="shared" si="7"/>
        <v>0.32624999999999998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167.11111111111109</v>
      </c>
      <c r="BN67" s="64">
        <f t="shared" si="9"/>
        <v>169.2</v>
      </c>
      <c r="BO67" s="64">
        <f t="shared" si="10"/>
        <v>0.26455026455026448</v>
      </c>
      <c r="BP67" s="64">
        <f t="shared" si="11"/>
        <v>0.26785714285714279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220</v>
      </c>
      <c r="Y69" s="383">
        <f t="shared" si="6"/>
        <v>226.8</v>
      </c>
      <c r="Z69" s="36">
        <f t="shared" si="7"/>
        <v>0.45674999999999999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229.77777777777774</v>
      </c>
      <c r="BN69" s="64">
        <f t="shared" si="9"/>
        <v>236.88</v>
      </c>
      <c r="BO69" s="64">
        <f t="shared" si="10"/>
        <v>0.36375661375661372</v>
      </c>
      <c r="BP69" s="64">
        <f t="shared" si="11"/>
        <v>0.375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60</v>
      </c>
      <c r="Y71" s="383">
        <f t="shared" si="6"/>
        <v>67.199999999999989</v>
      </c>
      <c r="Z71" s="36">
        <f t="shared" si="7"/>
        <v>0.1305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62.571428571428569</v>
      </c>
      <c r="BN71" s="64">
        <f t="shared" si="9"/>
        <v>70.079999999999984</v>
      </c>
      <c r="BO71" s="64">
        <f t="shared" si="10"/>
        <v>9.5663265306122458E-2</v>
      </c>
      <c r="BP71" s="64">
        <f t="shared" si="11"/>
        <v>0.10714285714285712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35</v>
      </c>
      <c r="Y72" s="383">
        <f t="shared" si="6"/>
        <v>36</v>
      </c>
      <c r="Z72" s="36">
        <f>IFERROR(IF(Y72=0,"",ROUNDUP(Y72/H72,0)*0.00753),"")</f>
        <v>9.0359999999999996E-2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37.333333333333336</v>
      </c>
      <c r="BN72" s="64">
        <f t="shared" si="9"/>
        <v>38.4</v>
      </c>
      <c r="BO72" s="64">
        <f t="shared" si="10"/>
        <v>7.4786324786324784E-2</v>
      </c>
      <c r="BP72" s="64">
        <f t="shared" si="11"/>
        <v>7.6923076923076927E-2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224</v>
      </c>
      <c r="Y73" s="383">
        <f t="shared" si="6"/>
        <v>224</v>
      </c>
      <c r="Z73" s="36">
        <f t="shared" ref="Z73:Z79" si="12">IFERROR(IF(Y73=0,"",ROUNDUP(Y73/H73,0)*0.00937),"")</f>
        <v>0.52471999999999996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237.44</v>
      </c>
      <c r="BN73" s="64">
        <f t="shared" si="9"/>
        <v>237.44</v>
      </c>
      <c r="BO73" s="64">
        <f t="shared" si="10"/>
        <v>0.46666666666666667</v>
      </c>
      <c r="BP73" s="64">
        <f t="shared" si="11"/>
        <v>0.46666666666666667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342</v>
      </c>
      <c r="Y79" s="383">
        <f t="shared" si="6"/>
        <v>342</v>
      </c>
      <c r="Z79" s="36">
        <f t="shared" si="12"/>
        <v>0.71211999999999998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357.96</v>
      </c>
      <c r="BN79" s="64">
        <f t="shared" si="9"/>
        <v>357.96</v>
      </c>
      <c r="BO79" s="64">
        <f t="shared" si="10"/>
        <v>0.6333333333333333</v>
      </c>
      <c r="BP79" s="64">
        <f t="shared" si="11"/>
        <v>0.6333333333333333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630</v>
      </c>
      <c r="Y84" s="383">
        <f t="shared" si="6"/>
        <v>630</v>
      </c>
      <c r="Z84" s="36">
        <f>IFERROR(IF(Y84=0,"",ROUNDUP(Y84/H84,0)*0.00937),"")</f>
        <v>1.3118000000000001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663.6</v>
      </c>
      <c r="BN84" s="64">
        <f t="shared" si="9"/>
        <v>663.6</v>
      </c>
      <c r="BO84" s="64">
        <f t="shared" si="10"/>
        <v>1.1666666666666667</v>
      </c>
      <c r="BP84" s="64">
        <f t="shared" si="11"/>
        <v>1.1666666666666667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351.70899470899474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354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3.7633400000000004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1759</v>
      </c>
      <c r="Y87" s="384">
        <f>IFERROR(SUM(Y65:Y85),"0")</f>
        <v>1777.6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38.5</v>
      </c>
      <c r="Y107" s="383">
        <f t="shared" si="13"/>
        <v>39.199999999999996</v>
      </c>
      <c r="Z107" s="36">
        <f>IFERROR(IF(Y107=0,"",ROUNDUP(Y107/H107,0)*0.00753),"")</f>
        <v>0.10542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42.460000000000008</v>
      </c>
      <c r="BN107" s="64">
        <f t="shared" si="15"/>
        <v>43.231999999999999</v>
      </c>
      <c r="BO107" s="64">
        <f t="shared" si="16"/>
        <v>8.8141025641025633E-2</v>
      </c>
      <c r="BP107" s="64">
        <f t="shared" si="17"/>
        <v>8.9743589743589744E-2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13.75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14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0.10542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38.5</v>
      </c>
      <c r="Y109" s="384">
        <f>IFERROR(SUM(Y95:Y107),"0")</f>
        <v>39.199999999999996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140</v>
      </c>
      <c r="Y112" s="383">
        <f t="shared" si="18"/>
        <v>142.80000000000001</v>
      </c>
      <c r="Z112" s="36">
        <f>IFERROR(IF(Y112=0,"",ROUNDUP(Y112/H112,0)*0.02175),"")</f>
        <v>0.36974999999999997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149.4</v>
      </c>
      <c r="BN112" s="64">
        <f t="shared" si="20"/>
        <v>152.38800000000001</v>
      </c>
      <c r="BO112" s="64">
        <f t="shared" si="21"/>
        <v>0.29761904761904756</v>
      </c>
      <c r="BP112" s="64">
        <f t="shared" si="22"/>
        <v>0.30357142857142855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50</v>
      </c>
      <c r="Y113" s="383">
        <f t="shared" si="18"/>
        <v>50.400000000000006</v>
      </c>
      <c r="Z113" s="36">
        <f>IFERROR(IF(Y113=0,"",ROUNDUP(Y113/H113,0)*0.02175),"")</f>
        <v>0.1305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53.357142857142861</v>
      </c>
      <c r="BN113" s="64">
        <f t="shared" si="20"/>
        <v>53.784000000000006</v>
      </c>
      <c r="BO113" s="64">
        <f t="shared" si="21"/>
        <v>0.10629251700680271</v>
      </c>
      <c r="BP113" s="64">
        <f t="shared" si="22"/>
        <v>0.10714285714285714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82.5</v>
      </c>
      <c r="Y116" s="383">
        <f t="shared" si="18"/>
        <v>84.48</v>
      </c>
      <c r="Z116" s="36">
        <f>IFERROR(IF(Y116=0,"",ROUNDUP(Y116/H116,0)*0.00753),"")</f>
        <v>0.24096000000000001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91.5</v>
      </c>
      <c r="BN116" s="64">
        <f t="shared" si="20"/>
        <v>93.695999999999998</v>
      </c>
      <c r="BO116" s="64">
        <f t="shared" si="21"/>
        <v>0.2003205128205128</v>
      </c>
      <c r="BP116" s="64">
        <f t="shared" si="22"/>
        <v>0.20512820512820512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472.5</v>
      </c>
      <c r="Y117" s="383">
        <f t="shared" si="18"/>
        <v>472.50000000000006</v>
      </c>
      <c r="Z117" s="36">
        <f>IFERROR(IF(Y117=0,"",ROUNDUP(Y117/H117,0)*0.00753),"")</f>
        <v>1.31775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520.09999999999991</v>
      </c>
      <c r="BN117" s="64">
        <f t="shared" si="20"/>
        <v>520.1</v>
      </c>
      <c r="BO117" s="64">
        <f t="shared" si="21"/>
        <v>1.1217948717948718</v>
      </c>
      <c r="BP117" s="64">
        <f t="shared" si="22"/>
        <v>1.1217948717948718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40</v>
      </c>
      <c r="Y122" s="383">
        <f t="shared" si="18"/>
        <v>42</v>
      </c>
      <c r="Z122" s="36">
        <f>IFERROR(IF(Y122=0,"",ROUNDUP(Y122/H122,0)*0.00753),"")</f>
        <v>0.10542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43.626666666666665</v>
      </c>
      <c r="BN122" s="64">
        <f t="shared" si="20"/>
        <v>45.807999999999993</v>
      </c>
      <c r="BO122" s="64">
        <f t="shared" si="21"/>
        <v>8.5470085470085472E-2</v>
      </c>
      <c r="BP122" s="64">
        <f t="shared" si="22"/>
        <v>8.9743589743589744E-2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242.20238095238096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244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2.16438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785</v>
      </c>
      <c r="Y127" s="384">
        <f>IFERROR(SUM(Y111:Y125),"0")</f>
        <v>792.18000000000006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39.6</v>
      </c>
      <c r="Y132" s="383">
        <f>IFERROR(IF(X132="",0,CEILING((X132/$H132),1)*$H132),"")</f>
        <v>39.6</v>
      </c>
      <c r="Z132" s="36">
        <f>IFERROR(IF(Y132=0,"",ROUNDUP(Y132/H132,0)*0.00753),"")</f>
        <v>0.15060000000000001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45.160000000000004</v>
      </c>
      <c r="BN132" s="64">
        <f>IFERROR(Y132*I132/H132,"0")</f>
        <v>45.160000000000004</v>
      </c>
      <c r="BO132" s="64">
        <f>IFERROR(1/J132*(X132/H132),"0")</f>
        <v>0.12820512820512819</v>
      </c>
      <c r="BP132" s="64">
        <f>IFERROR(1/J132*(Y132/H132),"0")</f>
        <v>0.12820512820512819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27.142857142857142</v>
      </c>
      <c r="Y134" s="384">
        <f>IFERROR(Y129/H129,"0")+IFERROR(Y130/H130,"0")+IFERROR(Y131/H131,"0")+IFERROR(Y132/H132,"0")+IFERROR(Y133/H133,"0")</f>
        <v>28</v>
      </c>
      <c r="Z134" s="384">
        <f>IFERROR(IF(Z129="",0,Z129),"0")+IFERROR(IF(Z130="",0,Z130),"0")+IFERROR(IF(Z131="",0,Z131),"0")+IFERROR(IF(Z132="",0,Z132),"0")+IFERROR(IF(Z133="",0,Z133),"0")</f>
        <v>0.3246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99.6</v>
      </c>
      <c r="Y135" s="384">
        <f>IFERROR(SUM(Y129:Y133),"0")</f>
        <v>106.80000000000001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480</v>
      </c>
      <c r="Y139" s="383">
        <f>IFERROR(IF(X139="",0,CEILING((X139/$H139),1)*$H139),"")</f>
        <v>487.20000000000005</v>
      </c>
      <c r="Z139" s="36">
        <f>IFERROR(IF(Y139=0,"",ROUNDUP(Y139/H139,0)*0.02175),"")</f>
        <v>1.2614999999999998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511.8857142857143</v>
      </c>
      <c r="BN139" s="64">
        <f>IFERROR(Y139*I139/H139,"0")</f>
        <v>519.56400000000008</v>
      </c>
      <c r="BO139" s="64">
        <f>IFERROR(1/J139*(X139/H139),"0")</f>
        <v>1.0204081632653059</v>
      </c>
      <c r="BP139" s="64">
        <f>IFERROR(1/J139*(Y139/H139),"0")</f>
        <v>1.0357142857142856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472.5</v>
      </c>
      <c r="Y141" s="383">
        <f>IFERROR(IF(X141="",0,CEILING((X141/$H141),1)*$H141),"")</f>
        <v>472.50000000000006</v>
      </c>
      <c r="Z141" s="36">
        <f>IFERROR(IF(Y141=0,"",ROUNDUP(Y141/H141,0)*0.00753),"")</f>
        <v>1.31775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520.09999999999991</v>
      </c>
      <c r="BN141" s="64">
        <f>IFERROR(Y141*I141/H141,"0")</f>
        <v>520.1</v>
      </c>
      <c r="BO141" s="64">
        <f>IFERROR(1/J141*(X141/H141),"0")</f>
        <v>1.1217948717948718</v>
      </c>
      <c r="BP141" s="64">
        <f>IFERROR(1/J141*(Y141/H141),"0")</f>
        <v>1.1217948717948718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9</v>
      </c>
      <c r="Y142" s="383">
        <f>IFERROR(IF(X142="",0,CEILING((X142/$H142),1)*$H142),"")</f>
        <v>9</v>
      </c>
      <c r="Z142" s="36">
        <f>IFERROR(IF(Y142=0,"",ROUNDUP(Y142/H142,0)*0.00753),"")</f>
        <v>3.7650000000000003E-2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10</v>
      </c>
      <c r="BN142" s="64">
        <f>IFERROR(Y142*I142/H142,"0")</f>
        <v>10</v>
      </c>
      <c r="BO142" s="64">
        <f>IFERROR(1/J142*(X142/H142),"0")</f>
        <v>3.2051282051282048E-2</v>
      </c>
      <c r="BP142" s="64">
        <f>IFERROR(1/J142*(Y142/H142),"0")</f>
        <v>3.2051282051282048E-2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237.14285714285714</v>
      </c>
      <c r="Y143" s="384">
        <f>IFERROR(Y138/H138,"0")+IFERROR(Y139/H139,"0")+IFERROR(Y140/H140,"0")+IFERROR(Y141/H141,"0")+IFERROR(Y142/H142,"0")</f>
        <v>238</v>
      </c>
      <c r="Z143" s="384">
        <f>IFERROR(IF(Z138="",0,Z138),"0")+IFERROR(IF(Z139="",0,Z139),"0")+IFERROR(IF(Z140="",0,Z140),"0")+IFERROR(IF(Z141="",0,Z141),"0")+IFERROR(IF(Z142="",0,Z142),"0")</f>
        <v>2.6169000000000002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961.5</v>
      </c>
      <c r="Y144" s="384">
        <f>IFERROR(SUM(Y138:Y142),"0")</f>
        <v>968.7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50</v>
      </c>
      <c r="Y156" s="383">
        <f t="shared" ref="Y156:Y163" si="23">IFERROR(IF(X156="",0,CEILING((X156/$H156),1)*$H156),"")</f>
        <v>50.400000000000006</v>
      </c>
      <c r="Z156" s="36">
        <f>IFERROR(IF(Y156=0,"",ROUNDUP(Y156/H156,0)*0.00753),"")</f>
        <v>9.0359999999999996E-2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53.095238095238095</v>
      </c>
      <c r="BN156" s="64">
        <f t="shared" ref="BN156:BN163" si="25">IFERROR(Y156*I156/H156,"0")</f>
        <v>53.52</v>
      </c>
      <c r="BO156" s="64">
        <f t="shared" ref="BO156:BO163" si="26">IFERROR(1/J156*(X156/H156),"0")</f>
        <v>7.6312576312576319E-2</v>
      </c>
      <c r="BP156" s="64">
        <f t="shared" ref="BP156:BP163" si="27">IFERROR(1/J156*(Y156/H156),"0")</f>
        <v>7.6923076923076927E-2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122.5</v>
      </c>
      <c r="Y159" s="383">
        <f t="shared" si="23"/>
        <v>123.9</v>
      </c>
      <c r="Z159" s="36">
        <f>IFERROR(IF(Y159=0,"",ROUNDUP(Y159/H159,0)*0.00502),"")</f>
        <v>0.29618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130.08333333333334</v>
      </c>
      <c r="BN159" s="64">
        <f t="shared" si="25"/>
        <v>131.57</v>
      </c>
      <c r="BO159" s="64">
        <f t="shared" si="26"/>
        <v>0.2492877492877493</v>
      </c>
      <c r="BP159" s="64">
        <f t="shared" si="27"/>
        <v>0.25213675213675218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122.5</v>
      </c>
      <c r="Y160" s="383">
        <f t="shared" si="23"/>
        <v>123.9</v>
      </c>
      <c r="Z160" s="36">
        <f>IFERROR(IF(Y160=0,"",ROUNDUP(Y160/H160,0)*0.00502),"")</f>
        <v>0.29618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130.08333333333334</v>
      </c>
      <c r="BN160" s="64">
        <f t="shared" si="25"/>
        <v>131.57</v>
      </c>
      <c r="BO160" s="64">
        <f t="shared" si="26"/>
        <v>0.2492877492877493</v>
      </c>
      <c r="BP160" s="64">
        <f t="shared" si="27"/>
        <v>0.25213675213675218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168</v>
      </c>
      <c r="Y161" s="383">
        <f t="shared" si="23"/>
        <v>168</v>
      </c>
      <c r="Z161" s="36">
        <f>IFERROR(IF(Y161=0,"",ROUNDUP(Y161/H161,0)*0.00502),"")</f>
        <v>0.40160000000000001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176</v>
      </c>
      <c r="BN161" s="64">
        <f t="shared" si="25"/>
        <v>176</v>
      </c>
      <c r="BO161" s="64">
        <f t="shared" si="26"/>
        <v>0.34188034188034189</v>
      </c>
      <c r="BP161" s="64">
        <f t="shared" si="27"/>
        <v>0.34188034188034189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220.47619047619048</v>
      </c>
      <c r="Y164" s="384">
        <f>IFERROR(Y156/H156,"0")+IFERROR(Y157/H157,"0")+IFERROR(Y158/H158,"0")+IFERROR(Y159/H159,"0")+IFERROR(Y160/H160,"0")+IFERROR(Y161/H161,"0")+IFERROR(Y162/H162,"0")+IFERROR(Y163/H163,"0")</f>
        <v>223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1.18221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513</v>
      </c>
      <c r="Y165" s="384">
        <f>IFERROR(SUM(Y156:Y163),"0")</f>
        <v>520.79999999999995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110</v>
      </c>
      <c r="Y178" s="383">
        <f t="shared" ref="Y178:Y185" si="28">IFERROR(IF(X178="",0,CEILING((X178/$H178),1)*$H178),"")</f>
        <v>113.4</v>
      </c>
      <c r="Z178" s="36">
        <f>IFERROR(IF(Y178=0,"",ROUNDUP(Y178/H178,0)*0.00937),"")</f>
        <v>0.19677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114.27777777777777</v>
      </c>
      <c r="BN178" s="64">
        <f t="shared" ref="BN178:BN185" si="30">IFERROR(Y178*I178/H178,"0")</f>
        <v>117.81</v>
      </c>
      <c r="BO178" s="64">
        <f t="shared" ref="BO178:BO185" si="31">IFERROR(1/J178*(X178/H178),"0")</f>
        <v>0.16975308641975309</v>
      </c>
      <c r="BP178" s="64">
        <f t="shared" ref="BP178:BP185" si="32">IFERROR(1/J178*(Y178/H178),"0")</f>
        <v>0.17499999999999999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140</v>
      </c>
      <c r="Y180" s="383">
        <f t="shared" si="28"/>
        <v>140.4</v>
      </c>
      <c r="Z180" s="36">
        <f>IFERROR(IF(Y180=0,"",ROUNDUP(Y180/H180,0)*0.00937),"")</f>
        <v>0.24362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145.44444444444446</v>
      </c>
      <c r="BN180" s="64">
        <f t="shared" si="30"/>
        <v>145.86000000000001</v>
      </c>
      <c r="BO180" s="64">
        <f t="shared" si="31"/>
        <v>0.21604938271604937</v>
      </c>
      <c r="BP180" s="64">
        <f t="shared" si="32"/>
        <v>0.21666666666666667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100</v>
      </c>
      <c r="Y181" s="383">
        <f t="shared" si="28"/>
        <v>102.60000000000001</v>
      </c>
      <c r="Z181" s="36">
        <f>IFERROR(IF(Y181=0,"",ROUNDUP(Y181/H181,0)*0.00937),"")</f>
        <v>0.17802999999999999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103.88888888888889</v>
      </c>
      <c r="BN181" s="64">
        <f t="shared" si="30"/>
        <v>106.59000000000002</v>
      </c>
      <c r="BO181" s="64">
        <f t="shared" si="31"/>
        <v>0.15432098765432098</v>
      </c>
      <c r="BP181" s="64">
        <f t="shared" si="32"/>
        <v>0.15833333333333333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77.777777777777771</v>
      </c>
      <c r="Y186" s="384">
        <f>IFERROR(Y178/H178,"0")+IFERROR(Y179/H179,"0")+IFERROR(Y180/H180,"0")+IFERROR(Y181/H181,"0")+IFERROR(Y182/H182,"0")+IFERROR(Y183/H183,"0")+IFERROR(Y184/H184,"0")+IFERROR(Y185/H185,"0")</f>
        <v>79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0.74023000000000005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420</v>
      </c>
      <c r="Y187" s="384">
        <f>IFERROR(SUM(Y178:Y185),"0")</f>
        <v>426.6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160</v>
      </c>
      <c r="Y193" s="383">
        <f t="shared" si="33"/>
        <v>165.29999999999998</v>
      </c>
      <c r="Z193" s="36">
        <f>IFERROR(IF(Y193=0,"",ROUNDUP(Y193/H193,0)*0.02175),"")</f>
        <v>0.41324999999999995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170.37241379310345</v>
      </c>
      <c r="BN193" s="64">
        <f t="shared" si="35"/>
        <v>176.01599999999996</v>
      </c>
      <c r="BO193" s="64">
        <f t="shared" si="36"/>
        <v>0.32840722495894914</v>
      </c>
      <c r="BP193" s="64">
        <f t="shared" si="37"/>
        <v>0.33928571428571425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224</v>
      </c>
      <c r="Y194" s="383">
        <f t="shared" si="33"/>
        <v>225.6</v>
      </c>
      <c r="Z194" s="36">
        <f>IFERROR(IF(Y194=0,"",ROUNDUP(Y194/H194,0)*0.00753),"")</f>
        <v>0.70782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249.38666666666668</v>
      </c>
      <c r="BN194" s="64">
        <f t="shared" si="35"/>
        <v>251.16800000000003</v>
      </c>
      <c r="BO194" s="64">
        <f t="shared" si="36"/>
        <v>0.59829059829059839</v>
      </c>
      <c r="BP194" s="64">
        <f t="shared" si="37"/>
        <v>0.60256410256410253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344</v>
      </c>
      <c r="Y196" s="383">
        <f t="shared" si="33"/>
        <v>345.59999999999997</v>
      </c>
      <c r="Z196" s="36">
        <f>IFERROR(IF(Y196=0,"",ROUNDUP(Y196/H196,0)*0.00753),"")</f>
        <v>1.08432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372.66666666666669</v>
      </c>
      <c r="BN196" s="64">
        <f t="shared" si="35"/>
        <v>374.4</v>
      </c>
      <c r="BO196" s="64">
        <f t="shared" si="36"/>
        <v>0.91880341880341887</v>
      </c>
      <c r="BP196" s="64">
        <f t="shared" si="37"/>
        <v>0.92307692307692302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280</v>
      </c>
      <c r="Y198" s="383">
        <f t="shared" si="33"/>
        <v>280.8</v>
      </c>
      <c r="Z198" s="36">
        <f t="shared" ref="Z198:Z204" si="38">IFERROR(IF(Y198=0,"",ROUNDUP(Y198/H198,0)*0.00753),"")</f>
        <v>0.88101000000000007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313.83333333333331</v>
      </c>
      <c r="BN198" s="64">
        <f t="shared" si="35"/>
        <v>314.73</v>
      </c>
      <c r="BO198" s="64">
        <f t="shared" si="36"/>
        <v>0.74786324786324787</v>
      </c>
      <c r="BP198" s="64">
        <f t="shared" si="37"/>
        <v>0.75000000000000011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132</v>
      </c>
      <c r="Y203" s="383">
        <f t="shared" si="33"/>
        <v>132</v>
      </c>
      <c r="Z203" s="36">
        <f t="shared" si="38"/>
        <v>0.41415000000000002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146.96</v>
      </c>
      <c r="BN203" s="64">
        <f t="shared" si="35"/>
        <v>146.96</v>
      </c>
      <c r="BO203" s="64">
        <f t="shared" si="36"/>
        <v>0.35256410256410253</v>
      </c>
      <c r="BP203" s="64">
        <f t="shared" si="37"/>
        <v>0.35256410256410253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240</v>
      </c>
      <c r="Y204" s="383">
        <f t="shared" si="33"/>
        <v>240</v>
      </c>
      <c r="Z204" s="36">
        <f t="shared" si="38"/>
        <v>0.753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267.8</v>
      </c>
      <c r="BN204" s="64">
        <f t="shared" si="35"/>
        <v>267.8</v>
      </c>
      <c r="BO204" s="64">
        <f t="shared" si="36"/>
        <v>0.64102564102564097</v>
      </c>
      <c r="BP204" s="64">
        <f t="shared" si="37"/>
        <v>0.64102564102564097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710.0574712643679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713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5.6390700000000011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1820</v>
      </c>
      <c r="Y206" s="384">
        <f>IFERROR(SUM(Y189:Y204),"0")</f>
        <v>1830.8999999999999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48</v>
      </c>
      <c r="Y211" s="383">
        <f>IFERROR(IF(X211="",0,CEILING((X211/$H211),1)*$H211),"")</f>
        <v>48</v>
      </c>
      <c r="Z211" s="36">
        <f>IFERROR(IF(Y211=0,"",ROUNDUP(Y211/H211,0)*0.00753),"")</f>
        <v>0.15060000000000001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53.440000000000005</v>
      </c>
      <c r="BN211" s="64">
        <f>IFERROR(Y211*I211/H211,"0")</f>
        <v>53.440000000000005</v>
      </c>
      <c r="BO211" s="64">
        <f>IFERROR(1/J211*(X211/H211),"0")</f>
        <v>0.12820512820512819</v>
      </c>
      <c r="BP211" s="64">
        <f>IFERROR(1/J211*(Y211/H211),"0")</f>
        <v>0.12820512820512819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52</v>
      </c>
      <c r="Y212" s="383">
        <f>IFERROR(IF(X212="",0,CEILING((X212/$H212),1)*$H212),"")</f>
        <v>52.8</v>
      </c>
      <c r="Z212" s="36">
        <f>IFERROR(IF(Y212=0,"",ROUNDUP(Y212/H212,0)*0.00753),"")</f>
        <v>0.16566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57.893333333333345</v>
      </c>
      <c r="BN212" s="64">
        <f>IFERROR(Y212*I212/H212,"0")</f>
        <v>58.784000000000006</v>
      </c>
      <c r="BO212" s="64">
        <f>IFERROR(1/J212*(X212/H212),"0")</f>
        <v>0.1388888888888889</v>
      </c>
      <c r="BP212" s="64">
        <f>IFERROR(1/J212*(Y212/H212),"0")</f>
        <v>0.14102564102564102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41.666666666666671</v>
      </c>
      <c r="Y213" s="384">
        <f>IFERROR(Y208/H208,"0")+IFERROR(Y209/H209,"0")+IFERROR(Y210/H210,"0")+IFERROR(Y211/H211,"0")+IFERROR(Y212/H212,"0")</f>
        <v>42</v>
      </c>
      <c r="Z213" s="384">
        <f>IFERROR(IF(Z208="",0,Z208),"0")+IFERROR(IF(Z209="",0,Z209),"0")+IFERROR(IF(Z210="",0,Z210),"0")+IFERROR(IF(Z211="",0,Z211),"0")+IFERROR(IF(Z212="",0,Z212),"0")</f>
        <v>0.31625999999999999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100</v>
      </c>
      <c r="Y214" s="384">
        <f>IFERROR(SUM(Y208:Y212),"0")</f>
        <v>100.8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110</v>
      </c>
      <c r="Y220" s="383">
        <f t="shared" si="39"/>
        <v>116</v>
      </c>
      <c r="Z220" s="36">
        <f>IFERROR(IF(Y220=0,"",ROUNDUP(Y220/H220,0)*0.02175),"")</f>
        <v>0.21749999999999997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114.55172413793103</v>
      </c>
      <c r="BN220" s="64">
        <f t="shared" si="41"/>
        <v>120.8</v>
      </c>
      <c r="BO220" s="64">
        <f t="shared" si="42"/>
        <v>0.1693349753694581</v>
      </c>
      <c r="BP220" s="64">
        <f t="shared" si="43"/>
        <v>0.17857142857142855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11.482758620689655</v>
      </c>
      <c r="Y226" s="384">
        <f>IFERROR(Y217/H217,"0")+IFERROR(Y218/H218,"0")+IFERROR(Y219/H219,"0")+IFERROR(Y220/H220,"0")+IFERROR(Y221/H221,"0")+IFERROR(Y222/H222,"0")+IFERROR(Y223/H223,"0")+IFERROR(Y224/H224,"0")+IFERROR(Y225/H225,"0")</f>
        <v>12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0.23623999999999998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118</v>
      </c>
      <c r="Y227" s="384">
        <f>IFERROR(SUM(Y217:Y225),"0")</f>
        <v>124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192.5</v>
      </c>
      <c r="Y229" s="383">
        <f>IFERROR(IF(X229="",0,CEILING((X229/$H229),1)*$H229),"")</f>
        <v>193.20000000000002</v>
      </c>
      <c r="Z229" s="36">
        <f>IFERROR(IF(Y229=0,"",ROUNDUP(Y229/H229,0)*0.00502),"")</f>
        <v>0.46184000000000003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201.66666666666669</v>
      </c>
      <c r="BN229" s="64">
        <f>IFERROR(Y229*I229/H229,"0")</f>
        <v>202.40000000000003</v>
      </c>
      <c r="BO229" s="64">
        <f>IFERROR(1/J229*(X229/H229),"0")</f>
        <v>0.39173789173789175</v>
      </c>
      <c r="BP229" s="64">
        <f>IFERROR(1/J229*(Y229/H229),"0")</f>
        <v>0.39316239316239321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91.666666666666657</v>
      </c>
      <c r="Y231" s="384">
        <f>IFERROR(Y229/H229,"0")+IFERROR(Y230/H230,"0")</f>
        <v>92</v>
      </c>
      <c r="Z231" s="384">
        <f>IFERROR(IF(Z229="",0,Z229),"0")+IFERROR(IF(Z230="",0,Z230),"0")</f>
        <v>0.46184000000000003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192.5</v>
      </c>
      <c r="Y232" s="384">
        <f>IFERROR(SUM(Y229:Y230),"0")</f>
        <v>193.20000000000002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80</v>
      </c>
      <c r="Y238" s="383">
        <f t="shared" si="44"/>
        <v>81.2</v>
      </c>
      <c r="Z238" s="36">
        <f>IFERROR(IF(Y238=0,"",ROUNDUP(Y238/H238,0)*0.02175),"")</f>
        <v>0.15225</v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83.310344827586206</v>
      </c>
      <c r="BN238" s="64">
        <f t="shared" si="46"/>
        <v>84.56</v>
      </c>
      <c r="BO238" s="64">
        <f t="shared" si="47"/>
        <v>0.12315270935960591</v>
      </c>
      <c r="BP238" s="64">
        <f t="shared" si="48"/>
        <v>0.125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24</v>
      </c>
      <c r="Y239" s="383">
        <f t="shared" si="44"/>
        <v>24</v>
      </c>
      <c r="Z239" s="36">
        <f>IFERROR(IF(Y239=0,"",ROUNDUP(Y239/H239,0)*0.00937),"")</f>
        <v>5.6219999999999999E-2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25.44</v>
      </c>
      <c r="BN239" s="64">
        <f t="shared" si="46"/>
        <v>25.44</v>
      </c>
      <c r="BO239" s="64">
        <f t="shared" si="47"/>
        <v>0.05</v>
      </c>
      <c r="BP239" s="64">
        <f t="shared" si="48"/>
        <v>0.05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40</v>
      </c>
      <c r="Y242" s="383">
        <f t="shared" si="44"/>
        <v>40</v>
      </c>
      <c r="Z242" s="36">
        <f>IFERROR(IF(Y242=0,"",ROUNDUP(Y242/H242,0)*0.00937),"")</f>
        <v>9.3700000000000006E-2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42.400000000000006</v>
      </c>
      <c r="BN242" s="64">
        <f t="shared" si="46"/>
        <v>42.400000000000006</v>
      </c>
      <c r="BO242" s="64">
        <f t="shared" si="47"/>
        <v>8.3333333333333329E-2</v>
      </c>
      <c r="BP242" s="64">
        <f t="shared" si="48"/>
        <v>8.3333333333333329E-2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22.896551724137932</v>
      </c>
      <c r="Y243" s="384">
        <f>IFERROR(Y235/H235,"0")+IFERROR(Y236/H236,"0")+IFERROR(Y237/H237,"0")+IFERROR(Y238/H238,"0")+IFERROR(Y239/H239,"0")+IFERROR(Y240/H240,"0")+IFERROR(Y241/H241,"0")+IFERROR(Y242/H242,"0")</f>
        <v>23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0.30216999999999999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144</v>
      </c>
      <c r="Y244" s="384">
        <f>IFERROR(SUM(Y235:Y242),"0")</f>
        <v>145.19999999999999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40</v>
      </c>
      <c r="Y282" s="383">
        <f>IFERROR(IF(X282="",0,CEILING((X282/$H282),1)*$H282),"")</f>
        <v>42</v>
      </c>
      <c r="Z282" s="36">
        <f>IFERROR(IF(Y282=0,"",ROUNDUP(Y282/H282,0)*0.02175),"")</f>
        <v>0.10874999999999999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42.685714285714283</v>
      </c>
      <c r="BN282" s="64">
        <f>IFERROR(Y282*I282/H282,"0")</f>
        <v>44.82</v>
      </c>
      <c r="BO282" s="64">
        <f>IFERROR(1/J282*(X282/H282),"0")</f>
        <v>8.5034013605442174E-2</v>
      </c>
      <c r="BP282" s="64">
        <f>IFERROR(1/J282*(Y282/H282),"0")</f>
        <v>8.9285714285714274E-2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40</v>
      </c>
      <c r="Y284" s="383">
        <f>IFERROR(IF(X284="",0,CEILING((X284/$H284),1)*$H284),"")</f>
        <v>42</v>
      </c>
      <c r="Z284" s="36">
        <f>IFERROR(IF(Y284=0,"",ROUNDUP(Y284/H284,0)*0.02175),"")</f>
        <v>0.10874999999999999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42.685714285714283</v>
      </c>
      <c r="BN284" s="64">
        <f>IFERROR(Y284*I284/H284,"0")</f>
        <v>44.82</v>
      </c>
      <c r="BO284" s="64">
        <f>IFERROR(1/J284*(X284/H284),"0")</f>
        <v>8.5034013605442174E-2</v>
      </c>
      <c r="BP284" s="64">
        <f>IFERROR(1/J284*(Y284/H284),"0")</f>
        <v>8.9285714285714274E-2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47.985347985347978</v>
      </c>
      <c r="Y285" s="384">
        <f>IFERROR(Y282/H282,"0")+IFERROR(Y283/H283,"0")+IFERROR(Y284/H284,"0")</f>
        <v>49</v>
      </c>
      <c r="Z285" s="384">
        <f>IFERROR(IF(Z282="",0,Z282),"0")+IFERROR(IF(Z283="",0,Z283),"0")+IFERROR(IF(Z284="",0,Z284),"0")</f>
        <v>1.06575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380</v>
      </c>
      <c r="Y286" s="384">
        <f>IFERROR(SUM(Y282:Y284),"0")</f>
        <v>388.2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30</v>
      </c>
      <c r="Y289" s="383">
        <f>IFERROR(IF(X289="",0,CEILING((X289/$H289),1)*$H289),"")</f>
        <v>30.4</v>
      </c>
      <c r="Z289" s="36">
        <f>IFERROR(IF(Y289=0,"",ROUNDUP(Y289/H289,0)*0.00753),"")</f>
        <v>7.5300000000000006E-2</v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32.763157894736842</v>
      </c>
      <c r="BN289" s="64">
        <f>IFERROR(Y289*I289/H289,"0")</f>
        <v>33.199999999999996</v>
      </c>
      <c r="BO289" s="64">
        <f>IFERROR(1/J289*(X289/H289),"0")</f>
        <v>6.3259109311740891E-2</v>
      </c>
      <c r="BP289" s="64">
        <f>IFERROR(1/J289*(Y289/H289),"0")</f>
        <v>6.4102564102564097E-2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170</v>
      </c>
      <c r="Y290" s="383">
        <f>IFERROR(IF(X290="",0,CEILING((X290/$H290),1)*$H290),"")</f>
        <v>170.85</v>
      </c>
      <c r="Z290" s="36">
        <f>IFERROR(IF(Y290=0,"",ROUNDUP(Y290/H290,0)*0.00753),"")</f>
        <v>0.50451000000000001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193.33333333333334</v>
      </c>
      <c r="BN290" s="64">
        <f>IFERROR(Y290*I290/H290,"0")</f>
        <v>194.3</v>
      </c>
      <c r="BO290" s="64">
        <f>IFERROR(1/J290*(X290/H290),"0")</f>
        <v>0.42735042735042739</v>
      </c>
      <c r="BP290" s="64">
        <f>IFERROR(1/J290*(Y290/H290),"0")</f>
        <v>0.42948717948717946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76.535087719298247</v>
      </c>
      <c r="Y291" s="384">
        <f>IFERROR(Y288/H288,"0")+IFERROR(Y289/H289,"0")+IFERROR(Y290/H290,"0")</f>
        <v>77</v>
      </c>
      <c r="Z291" s="384">
        <f>IFERROR(IF(Z288="",0,Z288),"0")+IFERROR(IF(Z289="",0,Z289),"0")+IFERROR(IF(Z290="",0,Z290),"0")</f>
        <v>0.57981000000000005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200</v>
      </c>
      <c r="Y292" s="384">
        <f>IFERROR(SUM(Y288:Y290),"0")</f>
        <v>201.25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30</v>
      </c>
      <c r="Y306" s="383">
        <f>IFERROR(IF(X306="",0,CEILING((X306/$H306),1)*$H306),"")</f>
        <v>30.6</v>
      </c>
      <c r="Z306" s="36">
        <f>IFERROR(IF(Y306=0,"",ROUNDUP(Y306/H306,0)*0.00753),"")</f>
        <v>0.12801000000000001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34.133333333333333</v>
      </c>
      <c r="BN306" s="64">
        <f>IFERROR(Y306*I306/H306,"0")</f>
        <v>34.816000000000003</v>
      </c>
      <c r="BO306" s="64">
        <f>IFERROR(1/J306*(X306/H306),"0")</f>
        <v>0.10683760683760685</v>
      </c>
      <c r="BP306" s="64">
        <f>IFERROR(1/J306*(Y306/H306),"0")</f>
        <v>0.10897435897435898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16.666666666666668</v>
      </c>
      <c r="Y307" s="384">
        <f>IFERROR(Y306/H306,"0")</f>
        <v>17</v>
      </c>
      <c r="Z307" s="384">
        <f>IFERROR(IF(Z306="",0,Z306),"0")</f>
        <v>0.12801000000000001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30</v>
      </c>
      <c r="Y308" s="384">
        <f>IFERROR(SUM(Y306:Y306),"0")</f>
        <v>30.6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525</v>
      </c>
      <c r="Y311" s="383">
        <f>IFERROR(IF(X311="",0,CEILING((X311/$H311),1)*$H311),"")</f>
        <v>525</v>
      </c>
      <c r="Z311" s="36">
        <f>IFERROR(IF(Y311=0,"",ROUNDUP(Y311/H311,0)*0.00753),"")</f>
        <v>1.8825000000000001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593</v>
      </c>
      <c r="BN311" s="64">
        <f>IFERROR(Y311*I311/H311,"0")</f>
        <v>593</v>
      </c>
      <c r="BO311" s="64">
        <f>IFERROR(1/J311*(X311/H311),"0")</f>
        <v>1.6025641025641024</v>
      </c>
      <c r="BP311" s="64">
        <f>IFERROR(1/J311*(Y311/H311),"0")</f>
        <v>1.6025641025641024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420</v>
      </c>
      <c r="Y312" s="383">
        <f>IFERROR(IF(X312="",0,CEILING((X312/$H312),1)*$H312),"")</f>
        <v>420</v>
      </c>
      <c r="Z312" s="36">
        <f>IFERROR(IF(Y312=0,"",ROUNDUP(Y312/H312,0)*0.00753),"")</f>
        <v>1.506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471.99999999999994</v>
      </c>
      <c r="BN312" s="64">
        <f>IFERROR(Y312*I312/H312,"0")</f>
        <v>471.99999999999994</v>
      </c>
      <c r="BO312" s="64">
        <f>IFERROR(1/J312*(X312/H312),"0")</f>
        <v>1.2820512820512819</v>
      </c>
      <c r="BP312" s="64">
        <f>IFERROR(1/J312*(Y312/H312),"0")</f>
        <v>1.2820512820512819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450</v>
      </c>
      <c r="Y313" s="384">
        <f>IFERROR(Y310/H310,"0")+IFERROR(Y311/H311,"0")+IFERROR(Y312/H312,"0")</f>
        <v>450</v>
      </c>
      <c r="Z313" s="384">
        <f>IFERROR(IF(Z310="",0,Z310),"0")+IFERROR(IF(Z311="",0,Z311),"0")+IFERROR(IF(Z312="",0,Z312),"0")</f>
        <v>3.3885000000000001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945</v>
      </c>
      <c r="Y314" s="384">
        <f>IFERROR(SUM(Y310:Y312),"0")</f>
        <v>945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51.000000000000007</v>
      </c>
      <c r="Y316" s="383">
        <f>IFERROR(IF(X316="",0,CEILING((X316/$H316),1)*$H316),"")</f>
        <v>51</v>
      </c>
      <c r="Z316" s="36">
        <f>IFERROR(IF(Y316=0,"",ROUNDUP(Y316/H316,0)*0.00753),"")</f>
        <v>0.15060000000000001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59.500000000000014</v>
      </c>
      <c r="BN316" s="64">
        <f>IFERROR(Y316*I316/H316,"0")</f>
        <v>59.5</v>
      </c>
      <c r="BO316" s="64">
        <f>IFERROR(1/J316*(X316/H316),"0")</f>
        <v>0.12820512820512822</v>
      </c>
      <c r="BP316" s="64">
        <f>IFERROR(1/J316*(Y316/H316),"0")</f>
        <v>0.12820512820512819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20.000000000000004</v>
      </c>
      <c r="Y317" s="384">
        <f>IFERROR(Y316/H316,"0")</f>
        <v>20</v>
      </c>
      <c r="Z317" s="384">
        <f>IFERROR(IF(Z316="",0,Z316),"0")</f>
        <v>0.15060000000000001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51.000000000000007</v>
      </c>
      <c r="Y318" s="384">
        <f>IFERROR(SUM(Y316:Y316),"0")</f>
        <v>51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1800</v>
      </c>
      <c r="Y324" s="383">
        <f t="shared" si="59"/>
        <v>1800</v>
      </c>
      <c r="Z324" s="36">
        <f>IFERROR(IF(Y324=0,"",ROUNDUP(Y324/H324,0)*0.02175),"")</f>
        <v>2.61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1857.6</v>
      </c>
      <c r="BN324" s="64">
        <f t="shared" si="61"/>
        <v>1857.6</v>
      </c>
      <c r="BO324" s="64">
        <f t="shared" si="62"/>
        <v>2.5</v>
      </c>
      <c r="BP324" s="64">
        <f t="shared" si="63"/>
        <v>2.5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900</v>
      </c>
      <c r="Y326" s="383">
        <f t="shared" si="59"/>
        <v>900</v>
      </c>
      <c r="Z326" s="36">
        <f>IFERROR(IF(Y326=0,"",ROUNDUP(Y326/H326,0)*0.02175),"")</f>
        <v>1.3049999999999999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928.8</v>
      </c>
      <c r="BN326" s="64">
        <f t="shared" si="61"/>
        <v>928.8</v>
      </c>
      <c r="BO326" s="64">
        <f t="shared" si="62"/>
        <v>1.25</v>
      </c>
      <c r="BP326" s="64">
        <f t="shared" si="63"/>
        <v>1.25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900</v>
      </c>
      <c r="Y328" s="383">
        <f t="shared" si="59"/>
        <v>900</v>
      </c>
      <c r="Z328" s="36">
        <f>IFERROR(IF(Y328=0,"",ROUNDUP(Y328/H328,0)*0.02175),"")</f>
        <v>1.3049999999999999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928.8</v>
      </c>
      <c r="BN328" s="64">
        <f t="shared" si="61"/>
        <v>928.8</v>
      </c>
      <c r="BO328" s="64">
        <f t="shared" si="62"/>
        <v>1.25</v>
      </c>
      <c r="BP328" s="64">
        <f t="shared" si="63"/>
        <v>1.25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20</v>
      </c>
      <c r="Y331" s="383">
        <f t="shared" si="59"/>
        <v>20</v>
      </c>
      <c r="Z331" s="36">
        <f>IFERROR(IF(Y331=0,"",ROUNDUP(Y331/H331,0)*0.00937),"")</f>
        <v>3.7479999999999999E-2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20.84</v>
      </c>
      <c r="BN331" s="64">
        <f t="shared" si="61"/>
        <v>20.84</v>
      </c>
      <c r="BO331" s="64">
        <f t="shared" si="62"/>
        <v>3.3333333333333333E-2</v>
      </c>
      <c r="BP331" s="64">
        <f t="shared" si="63"/>
        <v>3.3333333333333333E-2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244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244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5.2574800000000002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3620</v>
      </c>
      <c r="Y335" s="384">
        <f>IFERROR(SUM(Y322:Y333),"0")</f>
        <v>3620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1300</v>
      </c>
      <c r="Y337" s="383">
        <f>IFERROR(IF(X337="",0,CEILING((X337/$H337),1)*$H337),"")</f>
        <v>1305</v>
      </c>
      <c r="Z337" s="36">
        <f>IFERROR(IF(Y337=0,"",ROUNDUP(Y337/H337,0)*0.02175),"")</f>
        <v>1.8922499999999998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1341.6</v>
      </c>
      <c r="BN337" s="64">
        <f>IFERROR(Y337*I337/H337,"0")</f>
        <v>1346.76</v>
      </c>
      <c r="BO337" s="64">
        <f>IFERROR(1/J337*(X337/H337),"0")</f>
        <v>1.8055555555555556</v>
      </c>
      <c r="BP337" s="64">
        <f>IFERROR(1/J337*(Y337/H337),"0")</f>
        <v>1.8125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88.666666666666671</v>
      </c>
      <c r="Y339" s="384">
        <f>IFERROR(Y337/H337,"0")+IFERROR(Y338/H338,"0")</f>
        <v>89</v>
      </c>
      <c r="Z339" s="384">
        <f>IFERROR(IF(Z337="",0,Z337),"0")+IFERROR(IF(Z338="",0,Z338),"0")</f>
        <v>1.9109899999999997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1308</v>
      </c>
      <c r="Y340" s="384">
        <f>IFERROR(SUM(Y337:Y338),"0")</f>
        <v>1313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3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40</v>
      </c>
      <c r="Y349" s="383">
        <f>IFERROR(IF(X349="",0,CEILING((X349/$H349),1)*$H349),"")</f>
        <v>46.8</v>
      </c>
      <c r="Z349" s="36">
        <f>IFERROR(IF(Y349=0,"",ROUNDUP(Y349/H349,0)*0.02175),"")</f>
        <v>0.1305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42.892307692307703</v>
      </c>
      <c r="BN349" s="64">
        <f>IFERROR(Y349*I349/H349,"0")</f>
        <v>50.184000000000005</v>
      </c>
      <c r="BO349" s="64">
        <f>IFERROR(1/J349*(X349/H349),"0")</f>
        <v>9.1575091575091583E-2</v>
      </c>
      <c r="BP349" s="64">
        <f>IFERROR(1/J349*(Y349/H349),"0")</f>
        <v>0.10714285714285714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30</v>
      </c>
      <c r="Y364" s="383">
        <f>IFERROR(IF(X364="",0,CEILING((X364/$H364),1)*$H364),"")</f>
        <v>31.2</v>
      </c>
      <c r="Z364" s="36">
        <f>IFERROR(IF(Y364=0,"",ROUNDUP(Y364/H364,0)*0.02175),"")</f>
        <v>8.6999999999999994E-2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32.169230769230772</v>
      </c>
      <c r="BN364" s="64">
        <f>IFERROR(Y364*I364/H364,"0")</f>
        <v>33.456000000000003</v>
      </c>
      <c r="BO364" s="64">
        <f>IFERROR(1/J364*(X364/H364),"0")</f>
        <v>6.8681318681318673E-2</v>
      </c>
      <c r="BP364" s="64">
        <f>IFERROR(1/J364*(Y364/H364),"0")</f>
        <v>7.1428571428571425E-2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3.8461538461538463</v>
      </c>
      <c r="Y369" s="384">
        <f>IFERROR(Y364/H364,"0")+IFERROR(Y365/H365,"0")+IFERROR(Y366/H366,"0")+IFERROR(Y367/H367,"0")+IFERROR(Y368/H368,"0")</f>
        <v>4</v>
      </c>
      <c r="Z369" s="384">
        <f>IFERROR(IF(Z364="",0,Z364),"0")+IFERROR(IF(Z365="",0,Z365),"0")+IFERROR(IF(Z366="",0,Z366),"0")+IFERROR(IF(Z367="",0,Z367),"0")+IFERROR(IF(Z368="",0,Z368),"0")</f>
        <v>8.6999999999999994E-2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30</v>
      </c>
      <c r="Y370" s="384">
        <f>IFERROR(SUM(Y364:Y368),"0")</f>
        <v>31.2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50</v>
      </c>
      <c r="Y383" s="383">
        <f t="shared" ref="Y383:Y405" si="64">IFERROR(IF(X383="",0,CEILING((X383/$H383),1)*$H383),"")</f>
        <v>50.400000000000006</v>
      </c>
      <c r="Z383" s="36">
        <f t="shared" ref="Z383:Z389" si="65">IFERROR(IF(Y383=0,"",ROUNDUP(Y383/H383,0)*0.00753),"")</f>
        <v>9.0359999999999996E-2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52.738095238095234</v>
      </c>
      <c r="BN383" s="64">
        <f t="shared" ref="BN383:BN405" si="67">IFERROR(Y383*I383/H383,"0")</f>
        <v>53.160000000000004</v>
      </c>
      <c r="BO383" s="64">
        <f t="shared" ref="BO383:BO405" si="68">IFERROR(1/J383*(X383/H383),"0")</f>
        <v>7.6312576312576319E-2</v>
      </c>
      <c r="BP383" s="64">
        <f t="shared" ref="BP383:BP405" si="69">IFERROR(1/J383*(Y383/H383),"0")</f>
        <v>7.6923076923076927E-2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50</v>
      </c>
      <c r="Y388" s="383">
        <f t="shared" si="64"/>
        <v>50.400000000000006</v>
      </c>
      <c r="Z388" s="36">
        <f t="shared" si="65"/>
        <v>9.0359999999999996E-2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52.738095238095234</v>
      </c>
      <c r="BN388" s="64">
        <f t="shared" si="67"/>
        <v>53.160000000000004</v>
      </c>
      <c r="BO388" s="64">
        <f t="shared" si="68"/>
        <v>7.6312576312576319E-2</v>
      </c>
      <c r="BP388" s="64">
        <f t="shared" si="69"/>
        <v>7.6923076923076927E-2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112</v>
      </c>
      <c r="Y389" s="383">
        <f t="shared" si="64"/>
        <v>112.56</v>
      </c>
      <c r="Z389" s="36">
        <f t="shared" si="65"/>
        <v>0.50451000000000001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173.33333333333334</v>
      </c>
      <c r="BN389" s="64">
        <f t="shared" si="67"/>
        <v>174.20000000000002</v>
      </c>
      <c r="BO389" s="64">
        <f t="shared" si="68"/>
        <v>0.42735042735042739</v>
      </c>
      <c r="BP389" s="64">
        <f t="shared" si="69"/>
        <v>0.42948717948717946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77</v>
      </c>
      <c r="Y392" s="383">
        <f t="shared" si="64"/>
        <v>77.7</v>
      </c>
      <c r="Z392" s="36">
        <f t="shared" si="70"/>
        <v>0.18574000000000002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81.766666666666666</v>
      </c>
      <c r="BN392" s="64">
        <f t="shared" si="67"/>
        <v>82.51</v>
      </c>
      <c r="BO392" s="64">
        <f t="shared" si="68"/>
        <v>0.15669515669515671</v>
      </c>
      <c r="BP392" s="64">
        <f t="shared" si="69"/>
        <v>0.15811965811965814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17.5</v>
      </c>
      <c r="Y396" s="383">
        <f t="shared" si="64"/>
        <v>18.900000000000002</v>
      </c>
      <c r="Z396" s="36">
        <f t="shared" si="70"/>
        <v>4.5179999999999998E-2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18.583333333333332</v>
      </c>
      <c r="BN396" s="64">
        <f t="shared" si="67"/>
        <v>20.07</v>
      </c>
      <c r="BO396" s="64">
        <f t="shared" si="68"/>
        <v>3.5612535612535613E-2</v>
      </c>
      <c r="BP396" s="64">
        <f t="shared" si="69"/>
        <v>3.8461538461538464E-2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70</v>
      </c>
      <c r="Y401" s="383">
        <f t="shared" si="64"/>
        <v>71.400000000000006</v>
      </c>
      <c r="Z401" s="36">
        <f t="shared" si="70"/>
        <v>0.17068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74.333333333333329</v>
      </c>
      <c r="BN401" s="64">
        <f t="shared" si="67"/>
        <v>75.820000000000007</v>
      </c>
      <c r="BO401" s="64">
        <f t="shared" si="68"/>
        <v>0.14245014245014245</v>
      </c>
      <c r="BP401" s="64">
        <f t="shared" si="69"/>
        <v>0.14529914529914531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168.8095238095238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171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1.08683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376.5</v>
      </c>
      <c r="Y407" s="384">
        <f>IFERROR(SUM(Y383:Y405),"0")</f>
        <v>381.36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9</v>
      </c>
      <c r="Y414" s="383">
        <f>IFERROR(IF(X414="",0,CEILING((X414/$H414),1)*$H414),"")</f>
        <v>9.6</v>
      </c>
      <c r="Z414" s="36">
        <f>IFERROR(IF(Y414=0,"",ROUNDUP(Y414/H414,0)*0.00627),"")</f>
        <v>5.0160000000000003E-2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13.5</v>
      </c>
      <c r="BN414" s="64">
        <f>IFERROR(Y414*I414/H414,"0")</f>
        <v>14.400000000000002</v>
      </c>
      <c r="BO414" s="64">
        <f>IFERROR(1/J414*(X414/H414),"0")</f>
        <v>3.7499999999999999E-2</v>
      </c>
      <c r="BP414" s="64">
        <f>IFERROR(1/J414*(Y414/H414),"0")</f>
        <v>0.04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7.1999999999999993</v>
      </c>
      <c r="Y415" s="383">
        <f>IFERROR(IF(X415="",0,CEILING((X415/$H415),1)*$H415),"")</f>
        <v>7.1999999999999993</v>
      </c>
      <c r="Z415" s="36">
        <f>IFERROR(IF(Y415=0,"",ROUNDUP(Y415/H415,0)*0.00627),"")</f>
        <v>3.7620000000000001E-2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10.799999999999999</v>
      </c>
      <c r="BN415" s="64">
        <f>IFERROR(Y415*I415/H415,"0")</f>
        <v>10.799999999999999</v>
      </c>
      <c r="BO415" s="64">
        <f>IFERROR(1/J415*(X415/H415),"0")</f>
        <v>0.03</v>
      </c>
      <c r="BP415" s="64">
        <f>IFERROR(1/J415*(Y415/H415),"0")</f>
        <v>0.03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5.5</v>
      </c>
      <c r="Y416" s="383">
        <f>IFERROR(IF(X416="",0,CEILING((X416/$H416),1)*$H416),"")</f>
        <v>6.6000000000000005</v>
      </c>
      <c r="Z416" s="36">
        <f>IFERROR(IF(Y416=0,"",ROUNDUP(Y416/H416,0)*0.00627),"")</f>
        <v>3.1350000000000003E-2</v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7.833333333333333</v>
      </c>
      <c r="BN416" s="64">
        <f>IFERROR(Y416*I416/H416,"0")</f>
        <v>9.3999999999999986</v>
      </c>
      <c r="BO416" s="64">
        <f>IFERROR(1/J416*(X416/H416),"0")</f>
        <v>2.0833333333333332E-2</v>
      </c>
      <c r="BP416" s="64">
        <f>IFERROR(1/J416*(Y416/H416),"0")</f>
        <v>2.5000000000000001E-2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17.666666666666664</v>
      </c>
      <c r="Y417" s="384">
        <f>IFERROR(Y414/H414,"0")+IFERROR(Y415/H415,"0")+IFERROR(Y416/H416,"0")</f>
        <v>19</v>
      </c>
      <c r="Z417" s="384">
        <f>IFERROR(IF(Z414="",0,Z414),"0")+IFERROR(IF(Z415="",0,Z415),"0")+IFERROR(IF(Z416="",0,Z416),"0")</f>
        <v>0.11913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21.7</v>
      </c>
      <c r="Y418" s="384">
        <f>IFERROR(SUM(Y414:Y416),"0")</f>
        <v>23.4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70</v>
      </c>
      <c r="Y426" s="383">
        <f t="shared" si="71"/>
        <v>71.400000000000006</v>
      </c>
      <c r="Z426" s="36">
        <f>IFERROR(IF(Y426=0,"",ROUNDUP(Y426/H426,0)*0.00753),"")</f>
        <v>0.12801000000000001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73.833333333333329</v>
      </c>
      <c r="BN426" s="64">
        <f t="shared" si="73"/>
        <v>75.31</v>
      </c>
      <c r="BO426" s="64">
        <f t="shared" si="74"/>
        <v>0.10683760683760682</v>
      </c>
      <c r="BP426" s="64">
        <f t="shared" si="75"/>
        <v>0.10897435897435898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21</v>
      </c>
      <c r="Y430" s="383">
        <f t="shared" si="71"/>
        <v>21</v>
      </c>
      <c r="Z430" s="36">
        <f>IFERROR(IF(Y430=0,"",ROUNDUP(Y430/H430,0)*0.00502),"")</f>
        <v>5.0200000000000002E-2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22.299999999999997</v>
      </c>
      <c r="BN430" s="64">
        <f t="shared" si="73"/>
        <v>22.299999999999997</v>
      </c>
      <c r="BO430" s="64">
        <f t="shared" si="74"/>
        <v>4.2735042735042736E-2</v>
      </c>
      <c r="BP430" s="64">
        <f t="shared" si="75"/>
        <v>4.2735042735042736E-2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26.666666666666664</v>
      </c>
      <c r="Y432" s="384">
        <f>IFERROR(Y425/H425,"0")+IFERROR(Y426/H426,"0")+IFERROR(Y427/H427,"0")+IFERROR(Y428/H428,"0")+IFERROR(Y429/H429,"0")+IFERROR(Y430/H430,"0")+IFERROR(Y431/H431,"0")</f>
        <v>27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0.17821000000000001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91</v>
      </c>
      <c r="Y433" s="384">
        <f>IFERROR(SUM(Y425:Y431),"0")</f>
        <v>92.4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5.5</v>
      </c>
      <c r="Y439" s="383">
        <f>IFERROR(IF(X439="",0,CEILING((X439/$H439),1)*$H439),"")</f>
        <v>6.6000000000000005</v>
      </c>
      <c r="Z439" s="36">
        <f>IFERROR(IF(Y439=0,"",ROUNDUP(Y439/H439,0)*0.00627),"")</f>
        <v>3.1350000000000003E-2</v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7.833333333333333</v>
      </c>
      <c r="BN439" s="64">
        <f>IFERROR(Y439*I439/H439,"0")</f>
        <v>9.3999999999999986</v>
      </c>
      <c r="BO439" s="64">
        <f>IFERROR(1/J439*(X439/H439),"0")</f>
        <v>2.0833333333333332E-2</v>
      </c>
      <c r="BP439" s="64">
        <f>IFERROR(1/J439*(Y439/H439),"0")</f>
        <v>2.5000000000000001E-2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4.1666666666666661</v>
      </c>
      <c r="Y440" s="384">
        <f>IFERROR(Y439/H439,"0")</f>
        <v>5</v>
      </c>
      <c r="Z440" s="384">
        <f>IFERROR(IF(Z439="",0,Z439),"0")</f>
        <v>3.1350000000000003E-2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5.5</v>
      </c>
      <c r="Y441" s="384">
        <f>IFERROR(SUM(Y439:Y439),"0")</f>
        <v>6.6000000000000005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7.5</v>
      </c>
      <c r="Y443" s="383">
        <f>IFERROR(IF(X443="",0,CEILING((X443/$H443),1)*$H443),"")</f>
        <v>9</v>
      </c>
      <c r="Z443" s="36">
        <f>IFERROR(IF(Y443=0,"",ROUNDUP(Y443/H443,0)*0.00627),"")</f>
        <v>1.881E-2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9</v>
      </c>
      <c r="BN443" s="64">
        <f>IFERROR(Y443*I443/H443,"0")</f>
        <v>10.799999999999999</v>
      </c>
      <c r="BO443" s="64">
        <f>IFERROR(1/J443*(X443/H443),"0")</f>
        <v>1.2500000000000001E-2</v>
      </c>
      <c r="BP443" s="64">
        <f>IFERROR(1/J443*(Y443/H443),"0")</f>
        <v>1.4999999999999999E-2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2.5</v>
      </c>
      <c r="Y444" s="384">
        <f>IFERROR(Y443/H443,"0")</f>
        <v>3</v>
      </c>
      <c r="Z444" s="384">
        <f>IFERROR(IF(Z443="",0,Z443),"0")</f>
        <v>1.881E-2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7.5</v>
      </c>
      <c r="Y445" s="384">
        <f>IFERROR(SUM(Y443:Y443),"0")</f>
        <v>9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6</v>
      </c>
      <c r="Y449" s="383">
        <f>IFERROR(IF(X449="",0,CEILING((X449/$H449),1)*$H449),"")</f>
        <v>6</v>
      </c>
      <c r="Z449" s="36">
        <f>IFERROR(IF(Y449=0,"",ROUNDUP(Y449/H449,0)*0.00502),"")</f>
        <v>2.5100000000000001E-2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6.5000000000000009</v>
      </c>
      <c r="BN449" s="64">
        <f>IFERROR(Y449*I449/H449,"0")</f>
        <v>6.5000000000000009</v>
      </c>
      <c r="BO449" s="64">
        <f>IFERROR(1/J449*(X449/H449),"0")</f>
        <v>2.1367521367521368E-2</v>
      </c>
      <c r="BP449" s="64">
        <f>IFERROR(1/J449*(Y449/H449),"0")</f>
        <v>2.1367521367521368E-2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18</v>
      </c>
      <c r="Y450" s="383">
        <f>IFERROR(IF(X450="",0,CEILING((X450/$H450),1)*$H450),"")</f>
        <v>18</v>
      </c>
      <c r="Z450" s="36">
        <f>IFERROR(IF(Y450=0,"",ROUNDUP(Y450/H450,0)*0.00502),"")</f>
        <v>7.5300000000000006E-2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30.3</v>
      </c>
      <c r="BN450" s="64">
        <f>IFERROR(Y450*I450/H450,"0")</f>
        <v>30.3</v>
      </c>
      <c r="BO450" s="64">
        <f>IFERROR(1/J450*(X450/H450),"0")</f>
        <v>6.4102564102564111E-2</v>
      </c>
      <c r="BP450" s="64">
        <f>IFERROR(1/J450*(Y450/H450),"0")</f>
        <v>6.4102564102564111E-2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26.666666666666668</v>
      </c>
      <c r="Y451" s="384">
        <f>IFERROR(Y448/H448,"0")+IFERROR(Y449/H449,"0")+IFERROR(Y450/H450,"0")</f>
        <v>27</v>
      </c>
      <c r="Z451" s="384">
        <f>IFERROR(IF(Z448="",0,Z448),"0")+IFERROR(IF(Z449="",0,Z449),"0")+IFERROR(IF(Z450="",0,Z450),"0")</f>
        <v>0.13553999999999999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32</v>
      </c>
      <c r="Y452" s="384">
        <f>IFERROR(SUM(Y448:Y450),"0")</f>
        <v>32.4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90</v>
      </c>
      <c r="Y466" s="383">
        <f t="shared" ref="Y466:Y474" si="76">IFERROR(IF(X466="",0,CEILING((X466/$H466),1)*$H466),"")</f>
        <v>95.04</v>
      </c>
      <c r="Z466" s="36">
        <f t="shared" ref="Z466:Z471" si="77">IFERROR(IF(Y466=0,"",ROUNDUP(Y466/H466,0)*0.01196),"")</f>
        <v>0.21528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96.136363636363626</v>
      </c>
      <c r="BN466" s="64">
        <f t="shared" ref="BN466:BN474" si="79">IFERROR(Y466*I466/H466,"0")</f>
        <v>101.52000000000001</v>
      </c>
      <c r="BO466" s="64">
        <f t="shared" ref="BO466:BO474" si="80">IFERROR(1/J466*(X466/H466),"0")</f>
        <v>0.16389860139860138</v>
      </c>
      <c r="BP466" s="64">
        <f t="shared" ref="BP466:BP474" si="81">IFERROR(1/J466*(Y466/H466),"0")</f>
        <v>0.17307692307692307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100</v>
      </c>
      <c r="Y467" s="383">
        <f t="shared" si="76"/>
        <v>100.32000000000001</v>
      </c>
      <c r="Z467" s="36">
        <f t="shared" si="77"/>
        <v>0.22724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106.81818181818181</v>
      </c>
      <c r="BN467" s="64">
        <f t="shared" si="79"/>
        <v>107.16</v>
      </c>
      <c r="BO467" s="64">
        <f t="shared" si="80"/>
        <v>0.18210955710955709</v>
      </c>
      <c r="BP467" s="64">
        <f t="shared" si="81"/>
        <v>0.18269230769230771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140</v>
      </c>
      <c r="Y470" s="383">
        <f t="shared" si="76"/>
        <v>142.56</v>
      </c>
      <c r="Z470" s="36">
        <f t="shared" si="77"/>
        <v>0.32291999999999998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149.54545454545453</v>
      </c>
      <c r="BN470" s="64">
        <f t="shared" si="79"/>
        <v>152.27999999999997</v>
      </c>
      <c r="BO470" s="64">
        <f t="shared" si="80"/>
        <v>0.25495337995337997</v>
      </c>
      <c r="BP470" s="64">
        <f t="shared" si="81"/>
        <v>0.25961538461538464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96</v>
      </c>
      <c r="Y472" s="383">
        <f t="shared" si="76"/>
        <v>97.2</v>
      </c>
      <c r="Z472" s="36">
        <f>IFERROR(IF(Y472=0,"",ROUNDUP(Y472/H472,0)*0.00937),"")</f>
        <v>0.25298999999999999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102.39999999999999</v>
      </c>
      <c r="BN472" s="64">
        <f t="shared" si="79"/>
        <v>103.67999999999999</v>
      </c>
      <c r="BO472" s="64">
        <f t="shared" si="80"/>
        <v>0.22222222222222221</v>
      </c>
      <c r="BP472" s="64">
        <f t="shared" si="81"/>
        <v>0.22500000000000001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114</v>
      </c>
      <c r="Y474" s="383">
        <f t="shared" si="76"/>
        <v>115.2</v>
      </c>
      <c r="Z474" s="36">
        <f>IFERROR(IF(Y474=0,"",ROUNDUP(Y474/H474,0)*0.00937),"")</f>
        <v>0.29984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121.6</v>
      </c>
      <c r="BN474" s="64">
        <f t="shared" si="79"/>
        <v>122.88</v>
      </c>
      <c r="BO474" s="64">
        <f t="shared" si="80"/>
        <v>0.26388888888888884</v>
      </c>
      <c r="BP474" s="64">
        <f t="shared" si="81"/>
        <v>0.26666666666666666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120.83333333333331</v>
      </c>
      <c r="Y475" s="384">
        <f>IFERROR(Y466/H466,"0")+IFERROR(Y467/H467,"0")+IFERROR(Y468/H468,"0")+IFERROR(Y469/H469,"0")+IFERROR(Y470/H470,"0")+IFERROR(Y471/H471,"0")+IFERROR(Y472/H472,"0")+IFERROR(Y473/H473,"0")+IFERROR(Y474/H474,"0")</f>
        <v>123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1.3182700000000001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540</v>
      </c>
      <c r="Y476" s="384">
        <f>IFERROR(SUM(Y466:Y474),"0")</f>
        <v>550.32000000000005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130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138.86363636363635</v>
      </c>
      <c r="BN478" s="64">
        <f>IFERROR(Y478*I478/H478,"0")</f>
        <v>140.99999999999997</v>
      </c>
      <c r="BO478" s="64">
        <f>IFERROR(1/J478*(X478/H478),"0")</f>
        <v>0.23674242424242425</v>
      </c>
      <c r="BP478" s="64">
        <f>IFERROR(1/J478*(Y478/H478),"0")</f>
        <v>0.24038461538461539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24.621212121212121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130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60</v>
      </c>
      <c r="Y484" s="383">
        <f t="shared" si="82"/>
        <v>63.36</v>
      </c>
      <c r="Z484" s="36">
        <f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64.090909090909079</v>
      </c>
      <c r="BN484" s="64">
        <f t="shared" si="84"/>
        <v>67.679999999999993</v>
      </c>
      <c r="BO484" s="64">
        <f t="shared" si="85"/>
        <v>0.10926573426573427</v>
      </c>
      <c r="BP484" s="64">
        <f t="shared" si="86"/>
        <v>0.11538461538461539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140</v>
      </c>
      <c r="Y485" s="383">
        <f t="shared" si="82"/>
        <v>142.56</v>
      </c>
      <c r="Z485" s="36">
        <f>IFERROR(IF(Y485=0,"",ROUNDUP(Y485/H485,0)*0.01196),"")</f>
        <v>0.32291999999999998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149.54545454545453</v>
      </c>
      <c r="BN485" s="64">
        <f t="shared" si="84"/>
        <v>152.27999999999997</v>
      </c>
      <c r="BO485" s="64">
        <f t="shared" si="85"/>
        <v>0.25495337995337997</v>
      </c>
      <c r="BP485" s="64">
        <f t="shared" si="86"/>
        <v>0.25961538461538464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36</v>
      </c>
      <c r="Y486" s="383">
        <f t="shared" si="82"/>
        <v>36</v>
      </c>
      <c r="Z486" s="36">
        <f>IFERROR(IF(Y486=0,"",ROUNDUP(Y486/H486,0)*0.00937),"")</f>
        <v>9.3700000000000006E-2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38.4</v>
      </c>
      <c r="BN486" s="64">
        <f t="shared" si="84"/>
        <v>38.4</v>
      </c>
      <c r="BO486" s="64">
        <f t="shared" si="85"/>
        <v>8.3333333333333329E-2</v>
      </c>
      <c r="BP486" s="64">
        <f t="shared" si="86"/>
        <v>8.3333333333333329E-2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18</v>
      </c>
      <c r="Y487" s="383">
        <f t="shared" si="82"/>
        <v>18</v>
      </c>
      <c r="Z487" s="36">
        <f>IFERROR(IF(Y487=0,"",ROUNDUP(Y487/H487,0)*0.00937),"")</f>
        <v>4.6850000000000003E-2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19.05</v>
      </c>
      <c r="BN487" s="64">
        <f t="shared" si="84"/>
        <v>19.05</v>
      </c>
      <c r="BO487" s="64">
        <f t="shared" si="85"/>
        <v>4.1666666666666664E-2</v>
      </c>
      <c r="BP487" s="64">
        <f t="shared" si="86"/>
        <v>4.1666666666666664E-2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60</v>
      </c>
      <c r="Y488" s="383">
        <f t="shared" si="82"/>
        <v>61.2</v>
      </c>
      <c r="Z488" s="36">
        <f>IFERROR(IF(Y488=0,"",ROUNDUP(Y488/H488,0)*0.00937),"")</f>
        <v>0.15928999999999999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63.5</v>
      </c>
      <c r="BN488" s="64">
        <f t="shared" si="84"/>
        <v>64.77000000000001</v>
      </c>
      <c r="BO488" s="64">
        <f t="shared" si="85"/>
        <v>0.1388888888888889</v>
      </c>
      <c r="BP488" s="64">
        <f t="shared" si="86"/>
        <v>0.14166666666666666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80.909090909090921</v>
      </c>
      <c r="Y489" s="384">
        <f>IFERROR(Y483/H483,"0")+IFERROR(Y484/H484,"0")+IFERROR(Y485/H485,"0")+IFERROR(Y486/H486,"0")+IFERROR(Y487/H487,"0")+IFERROR(Y488/H488,"0")</f>
        <v>83</v>
      </c>
      <c r="Z489" s="384">
        <f>IFERROR(IF(Z483="",0,Z483),"0")+IFERROR(IF(Z484="",0,Z484),"0")+IFERROR(IF(Z485="",0,Z485),"0")+IFERROR(IF(Z486="",0,Z486),"0")+IFERROR(IF(Z487="",0,Z487),"0")+IFERROR(IF(Z488="",0,Z488),"0")</f>
        <v>0.90979999999999994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374</v>
      </c>
      <c r="Y490" s="384">
        <f>IFERROR(SUM(Y483:Y488),"0")</f>
        <v>384.47999999999996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700</v>
      </c>
      <c r="Y534" s="383">
        <f>IFERROR(IF(X534="",0,CEILING((X534/$H534),1)*$H534),"")</f>
        <v>702</v>
      </c>
      <c r="Z534" s="36">
        <f>IFERROR(IF(Y534=0,"",ROUNDUP(Y534/H534,0)*0.02175),"")</f>
        <v>1.9574999999999998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750.61538461538464</v>
      </c>
      <c r="BN534" s="64">
        <f>IFERROR(Y534*I534/H534,"0")</f>
        <v>752.7600000000001</v>
      </c>
      <c r="BO534" s="64">
        <f>IFERROR(1/J534*(X534/H534),"0")</f>
        <v>1.6025641025641026</v>
      </c>
      <c r="BP534" s="64">
        <f>IFERROR(1/J534*(Y534/H534),"0")</f>
        <v>1.607142857142857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89.743589743589752</v>
      </c>
      <c r="Y537" s="384">
        <f>IFERROR(Y534/H534,"0")+IFERROR(Y535/H535,"0")+IFERROR(Y536/H536,"0")</f>
        <v>90</v>
      </c>
      <c r="Z537" s="384">
        <f>IFERROR(IF(Z534="",0,Z534),"0")+IFERROR(IF(Z535="",0,Z535),"0")+IFERROR(IF(Z536="",0,Z536),"0")</f>
        <v>1.9574999999999998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700</v>
      </c>
      <c r="Y538" s="384">
        <f>IFERROR(SUM(Y534:Y536),"0")</f>
        <v>702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16974.300000000003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17127.990000000002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18139.723494799207</v>
      </c>
      <c r="Y547" s="384">
        <f>IFERROR(SUM(BN22:BN543),"0")</f>
        <v>18304.32599999999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34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18989.723494799207</v>
      </c>
      <c r="Y549" s="384">
        <f>GrossWeightTotalR+PalletQtyTotalR*25</f>
        <v>19154.32599999999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3771.5308658874897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3801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39.091239999999999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278.10000000000002</v>
      </c>
      <c r="D556" s="46">
        <f>IFERROR(Y57*1,"0")+IFERROR(Y58*1,"0")+IFERROR(Y59*1,"0")+IFERROR(Y60*1,"0")</f>
        <v>882.90000000000009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2715.7799999999997</v>
      </c>
      <c r="F556" s="46">
        <f>IFERROR(Y138*1,"0")+IFERROR(Y139*1,"0")+IFERROR(Y140*1,"0")+IFERROR(Y141*1,"0")+IFERROR(Y142*1,"0")</f>
        <v>968.7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520.79999999999995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2358.3000000000002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317.20000000000005</v>
      </c>
      <c r="K556" s="46">
        <f>IFERROR(Y235*1,"0")+IFERROR(Y236*1,"0")+IFERROR(Y237*1,"0")+IFERROR(Y238*1,"0")+IFERROR(Y239*1,"0")+IFERROR(Y240*1,"0")+IFERROR(Y241*1,"0")+IFERROR(Y242*1,"0")</f>
        <v>145.19999999999999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589.44999999999993</v>
      </c>
      <c r="P556" s="46">
        <f>IFERROR(Y301*1,"0")</f>
        <v>0</v>
      </c>
      <c r="Q556" s="46">
        <f>IFERROR(Y306*1,"0")+IFERROR(Y310*1,"0")+IFERROR(Y311*1,"0")+IFERROR(Y312*1,"0")+IFERROR(Y316*1,"0")</f>
        <v>1026.5999999999999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4979.8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31.2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404.76000000000005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108</v>
      </c>
      <c r="V556" s="46">
        <f>IFERROR(Y448*1,"0")+IFERROR(Y449*1,"0")+IFERROR(Y450*1,"0")</f>
        <v>32.4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1066.8000000000002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702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