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4D7749-4AFE-49AB-84F9-1433D83C2E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X284" i="1" s="1"/>
  <c r="W278" i="1"/>
  <c r="W277" i="1"/>
  <c r="BN276" i="1"/>
  <c r="BL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BL22" i="1"/>
  <c r="W550" i="1" s="1"/>
  <c r="X22" i="1"/>
  <c r="O22" i="1"/>
  <c r="H10" i="1"/>
  <c r="A9" i="1"/>
  <c r="F10" i="1" s="1"/>
  <c r="D7" i="1"/>
  <c r="P6" i="1"/>
  <c r="O2" i="1"/>
  <c r="BO33" i="1" l="1"/>
  <c r="BM33" i="1"/>
  <c r="Y33" i="1"/>
  <c r="BO82" i="1"/>
  <c r="BM82" i="1"/>
  <c r="Y82" i="1"/>
  <c r="BO102" i="1"/>
  <c r="BM102" i="1"/>
  <c r="Y102" i="1"/>
  <c r="BO126" i="1"/>
  <c r="BM126" i="1"/>
  <c r="Y126" i="1"/>
  <c r="BO164" i="1"/>
  <c r="BM164" i="1"/>
  <c r="Y164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BO74" i="1"/>
  <c r="BM74" i="1"/>
  <c r="Y74" i="1"/>
  <c r="BO92" i="1"/>
  <c r="BM92" i="1"/>
  <c r="Y92" i="1"/>
  <c r="BO112" i="1"/>
  <c r="BM112" i="1"/>
  <c r="Y112" i="1"/>
  <c r="BO153" i="1"/>
  <c r="BM153" i="1"/>
  <c r="Y153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E559" i="1"/>
  <c r="X104" i="1"/>
  <c r="X122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B559" i="1"/>
  <c r="W551" i="1"/>
  <c r="W552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F559" i="1"/>
  <c r="Y136" i="1"/>
  <c r="BM136" i="1"/>
  <c r="G559" i="1"/>
  <c r="X160" i="1"/>
  <c r="Y155" i="1"/>
  <c r="BM155" i="1"/>
  <c r="Y159" i="1"/>
  <c r="BM159" i="1"/>
  <c r="Y170" i="1"/>
  <c r="BM170" i="1"/>
  <c r="Y174" i="1"/>
  <c r="BM174" i="1"/>
  <c r="X183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M207" i="1"/>
  <c r="X222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X277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61" i="1"/>
  <c r="X268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BO165" i="1"/>
  <c r="BM165" i="1"/>
  <c r="Y165" i="1"/>
  <c r="Y166" i="1" s="1"/>
  <c r="X167" i="1"/>
  <c r="X172" i="1"/>
  <c r="BO169" i="1"/>
  <c r="BM169" i="1"/>
  <c r="Y169" i="1"/>
  <c r="X182" i="1"/>
  <c r="BO177" i="1"/>
  <c r="BM177" i="1"/>
  <c r="Y177" i="1"/>
  <c r="BO181" i="1"/>
  <c r="BM181" i="1"/>
  <c r="Y181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9" i="1"/>
  <c r="X248" i="1"/>
  <c r="BO243" i="1"/>
  <c r="BM243" i="1"/>
  <c r="Y243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I559" i="1"/>
  <c r="X166" i="1"/>
  <c r="X223" i="1"/>
  <c r="Y245" i="1"/>
  <c r="BM245" i="1"/>
  <c r="Y246" i="1"/>
  <c r="BM246" i="1"/>
  <c r="Y247" i="1"/>
  <c r="BM247" i="1"/>
  <c r="N559" i="1"/>
  <c r="Y257" i="1"/>
  <c r="BM257" i="1"/>
  <c r="BO257" i="1"/>
  <c r="Y259" i="1"/>
  <c r="BM259" i="1"/>
  <c r="X262" i="1"/>
  <c r="Y265" i="1"/>
  <c r="Y267" i="1" s="1"/>
  <c r="BM265" i="1"/>
  <c r="BO265" i="1"/>
  <c r="Y271" i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47" i="1" l="1"/>
  <c r="Y501" i="1"/>
  <c r="Y372" i="1"/>
  <c r="Y421" i="1"/>
  <c r="Y358" i="1"/>
  <c r="Y277" i="1"/>
  <c r="Y182" i="1"/>
  <c r="Y93" i="1"/>
  <c r="Y87" i="1"/>
  <c r="Y63" i="1"/>
  <c r="Y171" i="1"/>
  <c r="Y315" i="1"/>
  <c r="Y261" i="1"/>
  <c r="Y222" i="1"/>
  <c r="Y148" i="1"/>
  <c r="Y138" i="1"/>
  <c r="Y527" i="1"/>
  <c r="Y129" i="1"/>
  <c r="Y121" i="1"/>
  <c r="Y103" i="1"/>
  <c r="Y36" i="1"/>
  <c r="Y437" i="1"/>
  <c r="Y364" i="1"/>
  <c r="Y347" i="1"/>
  <c r="Y295" i="1"/>
  <c r="Y283" i="1"/>
  <c r="X550" i="1"/>
  <c r="Y248" i="1"/>
  <c r="Y239" i="1"/>
  <c r="X553" i="1"/>
  <c r="Y534" i="1"/>
  <c r="Y519" i="1"/>
  <c r="Y495" i="1"/>
  <c r="Y481" i="1"/>
  <c r="Y410" i="1"/>
  <c r="Y336" i="1"/>
  <c r="X549" i="1"/>
  <c r="X551" i="1"/>
  <c r="Y201" i="1"/>
  <c r="Y160" i="1"/>
  <c r="Y554" i="1" s="1"/>
  <c r="X552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<sst xmlns="http://schemas.openxmlformats.org/spreadsheetml/2006/main" count="2424" uniqueCount="815">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</sst>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45500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0.45833333333333331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500</v>
      </c>
      <c r="X68" s="381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46.296296296296291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47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1.0222499999999999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500</v>
      </c>
      <c r="X88" s="382">
        <f>IFERROR(SUM(X67:X86),"0")</f>
        <v>507.6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500</v>
      </c>
      <c r="X189" s="381">
        <f t="shared" si="33"/>
        <v>504.59999999999997</v>
      </c>
      <c r="Y189" s="36">
        <f>IFERROR(IF(X189=0,"",ROUNDUP(X189/H189,0)*0.02175),"")</f>
        <v>1.2614999999999998</v>
      </c>
      <c r="Z189" s="56"/>
      <c r="AA189" s="57"/>
      <c r="AE189" s="64"/>
      <c r="BB189" s="169" t="s">
        <v>1</v>
      </c>
      <c r="BL189" s="64">
        <f t="shared" si="34"/>
        <v>532.41379310344837</v>
      </c>
      <c r="BM189" s="64">
        <f t="shared" si="35"/>
        <v>537.31200000000001</v>
      </c>
      <c r="BN189" s="64">
        <f t="shared" si="36"/>
        <v>1.0262725779967159</v>
      </c>
      <c r="BO189" s="64">
        <f t="shared" si="37"/>
        <v>1.0357142857142856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100</v>
      </c>
      <c r="X190" s="381">
        <f t="shared" si="33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0" t="s">
        <v>1</v>
      </c>
      <c r="BL190" s="64">
        <f t="shared" si="34"/>
        <v>111.33333333333333</v>
      </c>
      <c r="BM190" s="64">
        <f t="shared" si="35"/>
        <v>112.224</v>
      </c>
      <c r="BN190" s="64">
        <f t="shared" si="36"/>
        <v>0.26709401709401709</v>
      </c>
      <c r="BO190" s="64">
        <f t="shared" si="37"/>
        <v>0.26923076923076922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160</v>
      </c>
      <c r="X196" s="381">
        <f t="shared" si="33"/>
        <v>160.79999999999998</v>
      </c>
      <c r="Y196" s="36">
        <f t="shared" si="38"/>
        <v>0.50451000000000001</v>
      </c>
      <c r="Z196" s="56"/>
      <c r="AA196" s="57"/>
      <c r="AE196" s="64"/>
      <c r="BB196" s="176" t="s">
        <v>1</v>
      </c>
      <c r="BL196" s="64">
        <f t="shared" si="34"/>
        <v>178.13333333333335</v>
      </c>
      <c r="BM196" s="64">
        <f t="shared" si="35"/>
        <v>179.024</v>
      </c>
      <c r="BN196" s="64">
        <f t="shared" si="36"/>
        <v>0.42735042735042739</v>
      </c>
      <c r="BO196" s="64">
        <f t="shared" si="37"/>
        <v>0.42948717948717946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160</v>
      </c>
      <c r="X197" s="381">
        <f t="shared" si="33"/>
        <v>160.79999999999998</v>
      </c>
      <c r="Y197" s="36">
        <f t="shared" si="38"/>
        <v>0.50451000000000001</v>
      </c>
      <c r="Z197" s="56"/>
      <c r="AA197" s="57"/>
      <c r="AE197" s="64"/>
      <c r="BB197" s="177" t="s">
        <v>1</v>
      </c>
      <c r="BL197" s="64">
        <f t="shared" si="34"/>
        <v>178.13333333333335</v>
      </c>
      <c r="BM197" s="64">
        <f t="shared" si="35"/>
        <v>179.024</v>
      </c>
      <c r="BN197" s="64">
        <f t="shared" si="36"/>
        <v>0.42735042735042739</v>
      </c>
      <c r="BO197" s="64">
        <f t="shared" si="37"/>
        <v>0.42948717948717946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232.4712643678161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234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2.5867800000000001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920</v>
      </c>
      <c r="X202" s="382">
        <f>IFERROR(SUM(X185:X200),"0")</f>
        <v>926.99999999999989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200</v>
      </c>
      <c r="X326" s="381">
        <f t="shared" si="59"/>
        <v>210</v>
      </c>
      <c r="Y326" s="36">
        <f>IFERROR(IF(X326=0,"",ROUNDUP(X326/H326,0)*0.02175),"")</f>
        <v>0.30449999999999999</v>
      </c>
      <c r="Z326" s="56"/>
      <c r="AA326" s="57"/>
      <c r="AE326" s="64"/>
      <c r="BB326" s="247" t="s">
        <v>1</v>
      </c>
      <c r="BL326" s="64">
        <f t="shared" si="60"/>
        <v>206.4</v>
      </c>
      <c r="BM326" s="64">
        <f t="shared" si="61"/>
        <v>216.72</v>
      </c>
      <c r="BN326" s="64">
        <f t="shared" si="62"/>
        <v>0.27777777777777779</v>
      </c>
      <c r="BO326" s="64">
        <f t="shared" si="63"/>
        <v>0.29166666666666663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500</v>
      </c>
      <c r="X328" s="381">
        <f t="shared" si="59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9" t="s">
        <v>1</v>
      </c>
      <c r="BL328" s="64">
        <f t="shared" si="60"/>
        <v>516</v>
      </c>
      <c r="BM328" s="64">
        <f t="shared" si="61"/>
        <v>526.32000000000005</v>
      </c>
      <c r="BN328" s="64">
        <f t="shared" si="62"/>
        <v>0.69444444444444442</v>
      </c>
      <c r="BO328" s="64">
        <f t="shared" si="63"/>
        <v>0.70833333333333326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300</v>
      </c>
      <c r="X330" s="381">
        <f t="shared" si="59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1" t="s">
        <v>1</v>
      </c>
      <c r="BL330" s="64">
        <f t="shared" si="60"/>
        <v>309.60000000000002</v>
      </c>
      <c r="BM330" s="64">
        <f t="shared" si="61"/>
        <v>309.60000000000002</v>
      </c>
      <c r="BN330" s="64">
        <f t="shared" si="62"/>
        <v>0.41666666666666663</v>
      </c>
      <c r="BO330" s="64">
        <f t="shared" si="63"/>
        <v>0.41666666666666663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68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1.4790000000000001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1000</v>
      </c>
      <c r="X337" s="382">
        <f>IFERROR(SUM(X324:X335),"0")</f>
        <v>1020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hidden="1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idden="1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hidden="1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500</v>
      </c>
      <c r="X367" s="381">
        <f>IFERROR(IF(W367="",0,CEILING((W367/$H367),1)*$H367),"")</f>
        <v>507</v>
      </c>
      <c r="Y367" s="36">
        <f>IFERROR(IF(X367=0,"",ROUNDUP(X367/H367,0)*0.02175),"")</f>
        <v>1.4137499999999998</v>
      </c>
      <c r="Z367" s="56"/>
      <c r="AA367" s="57"/>
      <c r="AE367" s="64"/>
      <c r="BB367" s="269" t="s">
        <v>1</v>
      </c>
      <c r="BL367" s="64">
        <f>IFERROR(W367*I367/H367,"0")</f>
        <v>536.15384615384619</v>
      </c>
      <c r="BM367" s="64">
        <f>IFERROR(X367*I367/H367,"0")</f>
        <v>543.66000000000008</v>
      </c>
      <c r="BN367" s="64">
        <f>IFERROR(1/J367*(W367/H367),"0")</f>
        <v>1.1446886446886446</v>
      </c>
      <c r="BO367" s="64">
        <f>IFERROR(1/J367*(X367/H367),"0")</f>
        <v>1.1607142857142856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64.102564102564102</v>
      </c>
      <c r="X372" s="382">
        <f>IFERROR(X367/H367,"0")+IFERROR(X368/H368,"0")+IFERROR(X369/H369,"0")+IFERROR(X370/H370,"0")+IFERROR(X371/H371,"0")</f>
        <v>65</v>
      </c>
      <c r="Y372" s="382">
        <f>IFERROR(IF(Y367="",0,Y367),"0")+IFERROR(IF(Y368="",0,Y368),"0")+IFERROR(IF(Y369="",0,Y369),"0")+IFERROR(IF(Y370="",0,Y370),"0")+IFERROR(IF(Y371="",0,Y371),"0")</f>
        <v>1.4137499999999998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500</v>
      </c>
      <c r="X373" s="382">
        <f>IFERROR(SUM(X367:X371),"0")</f>
        <v>507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idden="1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hidden="1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2920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2961.6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3090.3898614795171</v>
      </c>
      <c r="X550" s="382">
        <f>IFERROR(SUM(BM22:BM546),"0")</f>
        <v>3134.0439999999999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6</v>
      </c>
      <c r="X551" s="38">
        <f>ROUNDUP(SUM(BO22:BO546),0)</f>
        <v>6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3240.3898614795171</v>
      </c>
      <c r="X552" s="382">
        <f>GrossWeightTotalR+PalletQtyTotalR*25</f>
        <v>3284.0439999999999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409.53679143334318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414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6.5017800000000001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507.6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926.99999999999989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1020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507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0,00"/>
        <filter val="160,00"/>
        <filter val="2 920,00"/>
        <filter val="200,00"/>
        <filter val="232,47"/>
        <filter val="3 090,39"/>
        <filter val="3 240,39"/>
        <filter val="300,00"/>
        <filter val="409,54"/>
        <filter val="46,30"/>
        <filter val="500,00"/>
        <filter val="6"/>
        <filter val="64,10"/>
        <filter val="66,67"/>
        <filter val="920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