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9C9DD5-7ECE-4209-B999-DEB4C78832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Z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M556" i="1" s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P209" i="1" s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O191" i="1"/>
  <c r="BM191" i="1"/>
  <c r="Y191" i="1"/>
  <c r="BO190" i="1"/>
  <c r="BM190" i="1"/>
  <c r="Y190" i="1"/>
  <c r="P190" i="1"/>
  <c r="BO189" i="1"/>
  <c r="BM189" i="1"/>
  <c r="Y189" i="1"/>
  <c r="BP189" i="1" s="1"/>
  <c r="P189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Y175" i="1" s="1"/>
  <c r="P173" i="1"/>
  <c r="X171" i="1"/>
  <c r="X170" i="1"/>
  <c r="BO169" i="1"/>
  <c r="BM169" i="1"/>
  <c r="Y169" i="1"/>
  <c r="P169" i="1"/>
  <c r="BO168" i="1"/>
  <c r="BM168" i="1"/>
  <c r="Y168" i="1"/>
  <c r="Z168" i="1" s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H5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80" i="1" l="1"/>
  <c r="BN80" i="1"/>
  <c r="Z89" i="1"/>
  <c r="BN89" i="1"/>
  <c r="Y108" i="1"/>
  <c r="Z102" i="1"/>
  <c r="BN102" i="1"/>
  <c r="Z130" i="1"/>
  <c r="BN130" i="1"/>
  <c r="Z163" i="1"/>
  <c r="BN163" i="1"/>
  <c r="Z189" i="1"/>
  <c r="BN189" i="1"/>
  <c r="Z192" i="1"/>
  <c r="BN192" i="1"/>
  <c r="Z193" i="1"/>
  <c r="BN193" i="1"/>
  <c r="Z295" i="1"/>
  <c r="BN295" i="1"/>
  <c r="Z337" i="1"/>
  <c r="BN337" i="1"/>
  <c r="Z367" i="1"/>
  <c r="BN367" i="1"/>
  <c r="Z484" i="1"/>
  <c r="BN484" i="1"/>
  <c r="BP159" i="1"/>
  <c r="BN159" i="1"/>
  <c r="Z159" i="1"/>
  <c r="BP183" i="1"/>
  <c r="BN183" i="1"/>
  <c r="Z183" i="1"/>
  <c r="BP204" i="1"/>
  <c r="BN204" i="1"/>
  <c r="Z204" i="1"/>
  <c r="BP273" i="1"/>
  <c r="BN273" i="1"/>
  <c r="Z273" i="1"/>
  <c r="BP331" i="1"/>
  <c r="BN331" i="1"/>
  <c r="Z331" i="1"/>
  <c r="BP359" i="1"/>
  <c r="BN359" i="1"/>
  <c r="Z359" i="1"/>
  <c r="BP384" i="1"/>
  <c r="BN384" i="1"/>
  <c r="Z384" i="1"/>
  <c r="BP392" i="1"/>
  <c r="BN392" i="1"/>
  <c r="Z392" i="1"/>
  <c r="BP396" i="1"/>
  <c r="BN396" i="1"/>
  <c r="Z396" i="1"/>
  <c r="BP426" i="1"/>
  <c r="BN426" i="1"/>
  <c r="Z426" i="1"/>
  <c r="BP430" i="1"/>
  <c r="BN430" i="1"/>
  <c r="Z430" i="1"/>
  <c r="BP474" i="1"/>
  <c r="BN474" i="1"/>
  <c r="Z474" i="1"/>
  <c r="X547" i="1"/>
  <c r="X550" i="1"/>
  <c r="Z27" i="1"/>
  <c r="BN27" i="1"/>
  <c r="Z58" i="1"/>
  <c r="BN58" i="1"/>
  <c r="Z66" i="1"/>
  <c r="BN66" i="1"/>
  <c r="Z74" i="1"/>
  <c r="BN74" i="1"/>
  <c r="Z106" i="1"/>
  <c r="BN106" i="1"/>
  <c r="Y126" i="1"/>
  <c r="Z118" i="1"/>
  <c r="BN118" i="1"/>
  <c r="Z139" i="1"/>
  <c r="BN139" i="1"/>
  <c r="Z170" i="1"/>
  <c r="BP169" i="1"/>
  <c r="BN169" i="1"/>
  <c r="Z169" i="1"/>
  <c r="BP197" i="1"/>
  <c r="BN197" i="1"/>
  <c r="Z197" i="1"/>
  <c r="BP224" i="1"/>
  <c r="BN224" i="1"/>
  <c r="Z224" i="1"/>
  <c r="BP323" i="1"/>
  <c r="BN323" i="1"/>
  <c r="Z323" i="1"/>
  <c r="BP349" i="1"/>
  <c r="BN349" i="1"/>
  <c r="Z349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Y213" i="1"/>
  <c r="BP278" i="1"/>
  <c r="BN278" i="1"/>
  <c r="Z278" i="1"/>
  <c r="BP343" i="1"/>
  <c r="BN343" i="1"/>
  <c r="Z343" i="1"/>
  <c r="BP373" i="1"/>
  <c r="BN373" i="1"/>
  <c r="Z373" i="1"/>
  <c r="BP410" i="1"/>
  <c r="BN410" i="1"/>
  <c r="Z410" i="1"/>
  <c r="Y291" i="1"/>
  <c r="BP288" i="1"/>
  <c r="BN288" i="1"/>
  <c r="Z288" i="1"/>
  <c r="BP311" i="1"/>
  <c r="BN311" i="1"/>
  <c r="Z311" i="1"/>
  <c r="BP329" i="1"/>
  <c r="BN329" i="1"/>
  <c r="Z329" i="1"/>
  <c r="BP402" i="1"/>
  <c r="BN402" i="1"/>
  <c r="Z402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Z521" i="1"/>
  <c r="X548" i="1"/>
  <c r="X549" i="1" s="1"/>
  <c r="Y3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D556" i="1"/>
  <c r="E556" i="1"/>
  <c r="Z68" i="1"/>
  <c r="BN68" i="1"/>
  <c r="Z72" i="1"/>
  <c r="BN72" i="1"/>
  <c r="Z76" i="1"/>
  <c r="BN76" i="1"/>
  <c r="Z82" i="1"/>
  <c r="BN82" i="1"/>
  <c r="Z85" i="1"/>
  <c r="BN85" i="1"/>
  <c r="Y92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4" i="1"/>
  <c r="BN104" i="1"/>
  <c r="Z112" i="1"/>
  <c r="BN112" i="1"/>
  <c r="Z116" i="1"/>
  <c r="BN116" i="1"/>
  <c r="Z122" i="1"/>
  <c r="BN122" i="1"/>
  <c r="Y134" i="1"/>
  <c r="Z132" i="1"/>
  <c r="BN132" i="1"/>
  <c r="F556" i="1"/>
  <c r="Z141" i="1"/>
  <c r="BN141" i="1"/>
  <c r="G556" i="1"/>
  <c r="Z157" i="1"/>
  <c r="BN157" i="1"/>
  <c r="Z161" i="1"/>
  <c r="BN161" i="1"/>
  <c r="Z173" i="1"/>
  <c r="BN173" i="1"/>
  <c r="BP173" i="1"/>
  <c r="Z181" i="1"/>
  <c r="BN181" i="1"/>
  <c r="Z185" i="1"/>
  <c r="BN185" i="1"/>
  <c r="Y206" i="1"/>
  <c r="Z195" i="1"/>
  <c r="BN195" i="1"/>
  <c r="Z208" i="1"/>
  <c r="BN208" i="1"/>
  <c r="BP208" i="1"/>
  <c r="Z209" i="1"/>
  <c r="BN209" i="1"/>
  <c r="Z219" i="1"/>
  <c r="BN219" i="1"/>
  <c r="Z222" i="1"/>
  <c r="BN222" i="1"/>
  <c r="Z230" i="1"/>
  <c r="BN230" i="1"/>
  <c r="Z238" i="1"/>
  <c r="BN238" i="1"/>
  <c r="Z241" i="1"/>
  <c r="BN241" i="1"/>
  <c r="Z247" i="1"/>
  <c r="Z252" i="1" s="1"/>
  <c r="BN247" i="1"/>
  <c r="BP247" i="1"/>
  <c r="Z248" i="1"/>
  <c r="BN248" i="1"/>
  <c r="Z249" i="1"/>
  <c r="BN249" i="1"/>
  <c r="Z250" i="1"/>
  <c r="BN250" i="1"/>
  <c r="Z251" i="1"/>
  <c r="BN251" i="1"/>
  <c r="Y252" i="1"/>
  <c r="Z267" i="1"/>
  <c r="BN267" i="1"/>
  <c r="Z275" i="1"/>
  <c r="BN275" i="1"/>
  <c r="BP277" i="1"/>
  <c r="BN277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H9" i="1"/>
  <c r="A10" i="1"/>
  <c r="Y24" i="1"/>
  <c r="Y34" i="1"/>
  <c r="Y54" i="1"/>
  <c r="Y62" i="1"/>
  <c r="Y86" i="1"/>
  <c r="Y93" i="1"/>
  <c r="Y109" i="1"/>
  <c r="Y127" i="1"/>
  <c r="Y135" i="1"/>
  <c r="Y144" i="1"/>
  <c r="Y153" i="1"/>
  <c r="Y164" i="1"/>
  <c r="BP180" i="1"/>
  <c r="BN180" i="1"/>
  <c r="Z180" i="1"/>
  <c r="BP184" i="1"/>
  <c r="BN184" i="1"/>
  <c r="Z184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27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70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18" i="1"/>
  <c r="B556" i="1"/>
  <c r="F9" i="1"/>
  <c r="J9" i="1"/>
  <c r="Z22" i="1"/>
  <c r="Z23" i="1" s="1"/>
  <c r="BN22" i="1"/>
  <c r="BP22" i="1"/>
  <c r="X546" i="1"/>
  <c r="Z26" i="1"/>
  <c r="BN26" i="1"/>
  <c r="BP26" i="1"/>
  <c r="Z28" i="1"/>
  <c r="BN28" i="1"/>
  <c r="Z32" i="1"/>
  <c r="BN32" i="1"/>
  <c r="C556" i="1"/>
  <c r="Z52" i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Y451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432" i="1" l="1"/>
  <c r="Z451" i="1"/>
  <c r="Z361" i="1"/>
  <c r="Z345" i="1"/>
  <c r="Z297" i="1"/>
  <c r="Z480" i="1"/>
  <c r="Z374" i="1"/>
  <c r="Z108" i="1"/>
  <c r="Z495" i="1"/>
  <c r="Z269" i="1"/>
  <c r="Z213" i="1"/>
  <c r="Z134" i="1"/>
  <c r="Z53" i="1"/>
  <c r="Z34" i="1"/>
  <c r="Z406" i="1"/>
  <c r="Z313" i="1"/>
  <c r="Z243" i="1"/>
  <c r="Z205" i="1"/>
  <c r="Z92" i="1"/>
  <c r="Y550" i="1"/>
  <c r="Z513" i="1"/>
  <c r="Z544" i="1"/>
  <c r="Z531" i="1"/>
  <c r="Z334" i="1"/>
  <c r="Z489" i="1"/>
  <c r="Z369" i="1"/>
  <c r="Z285" i="1"/>
  <c r="Z186" i="1"/>
  <c r="Z164" i="1"/>
  <c r="Z152" i="1"/>
  <c r="Z143" i="1"/>
  <c r="Z126" i="1"/>
  <c r="Z86" i="1"/>
  <c r="Z61" i="1"/>
  <c r="Y547" i="1"/>
  <c r="Y546" i="1"/>
  <c r="Z475" i="1"/>
  <c r="Z226" i="1"/>
  <c r="Y548" i="1"/>
  <c r="Z279" i="1"/>
  <c r="Z263" i="1"/>
  <c r="Z551" i="1" l="1"/>
  <c r="Y549" i="1"/>
</calcChain>
</file>

<file path=xl/sharedStrings.xml><?xml version="1.0" encoding="utf-8"?>
<sst xmlns="http://schemas.openxmlformats.org/spreadsheetml/2006/main" count="2438" uniqueCount="829">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</sst>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66" sqref="AB66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828</v>
      </c>
      <c r="I5" s="664"/>
      <c r="J5" s="664"/>
      <c r="K5" s="664"/>
      <c r="L5" s="664"/>
      <c r="M5" s="470"/>
      <c r="N5" s="58"/>
      <c r="P5" s="24" t="s">
        <v>10</v>
      </c>
      <c r="Q5" s="746">
        <v>45503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Вторник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0.41666666666666669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idden="1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hidden="1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80</v>
      </c>
      <c r="Y66" s="383">
        <f t="shared" si="6"/>
        <v>86.4</v>
      </c>
      <c r="Z66" s="36">
        <f t="shared" si="7"/>
        <v>0.17399999999999999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83.555555555555543</v>
      </c>
      <c r="BN66" s="64">
        <f t="shared" si="9"/>
        <v>90.24</v>
      </c>
      <c r="BO66" s="64">
        <f t="shared" si="10"/>
        <v>0.13227513227513224</v>
      </c>
      <c r="BP66" s="64">
        <f t="shared" si="11"/>
        <v>0.14285714285714285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140</v>
      </c>
      <c r="Y69" s="383">
        <f t="shared" si="6"/>
        <v>140.4</v>
      </c>
      <c r="Z69" s="36">
        <f t="shared" si="7"/>
        <v>0.28275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146.2222222222222</v>
      </c>
      <c r="BN69" s="64">
        <f t="shared" si="9"/>
        <v>146.63999999999999</v>
      </c>
      <c r="BO69" s="64">
        <f t="shared" si="10"/>
        <v>0.23148148148148145</v>
      </c>
      <c r="BP69" s="64">
        <f t="shared" si="11"/>
        <v>0.23214285714285712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20.370370370370367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21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0.45674999999999999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220</v>
      </c>
      <c r="Y87" s="384">
        <f>IFERROR(SUM(Y65:Y85),"0")</f>
        <v>226.8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100</v>
      </c>
      <c r="Y112" s="383">
        <f t="shared" si="18"/>
        <v>100.80000000000001</v>
      </c>
      <c r="Z112" s="36">
        <f>IFERROR(IF(Y112=0,"",ROUNDUP(Y112/H112,0)*0.02175),"")</f>
        <v>0.26100000000000001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106.71428571428572</v>
      </c>
      <c r="BN112" s="64">
        <f t="shared" si="20"/>
        <v>107.56800000000001</v>
      </c>
      <c r="BO112" s="64">
        <f t="shared" si="21"/>
        <v>0.21258503401360543</v>
      </c>
      <c r="BP112" s="64">
        <f t="shared" si="22"/>
        <v>0.21428571428571427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68</v>
      </c>
      <c r="Y117" s="383">
        <f t="shared" si="18"/>
        <v>70.2</v>
      </c>
      <c r="Z117" s="36">
        <f>IFERROR(IF(Y117=0,"",ROUNDUP(Y117/H117,0)*0.00753),"")</f>
        <v>0.19578000000000001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74.850370370370371</v>
      </c>
      <c r="BN117" s="64">
        <f t="shared" si="20"/>
        <v>77.271999999999991</v>
      </c>
      <c r="BO117" s="64">
        <f t="shared" si="21"/>
        <v>0.16144349477682809</v>
      </c>
      <c r="BP117" s="64">
        <f t="shared" si="22"/>
        <v>0.16666666666666666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37.089947089947088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38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0.45678000000000002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168</v>
      </c>
      <c r="Y127" s="384">
        <f>IFERROR(SUM(Y111:Y125),"0")</f>
        <v>171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391">
        <v>4680115881532</v>
      </c>
      <c r="E129" s="392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91">
        <v>4680115881532</v>
      </c>
      <c r="E130" s="392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150</v>
      </c>
      <c r="Y139" s="383">
        <f>IFERROR(IF(X139="",0,CEILING((X139/$H139),1)*$H139),"")</f>
        <v>151.20000000000002</v>
      </c>
      <c r="Z139" s="36">
        <f>IFERROR(IF(Y139=0,"",ROUNDUP(Y139/H139,0)*0.02175),"")</f>
        <v>0.39149999999999996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159.96428571428572</v>
      </c>
      <c r="BN139" s="64">
        <f>IFERROR(Y139*I139/H139,"0")</f>
        <v>161.244</v>
      </c>
      <c r="BO139" s="64">
        <f>IFERROR(1/J139*(X139/H139),"0")</f>
        <v>0.31887755102040816</v>
      </c>
      <c r="BP139" s="64">
        <f>IFERROR(1/J139*(Y139/H139),"0")</f>
        <v>0.3214285714285714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68</v>
      </c>
      <c r="Y141" s="383">
        <f>IFERROR(IF(X141="",0,CEILING((X141/$H141),1)*$H141),"")</f>
        <v>70.2</v>
      </c>
      <c r="Z141" s="36">
        <f>IFERROR(IF(Y141=0,"",ROUNDUP(Y141/H141,0)*0.00753),"")</f>
        <v>0.19578000000000001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74.850370370370371</v>
      </c>
      <c r="BN141" s="64">
        <f>IFERROR(Y141*I141/H141,"0")</f>
        <v>77.271999999999991</v>
      </c>
      <c r="BO141" s="64">
        <f>IFERROR(1/J141*(X141/H141),"0")</f>
        <v>0.16144349477682809</v>
      </c>
      <c r="BP141" s="64">
        <f>IFERROR(1/J141*(Y141/H141),"0")</f>
        <v>0.16666666666666666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43.042328042328037</v>
      </c>
      <c r="Y143" s="384">
        <f>IFERROR(Y138/H138,"0")+IFERROR(Y139/H139,"0")+IFERROR(Y140/H140,"0")+IFERROR(Y141/H141,"0")+IFERROR(Y142/H142,"0")</f>
        <v>44</v>
      </c>
      <c r="Z143" s="384">
        <f>IFERROR(IF(Z138="",0,Z138),"0")+IFERROR(IF(Z139="",0,Z139),"0")+IFERROR(IF(Z140="",0,Z140),"0")+IFERROR(IF(Z141="",0,Z141),"0")+IFERROR(IF(Z142="",0,Z142),"0")</f>
        <v>0.58728000000000002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218</v>
      </c>
      <c r="Y144" s="384">
        <f>IFERROR(SUM(Y138:Y142),"0")</f>
        <v>221.40000000000003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hidden="1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hidden="1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hidden="1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hidden="1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96</v>
      </c>
      <c r="Y194" s="383">
        <f t="shared" si="33"/>
        <v>96</v>
      </c>
      <c r="Z194" s="36">
        <f>IFERROR(IF(Y194=0,"",ROUNDUP(Y194/H194,0)*0.00753),"")</f>
        <v>0.30120000000000002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106.88000000000001</v>
      </c>
      <c r="BN194" s="64">
        <f t="shared" si="35"/>
        <v>106.88000000000001</v>
      </c>
      <c r="BO194" s="64">
        <f t="shared" si="36"/>
        <v>0.25641025641025639</v>
      </c>
      <c r="BP194" s="64">
        <f t="shared" si="37"/>
        <v>0.25641025641025639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60</v>
      </c>
      <c r="Y196" s="383">
        <f t="shared" si="33"/>
        <v>60</v>
      </c>
      <c r="Z196" s="36">
        <f>IFERROR(IF(Y196=0,"",ROUNDUP(Y196/H196,0)*0.00753),"")</f>
        <v>0.18825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65</v>
      </c>
      <c r="BN196" s="64">
        <f t="shared" si="35"/>
        <v>65</v>
      </c>
      <c r="BO196" s="64">
        <f t="shared" si="36"/>
        <v>0.16025641025641024</v>
      </c>
      <c r="BP196" s="64">
        <f t="shared" si="37"/>
        <v>0.16025641025641024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112</v>
      </c>
      <c r="Y200" s="383">
        <f t="shared" si="33"/>
        <v>112.8</v>
      </c>
      <c r="Z200" s="36">
        <f t="shared" si="38"/>
        <v>0.35391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124.69333333333334</v>
      </c>
      <c r="BN200" s="64">
        <f t="shared" si="35"/>
        <v>125.58400000000002</v>
      </c>
      <c r="BO200" s="64">
        <f t="shared" si="36"/>
        <v>0.29914529914529919</v>
      </c>
      <c r="BP200" s="64">
        <f t="shared" si="37"/>
        <v>0.30128205128205127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80</v>
      </c>
      <c r="Y201" s="383">
        <f t="shared" si="33"/>
        <v>81.599999999999994</v>
      </c>
      <c r="Z201" s="36">
        <f t="shared" si="38"/>
        <v>0.25602000000000003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89.066666666666677</v>
      </c>
      <c r="BN201" s="64">
        <f t="shared" si="35"/>
        <v>90.847999999999999</v>
      </c>
      <c r="BO201" s="64">
        <f t="shared" si="36"/>
        <v>0.21367521367521369</v>
      </c>
      <c r="BP201" s="64">
        <f t="shared" si="37"/>
        <v>0.21794871794871795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hidden="1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145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146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1.09938</v>
      </c>
      <c r="AA205" s="385"/>
      <c r="AB205" s="385"/>
      <c r="AC205" s="385"/>
    </row>
    <row r="206" spans="1:68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348</v>
      </c>
      <c r="Y206" s="384">
        <f>IFERROR(SUM(Y189:Y204),"0")</f>
        <v>350.4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200</v>
      </c>
      <c r="Y283" s="383">
        <f>IFERROR(IF(X283="",0,CEILING((X283/$H283),1)*$H283),"")</f>
        <v>202.79999999999998</v>
      </c>
      <c r="Z283" s="36">
        <f>IFERROR(IF(Y283=0,"",ROUNDUP(Y283/H283,0)*0.02175),"")</f>
        <v>0.5655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214.46153846153848</v>
      </c>
      <c r="BN283" s="64">
        <f>IFERROR(Y283*I283/H283,"0")</f>
        <v>217.464</v>
      </c>
      <c r="BO283" s="64">
        <f>IFERROR(1/J283*(X283/H283),"0")</f>
        <v>0.45787545787545786</v>
      </c>
      <c r="BP283" s="64">
        <f>IFERROR(1/J283*(Y283/H283),"0")</f>
        <v>0.46428571428571425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25.641025641025642</v>
      </c>
      <c r="Y285" s="384">
        <f>IFERROR(Y282/H282,"0")+IFERROR(Y283/H283,"0")+IFERROR(Y284/H284,"0")</f>
        <v>26</v>
      </c>
      <c r="Z285" s="384">
        <f>IFERROR(IF(Z282="",0,Z282),"0")+IFERROR(IF(Z283="",0,Z283),"0")+IFERROR(IF(Z284="",0,Z284),"0")</f>
        <v>0.5655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200</v>
      </c>
      <c r="Y286" s="384">
        <f>IFERROR(SUM(Y282:Y284),"0")</f>
        <v>202.79999999999998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hidden="1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hidden="1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0</v>
      </c>
      <c r="Y324" s="383">
        <f t="shared" si="59"/>
        <v>0</v>
      </c>
      <c r="Z324" s="36" t="str">
        <f>IFERROR(IF(Y324=0,"",ROUNDUP(Y324/H324,0)*0.02175),"")</f>
        <v/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0</v>
      </c>
      <c r="BN324" s="64">
        <f t="shared" si="61"/>
        <v>0</v>
      </c>
      <c r="BO324" s="64">
        <f t="shared" si="62"/>
        <v>0</v>
      </c>
      <c r="BP324" s="64">
        <f t="shared" si="63"/>
        <v>0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hidden="1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0</v>
      </c>
      <c r="Y326" s="383">
        <f t="shared" si="59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0</v>
      </c>
      <c r="BN326" s="64">
        <f t="shared" si="61"/>
        <v>0</v>
      </c>
      <c r="BO326" s="64">
        <f t="shared" si="62"/>
        <v>0</v>
      </c>
      <c r="BP326" s="64">
        <f t="shared" si="63"/>
        <v>0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400</v>
      </c>
      <c r="Y328" s="383">
        <f t="shared" si="59"/>
        <v>405</v>
      </c>
      <c r="Z328" s="36">
        <f>IFERROR(IF(Y328=0,"",ROUNDUP(Y328/H328,0)*0.02175),"")</f>
        <v>0.58724999999999994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412.8</v>
      </c>
      <c r="BN328" s="64">
        <f t="shared" si="61"/>
        <v>417.96000000000004</v>
      </c>
      <c r="BO328" s="64">
        <f t="shared" si="62"/>
        <v>0.55555555555555558</v>
      </c>
      <c r="BP328" s="64">
        <f t="shared" si="63"/>
        <v>0.5625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26.666666666666668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27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0.58724999999999994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400</v>
      </c>
      <c r="Y335" s="384">
        <f>IFERROR(SUM(Y322:Y333),"0")</f>
        <v>405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550</v>
      </c>
      <c r="Y337" s="383">
        <f>IFERROR(IF(X337="",0,CEILING((X337/$H337),1)*$H337),"")</f>
        <v>555</v>
      </c>
      <c r="Z337" s="36">
        <f>IFERROR(IF(Y337=0,"",ROUNDUP(Y337/H337,0)*0.02175),"")</f>
        <v>0.80474999999999997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567.6</v>
      </c>
      <c r="BN337" s="64">
        <f>IFERROR(Y337*I337/H337,"0")</f>
        <v>572.76</v>
      </c>
      <c r="BO337" s="64">
        <f>IFERROR(1/J337*(X337/H337),"0")</f>
        <v>0.76388888888888884</v>
      </c>
      <c r="BP337" s="64">
        <f>IFERROR(1/J337*(Y337/H337),"0")</f>
        <v>0.77083333333333326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36.666666666666664</v>
      </c>
      <c r="Y339" s="384">
        <f>IFERROR(Y337/H337,"0")+IFERROR(Y338/H338,"0")</f>
        <v>37</v>
      </c>
      <c r="Z339" s="384">
        <f>IFERROR(IF(Z337="",0,Z337),"0")+IFERROR(IF(Z338="",0,Z338),"0")</f>
        <v>0.80474999999999997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550</v>
      </c>
      <c r="Y340" s="384">
        <f>IFERROR(SUM(Y337:Y338),"0")</f>
        <v>555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hidden="1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hidden="1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900</v>
      </c>
      <c r="Y364" s="383">
        <f>IFERROR(IF(X364="",0,CEILING((X364/$H364),1)*$H364),"")</f>
        <v>904.8</v>
      </c>
      <c r="Z364" s="36">
        <f>IFERROR(IF(Y364=0,"",ROUNDUP(Y364/H364,0)*0.02175),"")</f>
        <v>2.5229999999999997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965.07692307692309</v>
      </c>
      <c r="BN364" s="64">
        <f>IFERROR(Y364*I364/H364,"0")</f>
        <v>970.22400000000016</v>
      </c>
      <c r="BO364" s="64">
        <f>IFERROR(1/J364*(X364/H364),"0")</f>
        <v>2.0604395604395602</v>
      </c>
      <c r="BP364" s="64">
        <f>IFERROR(1/J364*(Y364/H364),"0")</f>
        <v>2.0714285714285712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115.38461538461539</v>
      </c>
      <c r="Y369" s="384">
        <f>IFERROR(Y364/H364,"0")+IFERROR(Y365/H365,"0")+IFERROR(Y366/H366,"0")+IFERROR(Y367/H367,"0")+IFERROR(Y368/H368,"0")</f>
        <v>116</v>
      </c>
      <c r="Z369" s="384">
        <f>IFERROR(IF(Z364="",0,Z364),"0")+IFERROR(IF(Z365="",0,Z365),"0")+IFERROR(IF(Z366="",0,Z366),"0")+IFERROR(IF(Z367="",0,Z367),"0")+IFERROR(IF(Z368="",0,Z368),"0")</f>
        <v>2.5229999999999997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900</v>
      </c>
      <c r="Y370" s="384">
        <f>IFERROR(SUM(Y364:Y368),"0")</f>
        <v>904.8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4301031325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hidden="1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hidden="1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300</v>
      </c>
      <c r="Y467" s="383">
        <f t="shared" si="76"/>
        <v>300.96000000000004</v>
      </c>
      <c r="Z467" s="36">
        <f t="shared" si="77"/>
        <v>0.68171999999999999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320.45454545454544</v>
      </c>
      <c r="BN467" s="64">
        <f t="shared" si="79"/>
        <v>321.48</v>
      </c>
      <c r="BO467" s="64">
        <f t="shared" si="80"/>
        <v>0.54632867132867136</v>
      </c>
      <c r="BP467" s="64">
        <f t="shared" si="81"/>
        <v>0.54807692307692313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900</v>
      </c>
      <c r="Y470" s="383">
        <f t="shared" si="76"/>
        <v>902.88</v>
      </c>
      <c r="Z470" s="36">
        <f t="shared" si="77"/>
        <v>2.0451600000000001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961.36363636363637</v>
      </c>
      <c r="BN470" s="64">
        <f t="shared" si="79"/>
        <v>964.43999999999994</v>
      </c>
      <c r="BO470" s="64">
        <f t="shared" si="80"/>
        <v>1.638986013986014</v>
      </c>
      <c r="BP470" s="64">
        <f t="shared" si="81"/>
        <v>1.6442307692307694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227.27272727272725</v>
      </c>
      <c r="Y475" s="384">
        <f>IFERROR(Y466/H466,"0")+IFERROR(Y467/H467,"0")+IFERROR(Y468/H468,"0")+IFERROR(Y469/H469,"0")+IFERROR(Y470/H470,"0")+IFERROR(Y471/H471,"0")+IFERROR(Y472/H472,"0")+IFERROR(Y473/H473,"0")+IFERROR(Y474/H474,"0")</f>
        <v>228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2.72688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1200</v>
      </c>
      <c r="Y476" s="384">
        <f>IFERROR(SUM(Y466:Y474),"0")</f>
        <v>1203.8400000000001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650</v>
      </c>
      <c r="Y478" s="383">
        <f>IFERROR(IF(X478="",0,CEILING((X478/$H478),1)*$H478),"")</f>
        <v>654.72</v>
      </c>
      <c r="Z478" s="36">
        <f>IFERROR(IF(Y478=0,"",ROUNDUP(Y478/H478,0)*0.01196),"")</f>
        <v>1.4830399999999999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694.31818181818176</v>
      </c>
      <c r="BN478" s="64">
        <f>IFERROR(Y478*I478/H478,"0")</f>
        <v>699.36</v>
      </c>
      <c r="BO478" s="64">
        <f>IFERROR(1/J478*(X478/H478),"0")</f>
        <v>1.1837121212121211</v>
      </c>
      <c r="BP478" s="64">
        <f>IFERROR(1/J478*(Y478/H478),"0")</f>
        <v>1.1923076923076923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123.10606060606059</v>
      </c>
      <c r="Y480" s="384">
        <f>IFERROR(Y478/H478,"0")+IFERROR(Y479/H479,"0")</f>
        <v>124</v>
      </c>
      <c r="Z480" s="384">
        <f>IFERROR(IF(Z478="",0,Z478),"0")+IFERROR(IF(Z479="",0,Z479),"0")</f>
        <v>1.4830399999999999</v>
      </c>
      <c r="AA480" s="385"/>
      <c r="AB480" s="385"/>
      <c r="AC480" s="385"/>
    </row>
    <row r="481" spans="1:68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650</v>
      </c>
      <c r="Y481" s="384">
        <f>IFERROR(SUM(Y478:Y479),"0")</f>
        <v>654.72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130</v>
      </c>
      <c r="Y483" s="383">
        <f t="shared" ref="Y483:Y488" si="82">IFERROR(IF(X483="",0,CEILING((X483/$H483),1)*$H483),"")</f>
        <v>132</v>
      </c>
      <c r="Z483" s="36">
        <f>IFERROR(IF(Y483=0,"",ROUNDUP(Y483/H483,0)*0.01196),"")</f>
        <v>0.29899999999999999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138.86363636363635</v>
      </c>
      <c r="BN483" s="64">
        <f t="shared" ref="BN483:BN488" si="84">IFERROR(Y483*I483/H483,"0")</f>
        <v>140.99999999999997</v>
      </c>
      <c r="BO483" s="64">
        <f t="shared" ref="BO483:BO488" si="85">IFERROR(1/J483*(X483/H483),"0")</f>
        <v>0.23674242424242425</v>
      </c>
      <c r="BP483" s="64">
        <f t="shared" ref="BP483:BP488" si="86">IFERROR(1/J483*(Y483/H483),"0")</f>
        <v>0.24038461538461539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230</v>
      </c>
      <c r="Y484" s="383">
        <f t="shared" si="82"/>
        <v>232.32000000000002</v>
      </c>
      <c r="Z484" s="36">
        <f>IFERROR(IF(Y484=0,"",ROUNDUP(Y484/H484,0)*0.01196),"")</f>
        <v>0.52624000000000004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245.68181818181813</v>
      </c>
      <c r="BN484" s="64">
        <f t="shared" si="84"/>
        <v>248.16000000000003</v>
      </c>
      <c r="BO484" s="64">
        <f t="shared" si="85"/>
        <v>0.41885198135198132</v>
      </c>
      <c r="BP484" s="64">
        <f t="shared" si="86"/>
        <v>0.42307692307692313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400</v>
      </c>
      <c r="Y485" s="383">
        <f t="shared" si="82"/>
        <v>401.28000000000003</v>
      </c>
      <c r="Z485" s="36">
        <f>IFERROR(IF(Y485=0,"",ROUNDUP(Y485/H485,0)*0.01196),"")</f>
        <v>0.90895999999999999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427.27272727272725</v>
      </c>
      <c r="BN485" s="64">
        <f t="shared" si="84"/>
        <v>428.64</v>
      </c>
      <c r="BO485" s="64">
        <f t="shared" si="85"/>
        <v>0.72843822843822836</v>
      </c>
      <c r="BP485" s="64">
        <f t="shared" si="86"/>
        <v>0.73076923076923084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143.93939393939394</v>
      </c>
      <c r="Y489" s="384">
        <f>IFERROR(Y483/H483,"0")+IFERROR(Y484/H484,"0")+IFERROR(Y485/H485,"0")+IFERROR(Y486/H486,"0")+IFERROR(Y487/H487,"0")+IFERROR(Y488/H488,"0")</f>
        <v>145</v>
      </c>
      <c r="Z489" s="384">
        <f>IFERROR(IF(Z483="",0,Z483),"0")+IFERROR(IF(Z484="",0,Z484),"0")+IFERROR(IF(Z485="",0,Z485),"0")+IFERROR(IF(Z486="",0,Z486),"0")+IFERROR(IF(Z487="",0,Z487),"0")+IFERROR(IF(Z488="",0,Z488),"0")</f>
        <v>1.7342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760</v>
      </c>
      <c r="Y490" s="384">
        <f>IFERROR(SUM(Y483:Y488),"0")</f>
        <v>765.60000000000014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5614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5661.3600000000006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5979.6900969400967</v>
      </c>
      <c r="Y547" s="384">
        <f>IFERROR(SUM(BN22:BN543),"0")</f>
        <v>6030.0360000000001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11</v>
      </c>
      <c r="Y548" s="38">
        <f>ROUNDUP(SUM(BP22:BP543),0)</f>
        <v>11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6254.6900969400967</v>
      </c>
      <c r="Y549" s="384">
        <f>GrossWeightTotalR+PalletQtyTotalR*25</f>
        <v>6305.0360000000001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944.17980167980181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952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13.02481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397.8</v>
      </c>
      <c r="F556" s="46">
        <f>IFERROR(Y138*1,"0")+IFERROR(Y139*1,"0")+IFERROR(Y140*1,"0")+IFERROR(Y141*1,"0")+IFERROR(Y142*1,"0")</f>
        <v>221.40000000000003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350.4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202.79999999999998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960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904.8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2624.1600000000003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00,00"/>
        <filter val="11"/>
        <filter val="112,00"/>
        <filter val="115,38"/>
        <filter val="123,11"/>
        <filter val="130,00"/>
        <filter val="140,00"/>
        <filter val="143,94"/>
        <filter val="145,00"/>
        <filter val="150,00"/>
        <filter val="168,00"/>
        <filter val="20,37"/>
        <filter val="200,00"/>
        <filter val="218,00"/>
        <filter val="220,00"/>
        <filter val="227,27"/>
        <filter val="230,00"/>
        <filter val="25,64"/>
        <filter val="26,67"/>
        <filter val="300,00"/>
        <filter val="348,00"/>
        <filter val="36,67"/>
        <filter val="37,09"/>
        <filter val="400,00"/>
        <filter val="43,04"/>
        <filter val="5 614,00"/>
        <filter val="5 979,69"/>
        <filter val="550,00"/>
        <filter val="6 254,69"/>
        <filter val="60,00"/>
        <filter val="650,00"/>
        <filter val="68,00"/>
        <filter val="760,00"/>
        <filter val="80,00"/>
        <filter val="900,00"/>
        <filter val="944,18"/>
        <filter val="96,00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