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7,24 ПОКОМ КИ филиалы\"/>
    </mc:Choice>
  </mc:AlternateContent>
  <xr:revisionPtr revIDLastSave="0" documentId="13_ncr:1_{56C6ACDE-E2A6-4AA4-9132-F22617A3EB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2" i="1" l="1"/>
  <c r="R101" i="1"/>
  <c r="AE101" i="1" s="1"/>
  <c r="R98" i="1"/>
  <c r="R97" i="1"/>
  <c r="R96" i="1"/>
  <c r="R93" i="1"/>
  <c r="R92" i="1"/>
  <c r="R91" i="1"/>
  <c r="R89" i="1"/>
  <c r="AE89" i="1" s="1"/>
  <c r="R83" i="1"/>
  <c r="AE83" i="1" s="1"/>
  <c r="R78" i="1"/>
  <c r="AE78" i="1" s="1"/>
  <c r="R73" i="1"/>
  <c r="AE73" i="1" s="1"/>
  <c r="R66" i="1"/>
  <c r="AE66" i="1" s="1"/>
  <c r="R59" i="1"/>
  <c r="AE59" i="1" s="1"/>
  <c r="R56" i="1"/>
  <c r="AE56" i="1" s="1"/>
  <c r="R51" i="1"/>
  <c r="AE51" i="1" s="1"/>
  <c r="R48" i="1"/>
  <c r="AE48" i="1" s="1"/>
  <c r="R45" i="1"/>
  <c r="AE45" i="1" s="1"/>
  <c r="R43" i="1"/>
  <c r="AE43" i="1" s="1"/>
  <c r="R37" i="1"/>
  <c r="AE37" i="1" s="1"/>
  <c r="R36" i="1"/>
  <c r="AE36" i="1" s="1"/>
  <c r="R20" i="1"/>
  <c r="AE20" i="1" s="1"/>
  <c r="R19" i="1"/>
  <c r="AE19" i="1" s="1"/>
  <c r="R18" i="1"/>
  <c r="AE18" i="1" s="1"/>
  <c r="R17" i="1"/>
  <c r="AE17" i="1" s="1"/>
  <c r="R15" i="1"/>
  <c r="AE15" i="1" s="1"/>
  <c r="R14" i="1"/>
  <c r="AE14" i="1" s="1"/>
  <c r="R12" i="1"/>
  <c r="R10" i="1"/>
  <c r="AE10" i="1" s="1"/>
  <c r="AF99" i="1"/>
  <c r="AF100" i="1"/>
  <c r="AF101" i="1"/>
  <c r="AF102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6" i="1"/>
  <c r="AE102" i="1"/>
  <c r="AE12" i="1"/>
  <c r="AE23" i="1"/>
  <c r="AE24" i="1"/>
  <c r="AE29" i="1"/>
  <c r="AE32" i="1"/>
  <c r="AE33" i="1"/>
  <c r="AE41" i="1"/>
  <c r="AE58" i="1"/>
  <c r="AE63" i="1"/>
  <c r="AE69" i="1"/>
  <c r="AE72" i="1"/>
  <c r="AE74" i="1"/>
  <c r="AE75" i="1"/>
  <c r="AE76" i="1"/>
  <c r="AE77" i="1"/>
  <c r="AE79" i="1"/>
  <c r="AE80" i="1"/>
  <c r="AE81" i="1"/>
  <c r="AE82" i="1"/>
  <c r="AE84" i="1"/>
  <c r="AE88" i="1"/>
  <c r="AE90" i="1"/>
  <c r="AE91" i="1"/>
  <c r="AE92" i="1"/>
  <c r="AE93" i="1"/>
  <c r="AE94" i="1"/>
  <c r="AE95" i="1"/>
  <c r="AE96" i="1"/>
  <c r="AE97" i="1"/>
  <c r="AE98" i="1"/>
  <c r="S5" i="1"/>
  <c r="AF5" i="1" l="1"/>
  <c r="P99" i="1"/>
  <c r="F73" i="1" l="1"/>
  <c r="E61" i="1" l="1"/>
  <c r="P61" i="1" s="1"/>
  <c r="F97" i="1"/>
  <c r="E97" i="1"/>
  <c r="P97" i="1" s="1"/>
  <c r="F96" i="1"/>
  <c r="E96" i="1"/>
  <c r="P96" i="1" s="1"/>
  <c r="F93" i="1"/>
  <c r="E93" i="1"/>
  <c r="P93" i="1" s="1"/>
  <c r="AE100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V23" i="1" s="1"/>
  <c r="P24" i="1"/>
  <c r="V24" i="1" s="1"/>
  <c r="P25" i="1"/>
  <c r="P26" i="1"/>
  <c r="P27" i="1"/>
  <c r="P28" i="1"/>
  <c r="Q28" i="1" s="1"/>
  <c r="R28" i="1" s="1"/>
  <c r="AE28" i="1" s="1"/>
  <c r="P29" i="1"/>
  <c r="V29" i="1" s="1"/>
  <c r="P30" i="1"/>
  <c r="Q30" i="1" s="1"/>
  <c r="R30" i="1" s="1"/>
  <c r="AE30" i="1" s="1"/>
  <c r="P31" i="1"/>
  <c r="Q31" i="1" s="1"/>
  <c r="R31" i="1" s="1"/>
  <c r="AE31" i="1" s="1"/>
  <c r="P32" i="1"/>
  <c r="V32" i="1" s="1"/>
  <c r="P33" i="1"/>
  <c r="V33" i="1" s="1"/>
  <c r="P34" i="1"/>
  <c r="P35" i="1"/>
  <c r="Q35" i="1" s="1"/>
  <c r="R35" i="1" s="1"/>
  <c r="AE35" i="1" s="1"/>
  <c r="P36" i="1"/>
  <c r="P37" i="1"/>
  <c r="P38" i="1"/>
  <c r="P39" i="1"/>
  <c r="P40" i="1"/>
  <c r="P41" i="1"/>
  <c r="V41" i="1" s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V58" i="1" s="1"/>
  <c r="P59" i="1"/>
  <c r="P60" i="1"/>
  <c r="P62" i="1"/>
  <c r="P63" i="1"/>
  <c r="V63" i="1" s="1"/>
  <c r="P64" i="1"/>
  <c r="P65" i="1"/>
  <c r="P66" i="1"/>
  <c r="P67" i="1"/>
  <c r="P68" i="1"/>
  <c r="P69" i="1"/>
  <c r="V69" i="1" s="1"/>
  <c r="P70" i="1"/>
  <c r="P71" i="1"/>
  <c r="P72" i="1"/>
  <c r="V72" i="1" s="1"/>
  <c r="P73" i="1"/>
  <c r="P74" i="1"/>
  <c r="V74" i="1" s="1"/>
  <c r="P75" i="1"/>
  <c r="V75" i="1" s="1"/>
  <c r="P76" i="1"/>
  <c r="V76" i="1" s="1"/>
  <c r="P77" i="1"/>
  <c r="V77" i="1" s="1"/>
  <c r="P78" i="1"/>
  <c r="P79" i="1"/>
  <c r="V79" i="1" s="1"/>
  <c r="P80" i="1"/>
  <c r="V80" i="1" s="1"/>
  <c r="P81" i="1"/>
  <c r="V81" i="1" s="1"/>
  <c r="P82" i="1"/>
  <c r="V82" i="1" s="1"/>
  <c r="P83" i="1"/>
  <c r="P84" i="1"/>
  <c r="V84" i="1" s="1"/>
  <c r="P85" i="1"/>
  <c r="P86" i="1"/>
  <c r="P87" i="1"/>
  <c r="P88" i="1"/>
  <c r="V88" i="1" s="1"/>
  <c r="P89" i="1"/>
  <c r="P90" i="1"/>
  <c r="W90" i="1" s="1"/>
  <c r="P91" i="1"/>
  <c r="P92" i="1"/>
  <c r="P94" i="1"/>
  <c r="W94" i="1" s="1"/>
  <c r="P95" i="1"/>
  <c r="W95" i="1" s="1"/>
  <c r="P98" i="1"/>
  <c r="P100" i="1"/>
  <c r="W100" i="1" s="1"/>
  <c r="P6" i="1"/>
  <c r="W92" i="1" l="1"/>
  <c r="Q86" i="1"/>
  <c r="R86" i="1" s="1"/>
  <c r="AE86" i="1" s="1"/>
  <c r="V78" i="1"/>
  <c r="Q70" i="1"/>
  <c r="R70" i="1" s="1"/>
  <c r="AE70" i="1" s="1"/>
  <c r="Q68" i="1"/>
  <c r="R68" i="1" s="1"/>
  <c r="AE68" i="1" s="1"/>
  <c r="V66" i="1"/>
  <c r="Q64" i="1"/>
  <c r="R64" i="1" s="1"/>
  <c r="AE64" i="1" s="1"/>
  <c r="Q62" i="1"/>
  <c r="R62" i="1" s="1"/>
  <c r="AE62" i="1" s="1"/>
  <c r="V59" i="1"/>
  <c r="Q57" i="1"/>
  <c r="Q55" i="1"/>
  <c r="R55" i="1" s="1"/>
  <c r="AE55" i="1" s="1"/>
  <c r="Q53" i="1"/>
  <c r="R53" i="1" s="1"/>
  <c r="AE53" i="1" s="1"/>
  <c r="V51" i="1"/>
  <c r="Q49" i="1"/>
  <c r="R49" i="1" s="1"/>
  <c r="AE49" i="1" s="1"/>
  <c r="Q47" i="1"/>
  <c r="R47" i="1" s="1"/>
  <c r="AE47" i="1" s="1"/>
  <c r="V45" i="1"/>
  <c r="Q39" i="1"/>
  <c r="R39" i="1" s="1"/>
  <c r="AE39" i="1" s="1"/>
  <c r="Q27" i="1"/>
  <c r="R27" i="1" s="1"/>
  <c r="AE27" i="1" s="1"/>
  <c r="Q25" i="1"/>
  <c r="R25" i="1" s="1"/>
  <c r="AE25" i="1" s="1"/>
  <c r="Q21" i="1"/>
  <c r="R21" i="1" s="1"/>
  <c r="AE21" i="1" s="1"/>
  <c r="V15" i="1"/>
  <c r="Q13" i="1"/>
  <c r="R13" i="1" s="1"/>
  <c r="AE13" i="1" s="1"/>
  <c r="Q11" i="1"/>
  <c r="R11" i="1" s="1"/>
  <c r="AE11" i="1" s="1"/>
  <c r="Q9" i="1"/>
  <c r="R9" i="1" s="1"/>
  <c r="AE9" i="1" s="1"/>
  <c r="Q7" i="1"/>
  <c r="R7" i="1" s="1"/>
  <c r="AE7" i="1" s="1"/>
  <c r="Q6" i="1"/>
  <c r="R6" i="1" s="1"/>
  <c r="W98" i="1"/>
  <c r="W91" i="1"/>
  <c r="Q87" i="1"/>
  <c r="R87" i="1" s="1"/>
  <c r="AE87" i="1" s="1"/>
  <c r="Q85" i="1"/>
  <c r="R85" i="1" s="1"/>
  <c r="AE85" i="1" s="1"/>
  <c r="V83" i="1"/>
  <c r="V73" i="1"/>
  <c r="Q71" i="1"/>
  <c r="R71" i="1" s="1"/>
  <c r="AE71" i="1" s="1"/>
  <c r="Q67" i="1"/>
  <c r="R67" i="1" s="1"/>
  <c r="AE67" i="1" s="1"/>
  <c r="Q65" i="1"/>
  <c r="R65" i="1" s="1"/>
  <c r="AE65" i="1" s="1"/>
  <c r="Q60" i="1"/>
  <c r="R60" i="1" s="1"/>
  <c r="AE60" i="1" s="1"/>
  <c r="V56" i="1"/>
  <c r="Q54" i="1"/>
  <c r="R54" i="1" s="1"/>
  <c r="AE54" i="1" s="1"/>
  <c r="Q52" i="1"/>
  <c r="R52" i="1" s="1"/>
  <c r="AE52" i="1" s="1"/>
  <c r="Q50" i="1"/>
  <c r="R50" i="1" s="1"/>
  <c r="AE50" i="1" s="1"/>
  <c r="Q46" i="1"/>
  <c r="R46" i="1" s="1"/>
  <c r="AE46" i="1" s="1"/>
  <c r="Q44" i="1"/>
  <c r="R44" i="1" s="1"/>
  <c r="AE44" i="1" s="1"/>
  <c r="Q42" i="1"/>
  <c r="R42" i="1" s="1"/>
  <c r="AE42" i="1" s="1"/>
  <c r="Q40" i="1"/>
  <c r="R40" i="1" s="1"/>
  <c r="AE40" i="1" s="1"/>
  <c r="Q38" i="1"/>
  <c r="R38" i="1" s="1"/>
  <c r="AE38" i="1" s="1"/>
  <c r="V36" i="1"/>
  <c r="Q34" i="1"/>
  <c r="R34" i="1" s="1"/>
  <c r="AE34" i="1" s="1"/>
  <c r="Q26" i="1"/>
  <c r="R26" i="1" s="1"/>
  <c r="AE26" i="1" s="1"/>
  <c r="Q22" i="1"/>
  <c r="R22" i="1" s="1"/>
  <c r="AE22" i="1" s="1"/>
  <c r="V20" i="1"/>
  <c r="Q16" i="1"/>
  <c r="R16" i="1" s="1"/>
  <c r="AE16" i="1" s="1"/>
  <c r="V14" i="1"/>
  <c r="V12" i="1"/>
  <c r="V10" i="1"/>
  <c r="Q8" i="1"/>
  <c r="R8" i="1" s="1"/>
  <c r="AE8" i="1" s="1"/>
  <c r="Q61" i="1"/>
  <c r="R61" i="1" s="1"/>
  <c r="AE61" i="1" s="1"/>
  <c r="W97" i="1"/>
  <c r="W96" i="1"/>
  <c r="W93" i="1"/>
  <c r="V98" i="1"/>
  <c r="V90" i="1"/>
  <c r="W82" i="1"/>
  <c r="W74" i="1"/>
  <c r="W66" i="1"/>
  <c r="W58" i="1"/>
  <c r="W50" i="1"/>
  <c r="W42" i="1"/>
  <c r="W34" i="1"/>
  <c r="W26" i="1"/>
  <c r="V94" i="1"/>
  <c r="W86" i="1"/>
  <c r="W78" i="1"/>
  <c r="W70" i="1"/>
  <c r="W62" i="1"/>
  <c r="W54" i="1"/>
  <c r="W46" i="1"/>
  <c r="W38" i="1"/>
  <c r="W30" i="1"/>
  <c r="W22" i="1"/>
  <c r="W17" i="1"/>
  <c r="W13" i="1"/>
  <c r="W9" i="1"/>
  <c r="W6" i="1"/>
  <c r="V96" i="1"/>
  <c r="V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19" i="1"/>
  <c r="W15" i="1"/>
  <c r="W11" i="1"/>
  <c r="W7" i="1"/>
  <c r="V100" i="1"/>
  <c r="V95" i="1"/>
  <c r="V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20" i="1"/>
  <c r="W18" i="1"/>
  <c r="W16" i="1"/>
  <c r="W14" i="1"/>
  <c r="W12" i="1"/>
  <c r="W10" i="1"/>
  <c r="W8" i="1"/>
  <c r="K100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R57" i="1" l="1"/>
  <c r="AE57" i="1" s="1"/>
  <c r="AE6" i="1"/>
  <c r="R5" i="1"/>
  <c r="Q5" i="1"/>
  <c r="V93" i="1"/>
  <c r="V97" i="1"/>
  <c r="V8" i="1"/>
  <c r="V16" i="1"/>
  <c r="V18" i="1"/>
  <c r="V22" i="1"/>
  <c r="V26" i="1"/>
  <c r="V28" i="1"/>
  <c r="V30" i="1"/>
  <c r="V34" i="1"/>
  <c r="V38" i="1"/>
  <c r="V40" i="1"/>
  <c r="V42" i="1"/>
  <c r="V44" i="1"/>
  <c r="V46" i="1"/>
  <c r="V48" i="1"/>
  <c r="V50" i="1"/>
  <c r="V52" i="1"/>
  <c r="V54" i="1"/>
  <c r="V60" i="1"/>
  <c r="V65" i="1"/>
  <c r="V67" i="1"/>
  <c r="V71" i="1"/>
  <c r="V85" i="1"/>
  <c r="V87" i="1"/>
  <c r="V89" i="1"/>
  <c r="V6" i="1"/>
  <c r="V7" i="1"/>
  <c r="V9" i="1"/>
  <c r="V11" i="1"/>
  <c r="V13" i="1"/>
  <c r="V17" i="1"/>
  <c r="V19" i="1"/>
  <c r="V21" i="1"/>
  <c r="V25" i="1"/>
  <c r="V27" i="1"/>
  <c r="V31" i="1"/>
  <c r="V35" i="1"/>
  <c r="V37" i="1"/>
  <c r="V39" i="1"/>
  <c r="V43" i="1"/>
  <c r="V47" i="1"/>
  <c r="V49" i="1"/>
  <c r="V53" i="1"/>
  <c r="V55" i="1"/>
  <c r="V57" i="1"/>
  <c r="V62" i="1"/>
  <c r="V64" i="1"/>
  <c r="V68" i="1"/>
  <c r="V70" i="1"/>
  <c r="V86" i="1"/>
  <c r="V61" i="1"/>
  <c r="K5" i="1"/>
  <c r="AE5" i="1" l="1"/>
</calcChain>
</file>

<file path=xl/sharedStrings.xml><?xml version="1.0" encoding="utf-8"?>
<sst xmlns="http://schemas.openxmlformats.org/spreadsheetml/2006/main" count="373" uniqueCount="150">
  <si>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</si>
  <si>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</si>
  <si>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</si>
  <si>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</si>
  <si>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</si>
  <si>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</si>
  <si>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</si>
  <si>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</si>
  <si>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</si>
  <si>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</si>
  <si>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</si>
  <si>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</si>
  <si>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</si>
  <si>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</si>
  <si>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</si>
  <si>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</si>
  <si>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</si>
  <si>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</si>
  <si>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</si>
  <si>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</si>
  <si>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</si>
  <si>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</si>
  <si>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</si>
  <si>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20,07,(1)</t>
  </si>
  <si>
    <t>20,07,(2)</t>
  </si>
  <si>
    <t>18,07,</t>
  </si>
  <si>
    <t>17,07,</t>
  </si>
  <si>
    <t>11,07,</t>
  </si>
  <si>
    <t>10,07,</t>
  </si>
  <si>
    <t>04,07,</t>
  </si>
  <si>
    <t>03,07,</t>
  </si>
  <si>
    <t>27,06,</t>
  </si>
  <si>
    <t xml:space="preserve"> 005  Колбаса Докторская ГОСТ, Вязанка вектор,ВЕС. ПОКОМ</t>
  </si>
  <si>
    <t>кг</t>
  </si>
  <si>
    <t>матрица</t>
  </si>
  <si>
    <t>не в матрице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</si>
  <si>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</si>
  <si>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</si>
  <si>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</si>
  <si>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</si>
  <si>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</si>
  <si>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</si>
  <si>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</si>
  <si>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</si>
  <si>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</si>
  <si>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</si>
  <si>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</si>
  <si>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</si>
  <si>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</si>
  <si>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</si>
  <si>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</si>
  <si>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</si>
  <si>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</si>
  <si>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</si>
  <si>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</si>
  <si>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</si>
  <si>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</si>
  <si>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</si>
  <si>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</si>
  <si>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</si>
  <si>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</si>
  <si>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</si>
  <si>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</si>
  <si>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</si>
  <si>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</si>
  <si>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</si>
  <si>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</si>
  <si>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</si>
  <si>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</si>
  <si>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</si>
  <si>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</si>
  <si>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</si>
  <si>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</si>
  <si>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</si>
  <si>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</si>
  <si>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</si>
  <si>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</si>
  <si>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</si>
  <si>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</si>
  <si>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</si>
  <si>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</si>
  <si>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</si>
  <si>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</si>
  <si>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</si>
  <si>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</si>
  <si>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</si>
  <si>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</si>
  <si>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</si>
  <si>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</si>
  <si>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</si>
  <si>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</si>
  <si>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</si>
  <si>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</si>
  <si>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</si>
  <si>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</si>
  <si>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</si>
  <si>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</si>
  <si>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</si>
  <si>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</si>
  <si>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</si>
  <si>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</si>
  <si>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</si>
  <si>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</si>
  <si>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</si>
  <si>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</si>
  <si>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</si>
  <si>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</si>
  <si>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</si>
  <si>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</si>
  <si>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</si>
  <si>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 xml:space="preserve"> дубль на 328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</si>
  <si>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</si>
  <si>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</si>
  <si>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</si>
  <si>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</si>
  <si>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</si>
  <si>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</si>
  <si>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</si>
  <si>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</si>
  <si>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</si>
  <si>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</si>
  <si>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</si>
  <si>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</si>
  <si>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</si>
  <si>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</si>
  <si>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</si>
  <si>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</si>
  <si>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</si>
  <si>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</si>
  <si>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</si>
  <si>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</si>
  <si>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</si>
  <si>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</si>
  <si>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</si>
  <si>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</si>
  <si>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</si>
  <si>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ДУБЛЬ 440  Колбаса Любительская ТМ Вязанка в оболочке полиамид.ВЕС ПОКОМ</t>
  </si>
  <si>
    <t>ротация на Стародворская Дугушка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</si>
  <si>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</si>
  <si>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не правильно поставлен приход (376) / нет потребности</t>
  </si>
  <si>
    <t>нужно увеличить продажи (436)</t>
  </si>
  <si>
    <t xml:space="preserve"> 465  Колбаса Филейная оригинальная ТМ Особый рецепт в оболочке полиамид. ВЕС. ПОКОМ</t>
  </si>
  <si>
    <t>Вареные колбасы «Нежная со шпиком» Весовой п/а ТМ «Зареченские»</t>
  </si>
  <si>
    <t>Сардельки Зареченские Весовой NDX ТМ Зареченские</t>
  </si>
  <si>
    <t>Общий прайс</t>
  </si>
  <si>
    <t>заказ</t>
  </si>
  <si>
    <t>22,07,(1)</t>
  </si>
  <si>
    <t>22,07,(2)</t>
  </si>
  <si>
    <t>матрица / Общий прайс</t>
  </si>
  <si>
    <t>19,07,24 +200кг для 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</si>
</sst>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0" borderId="1" xfId="1" applyNumberFormat="1" applyFont="1"/>
    <xf numFmtId="164" fontId="6" fillId="6" borderId="1" xfId="1" applyNumberFormat="1" applyFont="1" applyFill="1"/>
    <xf numFmtId="164" fontId="6" fillId="8" borderId="1" xfId="1" applyNumberFormat="1" applyFont="1" applyFill="1"/>
    <xf numFmtId="164" fontId="7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0" sqref="U10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5" style="8" customWidth="1"/>
    <col min="8" max="8" width="5" customWidth="1"/>
    <col min="9" max="9" width="11" customWidth="1"/>
    <col min="10" max="11" width="6.85546875" customWidth="1"/>
    <col min="12" max="13" width="0.85546875" customWidth="1"/>
    <col min="14" max="20" width="6.85546875" customWidth="1"/>
    <col min="21" max="21" width="21.7109375" customWidth="1"/>
    <col min="22" max="23" width="5.140625" customWidth="1"/>
    <col min="24" max="29" width="6.28515625" customWidth="1"/>
    <col min="30" max="30" width="35.1406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145</v>
      </c>
      <c r="S3" s="3" t="s">
        <v>145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146</v>
      </c>
      <c r="S4" s="1" t="s">
        <v>147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146</v>
      </c>
      <c r="AF4" s="1" t="s">
        <v>147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18281.631000000001</v>
      </c>
      <c r="F5" s="4">
        <f>SUM(F6:F498)</f>
        <v>17266.020999999997</v>
      </c>
      <c r="G5" s="6"/>
      <c r="H5" s="1"/>
      <c r="I5" s="1"/>
      <c r="J5" s="4">
        <f t="shared" ref="J5:T5" si="0">SUM(J6:J498)</f>
        <v>16386.870999999999</v>
      </c>
      <c r="K5" s="4">
        <f t="shared" si="0"/>
        <v>1894.76</v>
      </c>
      <c r="L5" s="4">
        <f t="shared" si="0"/>
        <v>0</v>
      </c>
      <c r="M5" s="4">
        <f t="shared" si="0"/>
        <v>0</v>
      </c>
      <c r="N5" s="4">
        <f t="shared" si="0"/>
        <v>5600</v>
      </c>
      <c r="O5" s="4">
        <f t="shared" si="0"/>
        <v>9644.6334999999999</v>
      </c>
      <c r="P5" s="4">
        <f t="shared" si="0"/>
        <v>3656.3262000000004</v>
      </c>
      <c r="Q5" s="4">
        <f t="shared" si="0"/>
        <v>6733.0390999999991</v>
      </c>
      <c r="R5" s="4">
        <f t="shared" si="0"/>
        <v>4133.0391</v>
      </c>
      <c r="S5" s="4">
        <f t="shared" si="0"/>
        <v>2800</v>
      </c>
      <c r="T5" s="4">
        <f t="shared" si="0"/>
        <v>0</v>
      </c>
      <c r="U5" s="1"/>
      <c r="V5" s="1"/>
      <c r="W5" s="1"/>
      <c r="X5" s="4">
        <f t="shared" ref="X5:AC5" si="1">SUM(X6:X498)</f>
        <v>3673.2129999999997</v>
      </c>
      <c r="Y5" s="4">
        <f t="shared" si="1"/>
        <v>3078.6078000000007</v>
      </c>
      <c r="Z5" s="4">
        <f t="shared" si="1"/>
        <v>3120.9039999999991</v>
      </c>
      <c r="AA5" s="4">
        <f t="shared" si="1"/>
        <v>3375.3146000000011</v>
      </c>
      <c r="AB5" s="4">
        <f t="shared" si="1"/>
        <v>3351.5489999999995</v>
      </c>
      <c r="AC5" s="4">
        <f t="shared" si="1"/>
        <v>3752.3880000000004</v>
      </c>
      <c r="AD5" s="1"/>
      <c r="AE5" s="4">
        <f>SUM(AE6:AE498)</f>
        <v>2808</v>
      </c>
      <c r="AF5" s="4">
        <f>SUM(AF6:AF498)</f>
        <v>2800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62.088000000000001</v>
      </c>
      <c r="D6" s="1">
        <v>265.649</v>
      </c>
      <c r="E6" s="1">
        <v>121.307</v>
      </c>
      <c r="F6" s="1">
        <v>197.71</v>
      </c>
      <c r="G6" s="6">
        <v>1</v>
      </c>
      <c r="H6" s="1">
        <v>50</v>
      </c>
      <c r="I6" s="1" t="s">
        <v>34</v>
      </c>
      <c r="J6" s="1">
        <v>112.991</v>
      </c>
      <c r="K6" s="1">
        <f t="shared" ref="K6:K35" si="2">E6-J6</f>
        <v>8.3160000000000025</v>
      </c>
      <c r="L6" s="1"/>
      <c r="M6" s="1"/>
      <c r="N6" s="1"/>
      <c r="O6" s="1">
        <v>15.961999999999991</v>
      </c>
      <c r="P6" s="1">
        <f>E6/5</f>
        <v>24.261400000000002</v>
      </c>
      <c r="Q6" s="5">
        <f>11*P6-O6-N6-F6</f>
        <v>53.203400000000016</v>
      </c>
      <c r="R6" s="5">
        <f>Q6-S6</f>
        <v>53.203400000000016</v>
      </c>
      <c r="S6" s="5"/>
      <c r="T6" s="5"/>
      <c r="U6" s="1"/>
      <c r="V6" s="1">
        <f>(F6+N6+O6+Q6)/P6</f>
        <v>11</v>
      </c>
      <c r="W6" s="1">
        <f>(F6+N6+O6)/P6</f>
        <v>8.8070762610566575</v>
      </c>
      <c r="X6" s="1">
        <v>22.251799999999999</v>
      </c>
      <c r="Y6" s="1">
        <v>24.802</v>
      </c>
      <c r="Z6" s="1">
        <v>24.696000000000002</v>
      </c>
      <c r="AA6" s="1">
        <v>19.895600000000002</v>
      </c>
      <c r="AB6" s="1">
        <v>20.545200000000001</v>
      </c>
      <c r="AC6" s="1">
        <v>24.812999999999999</v>
      </c>
      <c r="AD6" s="1"/>
      <c r="AE6" s="1">
        <f>ROUND(R6*G6,0)</f>
        <v>53</v>
      </c>
      <c r="AF6" s="1">
        <f>ROUND(S6*G6,0)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33</v>
      </c>
      <c r="C7" s="1">
        <v>107.494</v>
      </c>
      <c r="D7" s="1">
        <v>68.650000000000006</v>
      </c>
      <c r="E7" s="1">
        <v>90.123999999999995</v>
      </c>
      <c r="F7" s="1">
        <v>77.95</v>
      </c>
      <c r="G7" s="6">
        <v>1</v>
      </c>
      <c r="H7" s="1">
        <v>45</v>
      </c>
      <c r="I7" s="1" t="s">
        <v>34</v>
      </c>
      <c r="J7" s="1">
        <v>78.409000000000006</v>
      </c>
      <c r="K7" s="1">
        <f t="shared" si="2"/>
        <v>11.714999999999989</v>
      </c>
      <c r="L7" s="1"/>
      <c r="M7" s="1"/>
      <c r="N7" s="1"/>
      <c r="O7" s="1">
        <v>80.865599999999986</v>
      </c>
      <c r="P7" s="1">
        <f t="shared" ref="P7:P68" si="3">E7/5</f>
        <v>18.024799999999999</v>
      </c>
      <c r="Q7" s="5">
        <f t="shared" ref="Q7:Q22" si="4">11*P7-O7-N7-F7</f>
        <v>39.4572</v>
      </c>
      <c r="R7" s="5">
        <f t="shared" ref="R7:R22" si="5">Q7-S7</f>
        <v>39.4572</v>
      </c>
      <c r="S7" s="5"/>
      <c r="T7" s="5"/>
      <c r="U7" s="1"/>
      <c r="V7" s="1">
        <f t="shared" ref="V7:V68" si="6">(F7+N7+O7+Q7)/P7</f>
        <v>11</v>
      </c>
      <c r="W7" s="1">
        <f t="shared" ref="W7:W68" si="7">(F7+N7+O7)/P7</f>
        <v>8.8109493586614001</v>
      </c>
      <c r="X7" s="1">
        <v>16.725000000000001</v>
      </c>
      <c r="Y7" s="1">
        <v>14.2484</v>
      </c>
      <c r="Z7" s="1">
        <v>13.338800000000001</v>
      </c>
      <c r="AA7" s="1">
        <v>10.3796</v>
      </c>
      <c r="AB7" s="1">
        <v>9.9596</v>
      </c>
      <c r="AC7" s="1">
        <v>17.502199999999998</v>
      </c>
      <c r="AD7" s="1"/>
      <c r="AE7" s="1">
        <f t="shared" ref="AE7:AE70" si="8">ROUND(R7*G7,0)</f>
        <v>39</v>
      </c>
      <c r="AF7" s="1">
        <f t="shared" ref="AF7:AF70" si="9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33</v>
      </c>
      <c r="C8" s="1">
        <v>273.52600000000001</v>
      </c>
      <c r="D8" s="1"/>
      <c r="E8" s="1">
        <v>110.479</v>
      </c>
      <c r="F8" s="1">
        <v>135.73099999999999</v>
      </c>
      <c r="G8" s="6">
        <v>1</v>
      </c>
      <c r="H8" s="1">
        <v>45</v>
      </c>
      <c r="I8" s="1" t="s">
        <v>34</v>
      </c>
      <c r="J8" s="1">
        <v>104.104</v>
      </c>
      <c r="K8" s="1">
        <f t="shared" si="2"/>
        <v>6.375</v>
      </c>
      <c r="L8" s="1"/>
      <c r="M8" s="1"/>
      <c r="N8" s="1"/>
      <c r="O8" s="1">
        <v>40.161000000000001</v>
      </c>
      <c r="P8" s="1">
        <f t="shared" si="3"/>
        <v>22.095800000000001</v>
      </c>
      <c r="Q8" s="5">
        <f t="shared" si="4"/>
        <v>67.161799999999999</v>
      </c>
      <c r="R8" s="5">
        <f t="shared" si="5"/>
        <v>67.161799999999999</v>
      </c>
      <c r="S8" s="5"/>
      <c r="T8" s="5"/>
      <c r="U8" s="1"/>
      <c r="V8" s="1">
        <f t="shared" si="6"/>
        <v>11</v>
      </c>
      <c r="W8" s="1">
        <f t="shared" si="7"/>
        <v>7.960426868454638</v>
      </c>
      <c r="X8" s="1">
        <v>19.2072</v>
      </c>
      <c r="Y8" s="1">
        <v>16.778199999999998</v>
      </c>
      <c r="Z8" s="1">
        <v>17.245999999999999</v>
      </c>
      <c r="AA8" s="1">
        <v>12.474</v>
      </c>
      <c r="AB8" s="1">
        <v>16.209599999999998</v>
      </c>
      <c r="AC8" s="1">
        <v>32.114400000000003</v>
      </c>
      <c r="AD8" s="1"/>
      <c r="AE8" s="1">
        <f t="shared" si="8"/>
        <v>67</v>
      </c>
      <c r="AF8" s="1">
        <f t="shared" si="9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33</v>
      </c>
      <c r="C9" s="1">
        <v>64.623999999999995</v>
      </c>
      <c r="D9" s="1">
        <v>3.0590000000000002</v>
      </c>
      <c r="E9" s="1">
        <v>24.283000000000001</v>
      </c>
      <c r="F9" s="1">
        <v>40.792000000000002</v>
      </c>
      <c r="G9" s="6">
        <v>1</v>
      </c>
      <c r="H9" s="1">
        <v>40</v>
      </c>
      <c r="I9" s="1" t="s">
        <v>34</v>
      </c>
      <c r="J9" s="1">
        <v>24.858000000000001</v>
      </c>
      <c r="K9" s="1">
        <f t="shared" si="2"/>
        <v>-0.57499999999999929</v>
      </c>
      <c r="L9" s="1"/>
      <c r="M9" s="1"/>
      <c r="N9" s="1"/>
      <c r="O9" s="1">
        <v>0</v>
      </c>
      <c r="P9" s="1">
        <f t="shared" si="3"/>
        <v>4.8566000000000003</v>
      </c>
      <c r="Q9" s="5">
        <f t="shared" si="4"/>
        <v>12.630600000000001</v>
      </c>
      <c r="R9" s="5">
        <f t="shared" si="5"/>
        <v>12.630600000000001</v>
      </c>
      <c r="S9" s="5"/>
      <c r="T9" s="5"/>
      <c r="U9" s="1"/>
      <c r="V9" s="1">
        <f t="shared" si="6"/>
        <v>11</v>
      </c>
      <c r="W9" s="1">
        <f t="shared" si="7"/>
        <v>8.3992916855413249</v>
      </c>
      <c r="X9" s="1">
        <v>3.3365999999999998</v>
      </c>
      <c r="Y9" s="1">
        <v>3.1254</v>
      </c>
      <c r="Z9" s="1">
        <v>2.8588</v>
      </c>
      <c r="AA9" s="1">
        <v>6.3982000000000001</v>
      </c>
      <c r="AB9" s="1">
        <v>6.4272000000000009</v>
      </c>
      <c r="AC9" s="1">
        <v>4.8409999999999993</v>
      </c>
      <c r="AD9" s="1"/>
      <c r="AE9" s="1">
        <f t="shared" si="8"/>
        <v>13</v>
      </c>
      <c r="AF9" s="1">
        <f t="shared" si="9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40</v>
      </c>
      <c r="C10" s="1">
        <v>76</v>
      </c>
      <c r="D10" s="1">
        <v>426</v>
      </c>
      <c r="E10" s="1">
        <v>97</v>
      </c>
      <c r="F10" s="1">
        <v>376</v>
      </c>
      <c r="G10" s="6">
        <v>0.45</v>
      </c>
      <c r="H10" s="1">
        <v>45</v>
      </c>
      <c r="I10" s="1" t="s">
        <v>34</v>
      </c>
      <c r="J10" s="1">
        <v>144</v>
      </c>
      <c r="K10" s="1">
        <f t="shared" si="2"/>
        <v>-47</v>
      </c>
      <c r="L10" s="1"/>
      <c r="M10" s="1"/>
      <c r="N10" s="1"/>
      <c r="O10" s="1">
        <v>0</v>
      </c>
      <c r="P10" s="1">
        <f t="shared" si="3"/>
        <v>19.399999999999999</v>
      </c>
      <c r="Q10" s="5"/>
      <c r="R10" s="5">
        <f t="shared" si="5"/>
        <v>0</v>
      </c>
      <c r="S10" s="5"/>
      <c r="T10" s="5"/>
      <c r="U10" s="1"/>
      <c r="V10" s="1">
        <f t="shared" si="6"/>
        <v>19.381443298969074</v>
      </c>
      <c r="W10" s="1">
        <f t="shared" si="7"/>
        <v>19.381443298969074</v>
      </c>
      <c r="X10" s="1">
        <v>17</v>
      </c>
      <c r="Y10" s="1">
        <v>41.4</v>
      </c>
      <c r="Z10" s="1">
        <v>39.6</v>
      </c>
      <c r="AA10" s="1">
        <v>26.4</v>
      </c>
      <c r="AB10" s="1">
        <v>22.6</v>
      </c>
      <c r="AC10" s="1">
        <v>34.4696</v>
      </c>
      <c r="AD10" s="1"/>
      <c r="AE10" s="1">
        <f t="shared" si="8"/>
        <v>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40</v>
      </c>
      <c r="C11" s="1">
        <v>321</v>
      </c>
      <c r="D11" s="1">
        <v>460</v>
      </c>
      <c r="E11" s="1">
        <v>246</v>
      </c>
      <c r="F11" s="1">
        <v>492</v>
      </c>
      <c r="G11" s="6">
        <v>0.45</v>
      </c>
      <c r="H11" s="1">
        <v>45</v>
      </c>
      <c r="I11" s="1" t="s">
        <v>34</v>
      </c>
      <c r="J11" s="1">
        <v>249</v>
      </c>
      <c r="K11" s="1">
        <f t="shared" si="2"/>
        <v>-3</v>
      </c>
      <c r="L11" s="1"/>
      <c r="M11" s="1"/>
      <c r="N11" s="1"/>
      <c r="O11" s="1">
        <v>0</v>
      </c>
      <c r="P11" s="1">
        <f t="shared" si="3"/>
        <v>49.2</v>
      </c>
      <c r="Q11" s="5">
        <f t="shared" si="4"/>
        <v>49.200000000000045</v>
      </c>
      <c r="R11" s="5">
        <f t="shared" si="5"/>
        <v>49.200000000000045</v>
      </c>
      <c r="S11" s="5"/>
      <c r="T11" s="5"/>
      <c r="U11" s="1"/>
      <c r="V11" s="1">
        <f t="shared" si="6"/>
        <v>11</v>
      </c>
      <c r="W11" s="1">
        <f t="shared" si="7"/>
        <v>10</v>
      </c>
      <c r="X11" s="1">
        <v>49.4</v>
      </c>
      <c r="Y11" s="1">
        <v>65.8</v>
      </c>
      <c r="Z11" s="1">
        <v>61</v>
      </c>
      <c r="AA11" s="1">
        <v>60.4</v>
      </c>
      <c r="AB11" s="1">
        <v>62.4</v>
      </c>
      <c r="AC11" s="1">
        <v>53.2</v>
      </c>
      <c r="AD11" s="1"/>
      <c r="AE11" s="1">
        <f t="shared" si="8"/>
        <v>22</v>
      </c>
      <c r="AF11" s="1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40</v>
      </c>
      <c r="C12" s="1">
        <v>98</v>
      </c>
      <c r="D12" s="1">
        <v>70</v>
      </c>
      <c r="E12" s="1">
        <v>16</v>
      </c>
      <c r="F12" s="1">
        <v>151</v>
      </c>
      <c r="G12" s="6">
        <v>0.17</v>
      </c>
      <c r="H12" s="1">
        <v>180</v>
      </c>
      <c r="I12" s="1" t="s">
        <v>34</v>
      </c>
      <c r="J12" s="1">
        <v>16</v>
      </c>
      <c r="K12" s="1">
        <f t="shared" si="2"/>
        <v>0</v>
      </c>
      <c r="L12" s="1"/>
      <c r="M12" s="1"/>
      <c r="N12" s="1"/>
      <c r="O12" s="1">
        <v>0</v>
      </c>
      <c r="P12" s="1">
        <f t="shared" si="3"/>
        <v>3.2</v>
      </c>
      <c r="Q12" s="5"/>
      <c r="R12" s="5">
        <f t="shared" si="5"/>
        <v>0</v>
      </c>
      <c r="S12" s="5"/>
      <c r="T12" s="5"/>
      <c r="U12" s="1"/>
      <c r="V12" s="1">
        <f t="shared" si="6"/>
        <v>47.1875</v>
      </c>
      <c r="W12" s="1">
        <f t="shared" si="7"/>
        <v>47.1875</v>
      </c>
      <c r="X12" s="1">
        <v>2.8</v>
      </c>
      <c r="Y12" s="1">
        <v>4.5999999999999996</v>
      </c>
      <c r="Z12" s="1">
        <v>5.6</v>
      </c>
      <c r="AA12" s="1">
        <v>3.8</v>
      </c>
      <c r="AB12" s="1">
        <v>2.6</v>
      </c>
      <c r="AC12" s="1">
        <v>10.4</v>
      </c>
      <c r="AD12" s="14" t="s">
        <v>45</v>
      </c>
      <c r="AE12" s="1">
        <f t="shared" si="8"/>
        <v>0</v>
      </c>
      <c r="AF12" s="1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40</v>
      </c>
      <c r="C13" s="1">
        <v>66</v>
      </c>
      <c r="D13" s="1">
        <v>62</v>
      </c>
      <c r="E13" s="1">
        <v>59</v>
      </c>
      <c r="F13" s="1">
        <v>58</v>
      </c>
      <c r="G13" s="6">
        <v>0.3</v>
      </c>
      <c r="H13" s="1">
        <v>40</v>
      </c>
      <c r="I13" s="1" t="s">
        <v>34</v>
      </c>
      <c r="J13" s="1">
        <v>62</v>
      </c>
      <c r="K13" s="1">
        <f t="shared" si="2"/>
        <v>-3</v>
      </c>
      <c r="L13" s="1"/>
      <c r="M13" s="1"/>
      <c r="N13" s="1"/>
      <c r="O13" s="1">
        <v>12</v>
      </c>
      <c r="P13" s="1">
        <f t="shared" si="3"/>
        <v>11.8</v>
      </c>
      <c r="Q13" s="5">
        <f t="shared" si="4"/>
        <v>59.800000000000011</v>
      </c>
      <c r="R13" s="5">
        <f t="shared" si="5"/>
        <v>59.800000000000011</v>
      </c>
      <c r="S13" s="5"/>
      <c r="T13" s="5"/>
      <c r="U13" s="1"/>
      <c r="V13" s="1">
        <f t="shared" si="6"/>
        <v>11</v>
      </c>
      <c r="W13" s="1">
        <f t="shared" si="7"/>
        <v>5.9322033898305078</v>
      </c>
      <c r="X13" s="1">
        <v>8.1999999999999993</v>
      </c>
      <c r="Y13" s="1">
        <v>7.4</v>
      </c>
      <c r="Z13" s="1">
        <v>8</v>
      </c>
      <c r="AA13" s="1">
        <v>12.6</v>
      </c>
      <c r="AB13" s="1">
        <v>10.6</v>
      </c>
      <c r="AC13" s="1">
        <v>8.8000000000000007</v>
      </c>
      <c r="AD13" s="1"/>
      <c r="AE13" s="1">
        <f t="shared" si="8"/>
        <v>18</v>
      </c>
      <c r="AF13" s="1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40</v>
      </c>
      <c r="C14" s="1">
        <v>128</v>
      </c>
      <c r="D14" s="1"/>
      <c r="E14" s="1">
        <v>12</v>
      </c>
      <c r="F14" s="1">
        <v>114</v>
      </c>
      <c r="G14" s="6">
        <v>0.4</v>
      </c>
      <c r="H14" s="1">
        <v>50</v>
      </c>
      <c r="I14" s="1" t="s">
        <v>34</v>
      </c>
      <c r="J14" s="1">
        <v>12</v>
      </c>
      <c r="K14" s="1">
        <f t="shared" si="2"/>
        <v>0</v>
      </c>
      <c r="L14" s="1"/>
      <c r="M14" s="1"/>
      <c r="N14" s="1"/>
      <c r="O14" s="1">
        <v>0</v>
      </c>
      <c r="P14" s="1">
        <f t="shared" si="3"/>
        <v>2.4</v>
      </c>
      <c r="Q14" s="5"/>
      <c r="R14" s="5">
        <f t="shared" si="5"/>
        <v>0</v>
      </c>
      <c r="S14" s="5"/>
      <c r="T14" s="5"/>
      <c r="U14" s="1"/>
      <c r="V14" s="1">
        <f t="shared" si="6"/>
        <v>47.5</v>
      </c>
      <c r="W14" s="1">
        <f t="shared" si="7"/>
        <v>47.5</v>
      </c>
      <c r="X14" s="1">
        <v>1.4</v>
      </c>
      <c r="Y14" s="1">
        <v>2.4</v>
      </c>
      <c r="Z14" s="1">
        <v>2</v>
      </c>
      <c r="AA14" s="1">
        <v>0</v>
      </c>
      <c r="AB14" s="1">
        <v>0</v>
      </c>
      <c r="AC14" s="1">
        <v>11.2</v>
      </c>
      <c r="AD14" s="14" t="s">
        <v>45</v>
      </c>
      <c r="AE14" s="1">
        <f t="shared" si="8"/>
        <v>0</v>
      </c>
      <c r="AF14" s="1">
        <f t="shared" si="9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40</v>
      </c>
      <c r="C15" s="1">
        <v>67</v>
      </c>
      <c r="D15" s="1">
        <v>60</v>
      </c>
      <c r="E15" s="1">
        <v>27</v>
      </c>
      <c r="F15" s="1">
        <v>94</v>
      </c>
      <c r="G15" s="6">
        <v>0.17</v>
      </c>
      <c r="H15" s="1">
        <v>180</v>
      </c>
      <c r="I15" s="1" t="s">
        <v>34</v>
      </c>
      <c r="J15" s="1">
        <v>27</v>
      </c>
      <c r="K15" s="1">
        <f t="shared" si="2"/>
        <v>0</v>
      </c>
      <c r="L15" s="1"/>
      <c r="M15" s="1"/>
      <c r="N15" s="1"/>
      <c r="O15" s="1">
        <v>0</v>
      </c>
      <c r="P15" s="1">
        <f t="shared" si="3"/>
        <v>5.4</v>
      </c>
      <c r="Q15" s="5"/>
      <c r="R15" s="5">
        <f t="shared" si="5"/>
        <v>0</v>
      </c>
      <c r="S15" s="5"/>
      <c r="T15" s="5"/>
      <c r="U15" s="1"/>
      <c r="V15" s="1">
        <f t="shared" si="6"/>
        <v>17.407407407407405</v>
      </c>
      <c r="W15" s="1">
        <f t="shared" si="7"/>
        <v>17.407407407407405</v>
      </c>
      <c r="X15" s="1">
        <v>5.4</v>
      </c>
      <c r="Y15" s="1">
        <v>9.1999999999999993</v>
      </c>
      <c r="Z15" s="1">
        <v>9</v>
      </c>
      <c r="AA15" s="1">
        <v>3.6</v>
      </c>
      <c r="AB15" s="1">
        <v>4.2</v>
      </c>
      <c r="AC15" s="1">
        <v>10.199999999999999</v>
      </c>
      <c r="AD15" s="1"/>
      <c r="AE15" s="1">
        <f t="shared" si="8"/>
        <v>0</v>
      </c>
      <c r="AF15" s="1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40</v>
      </c>
      <c r="C16" s="1">
        <v>19</v>
      </c>
      <c r="D16" s="1">
        <v>42</v>
      </c>
      <c r="E16" s="1">
        <v>20</v>
      </c>
      <c r="F16" s="1">
        <v>30</v>
      </c>
      <c r="G16" s="6">
        <v>0.35</v>
      </c>
      <c r="H16" s="1">
        <v>45</v>
      </c>
      <c r="I16" s="1" t="s">
        <v>34</v>
      </c>
      <c r="J16" s="1">
        <v>25</v>
      </c>
      <c r="K16" s="1">
        <f t="shared" si="2"/>
        <v>-5</v>
      </c>
      <c r="L16" s="1"/>
      <c r="M16" s="1"/>
      <c r="N16" s="1"/>
      <c r="O16" s="1">
        <v>0</v>
      </c>
      <c r="P16" s="1">
        <f t="shared" si="3"/>
        <v>4</v>
      </c>
      <c r="Q16" s="5">
        <f t="shared" si="4"/>
        <v>14</v>
      </c>
      <c r="R16" s="5">
        <f t="shared" si="5"/>
        <v>14</v>
      </c>
      <c r="S16" s="5"/>
      <c r="T16" s="5"/>
      <c r="U16" s="1"/>
      <c r="V16" s="1">
        <f t="shared" si="6"/>
        <v>11</v>
      </c>
      <c r="W16" s="1">
        <f t="shared" si="7"/>
        <v>7.5</v>
      </c>
      <c r="X16" s="1">
        <v>2.4</v>
      </c>
      <c r="Y16" s="1">
        <v>4</v>
      </c>
      <c r="Z16" s="1">
        <v>4</v>
      </c>
      <c r="AA16" s="1">
        <v>3.8</v>
      </c>
      <c r="AB16" s="1">
        <v>3.6</v>
      </c>
      <c r="AC16" s="1">
        <v>4</v>
      </c>
      <c r="AD16" s="1"/>
      <c r="AE16" s="1">
        <f t="shared" si="8"/>
        <v>5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40</v>
      </c>
      <c r="C17" s="1">
        <v>53</v>
      </c>
      <c r="D17" s="1">
        <v>23</v>
      </c>
      <c r="E17" s="1">
        <v>32</v>
      </c>
      <c r="F17" s="1">
        <v>33</v>
      </c>
      <c r="G17" s="6">
        <v>0.35</v>
      </c>
      <c r="H17" s="1">
        <v>45</v>
      </c>
      <c r="I17" s="1" t="s">
        <v>34</v>
      </c>
      <c r="J17" s="1">
        <v>33</v>
      </c>
      <c r="K17" s="1">
        <f t="shared" si="2"/>
        <v>-1</v>
      </c>
      <c r="L17" s="1"/>
      <c r="M17" s="1"/>
      <c r="N17" s="1"/>
      <c r="O17" s="1">
        <v>28</v>
      </c>
      <c r="P17" s="1">
        <f t="shared" si="3"/>
        <v>6.4</v>
      </c>
      <c r="Q17" s="5">
        <v>10</v>
      </c>
      <c r="R17" s="5">
        <f t="shared" si="5"/>
        <v>10</v>
      </c>
      <c r="S17" s="5"/>
      <c r="T17" s="5"/>
      <c r="U17" s="1"/>
      <c r="V17" s="1">
        <f t="shared" si="6"/>
        <v>11.09375</v>
      </c>
      <c r="W17" s="1">
        <f t="shared" si="7"/>
        <v>9.53125</v>
      </c>
      <c r="X17" s="1">
        <v>6</v>
      </c>
      <c r="Y17" s="1">
        <v>4.5999999999999996</v>
      </c>
      <c r="Z17" s="1">
        <v>3.4</v>
      </c>
      <c r="AA17" s="1">
        <v>4.5999999999999996</v>
      </c>
      <c r="AB17" s="1">
        <v>5</v>
      </c>
      <c r="AC17" s="1">
        <v>6.8</v>
      </c>
      <c r="AD17" s="1"/>
      <c r="AE17" s="1">
        <f t="shared" si="8"/>
        <v>4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33</v>
      </c>
      <c r="C18" s="1">
        <v>301.66300000000001</v>
      </c>
      <c r="D18" s="1">
        <v>338.41500000000002</v>
      </c>
      <c r="E18" s="1">
        <v>285.23399999999998</v>
      </c>
      <c r="F18" s="1">
        <v>311.65199999999999</v>
      </c>
      <c r="G18" s="6">
        <v>1</v>
      </c>
      <c r="H18" s="1">
        <v>55</v>
      </c>
      <c r="I18" s="1" t="s">
        <v>34</v>
      </c>
      <c r="J18" s="1">
        <v>269.88900000000001</v>
      </c>
      <c r="K18" s="1">
        <f t="shared" si="2"/>
        <v>15.34499999999997</v>
      </c>
      <c r="L18" s="1"/>
      <c r="M18" s="1"/>
      <c r="N18" s="1"/>
      <c r="O18" s="1">
        <v>201.68339999999989</v>
      </c>
      <c r="P18" s="1">
        <f t="shared" si="3"/>
        <v>57.046799999999998</v>
      </c>
      <c r="Q18" s="5">
        <v>150</v>
      </c>
      <c r="R18" s="5">
        <f t="shared" si="5"/>
        <v>0</v>
      </c>
      <c r="S18" s="5">
        <v>150</v>
      </c>
      <c r="T18" s="5"/>
      <c r="U18" s="1"/>
      <c r="V18" s="1">
        <f t="shared" si="6"/>
        <v>11.627916026841119</v>
      </c>
      <c r="W18" s="1">
        <f t="shared" si="7"/>
        <v>8.9984959717284756</v>
      </c>
      <c r="X18" s="1">
        <v>55.640599999999992</v>
      </c>
      <c r="Y18" s="1">
        <v>53.836399999999998</v>
      </c>
      <c r="Z18" s="1">
        <v>54.082799999999999</v>
      </c>
      <c r="AA18" s="1">
        <v>53.658799999999999</v>
      </c>
      <c r="AB18" s="1">
        <v>55.257199999999997</v>
      </c>
      <c r="AC18" s="1">
        <v>65.959199999999996</v>
      </c>
      <c r="AD18" s="1"/>
      <c r="AE18" s="1">
        <f t="shared" si="8"/>
        <v>0</v>
      </c>
      <c r="AF18" s="1">
        <f t="shared" si="9"/>
        <v>150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33</v>
      </c>
      <c r="C19" s="1">
        <v>2191.2199999999998</v>
      </c>
      <c r="D19" s="1">
        <v>1968.5889999999999</v>
      </c>
      <c r="E19" s="1">
        <v>1938.8050000000001</v>
      </c>
      <c r="F19" s="1">
        <v>1985.3030000000001</v>
      </c>
      <c r="G19" s="6">
        <v>1</v>
      </c>
      <c r="H19" s="1">
        <v>50</v>
      </c>
      <c r="I19" s="1" t="s">
        <v>34</v>
      </c>
      <c r="J19" s="1">
        <v>1948.258</v>
      </c>
      <c r="K19" s="1">
        <f t="shared" si="2"/>
        <v>-9.4529999999999745</v>
      </c>
      <c r="L19" s="1"/>
      <c r="M19" s="1"/>
      <c r="N19" s="1">
        <v>1200</v>
      </c>
      <c r="O19" s="1">
        <v>585.86400000000003</v>
      </c>
      <c r="P19" s="1">
        <f t="shared" si="3"/>
        <v>387.76100000000002</v>
      </c>
      <c r="Q19" s="5">
        <v>800</v>
      </c>
      <c r="R19" s="5">
        <f t="shared" si="5"/>
        <v>100</v>
      </c>
      <c r="S19" s="5">
        <v>700</v>
      </c>
      <c r="T19" s="5"/>
      <c r="U19" s="1"/>
      <c r="V19" s="1">
        <f t="shared" si="6"/>
        <v>11.78861979415155</v>
      </c>
      <c r="W19" s="1">
        <f t="shared" si="7"/>
        <v>9.7254932806548346</v>
      </c>
      <c r="X19" s="1">
        <v>394.91399999999999</v>
      </c>
      <c r="Y19" s="1">
        <v>325.80500000000001</v>
      </c>
      <c r="Z19" s="1">
        <v>345.72059999999999</v>
      </c>
      <c r="AA19" s="1">
        <v>395.52019999999999</v>
      </c>
      <c r="AB19" s="1">
        <v>389.3476</v>
      </c>
      <c r="AC19" s="1">
        <v>413.61619999999999</v>
      </c>
      <c r="AD19" s="1"/>
      <c r="AE19" s="1">
        <f t="shared" si="8"/>
        <v>100</v>
      </c>
      <c r="AF19" s="1">
        <f t="shared" si="9"/>
        <v>700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33</v>
      </c>
      <c r="C20" s="1">
        <v>430.54</v>
      </c>
      <c r="D20" s="1">
        <v>149.596</v>
      </c>
      <c r="E20" s="1">
        <v>303.58100000000002</v>
      </c>
      <c r="F20" s="1">
        <v>236.55099999999999</v>
      </c>
      <c r="G20" s="6">
        <v>1</v>
      </c>
      <c r="H20" s="1">
        <v>55</v>
      </c>
      <c r="I20" s="1" t="s">
        <v>34</v>
      </c>
      <c r="J20" s="1">
        <v>286.26799999999997</v>
      </c>
      <c r="K20" s="1">
        <f t="shared" si="2"/>
        <v>17.313000000000045</v>
      </c>
      <c r="L20" s="1"/>
      <c r="M20" s="1"/>
      <c r="N20" s="1"/>
      <c r="O20" s="1">
        <v>485.89639999999991</v>
      </c>
      <c r="P20" s="1">
        <f t="shared" si="3"/>
        <v>60.716200000000001</v>
      </c>
      <c r="Q20" s="5"/>
      <c r="R20" s="5">
        <f t="shared" si="5"/>
        <v>0</v>
      </c>
      <c r="S20" s="5"/>
      <c r="T20" s="5"/>
      <c r="U20" s="1"/>
      <c r="V20" s="1">
        <f t="shared" si="6"/>
        <v>11.898758486203022</v>
      </c>
      <c r="W20" s="1">
        <f t="shared" si="7"/>
        <v>11.898758486203022</v>
      </c>
      <c r="X20" s="1">
        <v>78.144599999999997</v>
      </c>
      <c r="Y20" s="1">
        <v>50.8568</v>
      </c>
      <c r="Z20" s="1">
        <v>51.8688</v>
      </c>
      <c r="AA20" s="1">
        <v>53.817399999999999</v>
      </c>
      <c r="AB20" s="1">
        <v>54.889400000000002</v>
      </c>
      <c r="AC20" s="1">
        <v>71.233800000000002</v>
      </c>
      <c r="AD20" s="18" t="s">
        <v>137</v>
      </c>
      <c r="AE20" s="1">
        <f t="shared" si="8"/>
        <v>0</v>
      </c>
      <c r="AF20" s="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33</v>
      </c>
      <c r="C21" s="1">
        <v>69.960999999999999</v>
      </c>
      <c r="D21" s="1">
        <v>34.97</v>
      </c>
      <c r="E21" s="1">
        <v>55.125999999999998</v>
      </c>
      <c r="F21" s="1">
        <v>32.825000000000003</v>
      </c>
      <c r="G21" s="6">
        <v>1</v>
      </c>
      <c r="H21" s="1">
        <v>50</v>
      </c>
      <c r="I21" s="1" t="s">
        <v>34</v>
      </c>
      <c r="J21" s="1">
        <v>57.472000000000001</v>
      </c>
      <c r="K21" s="1">
        <f t="shared" si="2"/>
        <v>-2.3460000000000036</v>
      </c>
      <c r="L21" s="1"/>
      <c r="M21" s="1"/>
      <c r="N21" s="1"/>
      <c r="O21" s="1">
        <v>58.928800000000003</v>
      </c>
      <c r="P21" s="1">
        <f t="shared" si="3"/>
        <v>11.0252</v>
      </c>
      <c r="Q21" s="5">
        <f t="shared" si="4"/>
        <v>29.523399999999988</v>
      </c>
      <c r="R21" s="5">
        <f t="shared" si="5"/>
        <v>29.523399999999988</v>
      </c>
      <c r="S21" s="5"/>
      <c r="T21" s="5"/>
      <c r="U21" s="1"/>
      <c r="V21" s="1">
        <f t="shared" si="6"/>
        <v>11</v>
      </c>
      <c r="W21" s="1">
        <f t="shared" si="7"/>
        <v>8.3221891666364343</v>
      </c>
      <c r="X21" s="1">
        <v>10.183</v>
      </c>
      <c r="Y21" s="1">
        <v>7.1921999999999997</v>
      </c>
      <c r="Z21" s="1">
        <v>6.4753999999999996</v>
      </c>
      <c r="AA21" s="1">
        <v>8.1489999999999991</v>
      </c>
      <c r="AB21" s="1">
        <v>9.0808</v>
      </c>
      <c r="AC21" s="1">
        <v>10.868</v>
      </c>
      <c r="AD21" s="1"/>
      <c r="AE21" s="1">
        <f t="shared" si="8"/>
        <v>30</v>
      </c>
      <c r="AF21" s="1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33</v>
      </c>
      <c r="C22" s="1">
        <v>285.233</v>
      </c>
      <c r="D22" s="1">
        <v>399.49</v>
      </c>
      <c r="E22" s="1">
        <v>314.185</v>
      </c>
      <c r="F22" s="1">
        <v>319.06299999999999</v>
      </c>
      <c r="G22" s="6">
        <v>1</v>
      </c>
      <c r="H22" s="1">
        <v>55</v>
      </c>
      <c r="I22" s="1" t="s">
        <v>34</v>
      </c>
      <c r="J22" s="1">
        <v>295.19</v>
      </c>
      <c r="K22" s="1">
        <f t="shared" si="2"/>
        <v>18.995000000000005</v>
      </c>
      <c r="L22" s="1"/>
      <c r="M22" s="1"/>
      <c r="N22" s="1"/>
      <c r="O22" s="1">
        <v>261.72700000000009</v>
      </c>
      <c r="P22" s="1">
        <f t="shared" si="3"/>
        <v>62.837000000000003</v>
      </c>
      <c r="Q22" s="5">
        <f t="shared" si="4"/>
        <v>110.41699999999992</v>
      </c>
      <c r="R22" s="5">
        <f t="shared" si="5"/>
        <v>110.41699999999992</v>
      </c>
      <c r="S22" s="5"/>
      <c r="T22" s="5"/>
      <c r="U22" s="1"/>
      <c r="V22" s="1">
        <f t="shared" si="6"/>
        <v>11</v>
      </c>
      <c r="W22" s="1">
        <f t="shared" si="7"/>
        <v>9.2428028072632369</v>
      </c>
      <c r="X22" s="1">
        <v>62.919600000000003</v>
      </c>
      <c r="Y22" s="1">
        <v>55.797800000000002</v>
      </c>
      <c r="Z22" s="1">
        <v>52.991799999999998</v>
      </c>
      <c r="AA22" s="1">
        <v>46.113600000000012</v>
      </c>
      <c r="AB22" s="1">
        <v>50.198999999999998</v>
      </c>
      <c r="AC22" s="1">
        <v>65.399199999999993</v>
      </c>
      <c r="AD22" s="1"/>
      <c r="AE22" s="1">
        <f t="shared" si="8"/>
        <v>110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0" t="s">
        <v>54</v>
      </c>
      <c r="B23" s="10" t="s">
        <v>33</v>
      </c>
      <c r="C23" s="10">
        <v>1547.9739999999999</v>
      </c>
      <c r="D23" s="10">
        <v>1501.192</v>
      </c>
      <c r="E23" s="13">
        <v>1719.069</v>
      </c>
      <c r="F23" s="13">
        <v>1112.0730000000001</v>
      </c>
      <c r="G23" s="11">
        <v>0</v>
      </c>
      <c r="H23" s="10">
        <v>60</v>
      </c>
      <c r="I23" s="10" t="s">
        <v>55</v>
      </c>
      <c r="J23" s="10">
        <v>1683.046</v>
      </c>
      <c r="K23" s="10">
        <f t="shared" si="2"/>
        <v>36.022999999999911</v>
      </c>
      <c r="L23" s="10"/>
      <c r="M23" s="10"/>
      <c r="N23" s="10"/>
      <c r="O23" s="10"/>
      <c r="P23" s="10">
        <f t="shared" si="3"/>
        <v>343.81380000000001</v>
      </c>
      <c r="Q23" s="12"/>
      <c r="R23" s="12"/>
      <c r="S23" s="12"/>
      <c r="T23" s="12"/>
      <c r="U23" s="10"/>
      <c r="V23" s="10">
        <f t="shared" si="6"/>
        <v>3.2345211274242049</v>
      </c>
      <c r="W23" s="10">
        <f t="shared" si="7"/>
        <v>3.2345211274242049</v>
      </c>
      <c r="X23" s="10">
        <v>356.54199999999997</v>
      </c>
      <c r="Y23" s="10">
        <v>290.18380000000002</v>
      </c>
      <c r="Z23" s="10">
        <v>292.61279999999999</v>
      </c>
      <c r="AA23" s="10">
        <v>309.36020000000002</v>
      </c>
      <c r="AB23" s="10">
        <v>326.54880000000003</v>
      </c>
      <c r="AC23" s="10">
        <v>371.75979999999998</v>
      </c>
      <c r="AD23" s="10" t="s">
        <v>56</v>
      </c>
      <c r="AE23" s="10">
        <f t="shared" si="8"/>
        <v>0</v>
      </c>
      <c r="AF23" s="10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0" t="s">
        <v>57</v>
      </c>
      <c r="B24" s="10" t="s">
        <v>33</v>
      </c>
      <c r="C24" s="10"/>
      <c r="D24" s="10"/>
      <c r="E24" s="13">
        <v>31.25</v>
      </c>
      <c r="F24" s="13">
        <v>-31.25</v>
      </c>
      <c r="G24" s="11">
        <v>0</v>
      </c>
      <c r="H24" s="10">
        <v>60</v>
      </c>
      <c r="I24" s="10" t="s">
        <v>55</v>
      </c>
      <c r="J24" s="10">
        <v>46.25</v>
      </c>
      <c r="K24" s="10">
        <f t="shared" si="2"/>
        <v>-15</v>
      </c>
      <c r="L24" s="10"/>
      <c r="M24" s="10"/>
      <c r="N24" s="10"/>
      <c r="O24" s="10"/>
      <c r="P24" s="10">
        <f t="shared" si="3"/>
        <v>6.25</v>
      </c>
      <c r="Q24" s="12"/>
      <c r="R24" s="12"/>
      <c r="S24" s="12"/>
      <c r="T24" s="12"/>
      <c r="U24" s="10"/>
      <c r="V24" s="10">
        <f t="shared" si="6"/>
        <v>-5</v>
      </c>
      <c r="W24" s="10">
        <f t="shared" si="7"/>
        <v>-5</v>
      </c>
      <c r="X24" s="10">
        <v>6.25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 t="s">
        <v>56</v>
      </c>
      <c r="AE24" s="10">
        <f t="shared" si="8"/>
        <v>0</v>
      </c>
      <c r="AF24" s="10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58</v>
      </c>
      <c r="B25" s="1" t="s">
        <v>33</v>
      </c>
      <c r="C25" s="1">
        <v>194.66</v>
      </c>
      <c r="D25" s="1">
        <v>181.77099999999999</v>
      </c>
      <c r="E25" s="1">
        <v>155.25200000000001</v>
      </c>
      <c r="F25" s="1">
        <v>200.965</v>
      </c>
      <c r="G25" s="6">
        <v>1</v>
      </c>
      <c r="H25" s="1">
        <v>60</v>
      </c>
      <c r="I25" s="1" t="s">
        <v>34</v>
      </c>
      <c r="J25" s="1">
        <v>145.46799999999999</v>
      </c>
      <c r="K25" s="1">
        <f t="shared" si="2"/>
        <v>9.7840000000000202</v>
      </c>
      <c r="L25" s="1"/>
      <c r="M25" s="1"/>
      <c r="N25" s="1"/>
      <c r="O25" s="1">
        <v>71.288600000000088</v>
      </c>
      <c r="P25" s="1">
        <f t="shared" si="3"/>
        <v>31.050400000000003</v>
      </c>
      <c r="Q25" s="5">
        <f t="shared" ref="Q25:Q27" si="10">11*P25-O25-N25-F25</f>
        <v>69.300799999999953</v>
      </c>
      <c r="R25" s="5">
        <f t="shared" ref="R25:R28" si="11">Q25-S25</f>
        <v>69.300799999999953</v>
      </c>
      <c r="S25" s="5"/>
      <c r="T25" s="5"/>
      <c r="U25" s="1"/>
      <c r="V25" s="1">
        <f t="shared" si="6"/>
        <v>11.000000000000002</v>
      </c>
      <c r="W25" s="1">
        <f t="shared" si="7"/>
        <v>8.7681189292247463</v>
      </c>
      <c r="X25" s="1">
        <v>29.645800000000001</v>
      </c>
      <c r="Y25" s="1">
        <v>27.391400000000001</v>
      </c>
      <c r="Z25" s="1">
        <v>27.204000000000001</v>
      </c>
      <c r="AA25" s="1">
        <v>30.649799999999999</v>
      </c>
      <c r="AB25" s="1">
        <v>32.270800000000001</v>
      </c>
      <c r="AC25" s="1">
        <v>39.822200000000002</v>
      </c>
      <c r="AD25" s="1"/>
      <c r="AE25" s="1">
        <f t="shared" si="8"/>
        <v>69</v>
      </c>
      <c r="AF25" s="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59</v>
      </c>
      <c r="B26" s="1" t="s">
        <v>33</v>
      </c>
      <c r="C26" s="1">
        <v>195.67500000000001</v>
      </c>
      <c r="D26" s="1">
        <v>86.161000000000001</v>
      </c>
      <c r="E26" s="1">
        <v>124.745</v>
      </c>
      <c r="F26" s="1">
        <v>129.04599999999999</v>
      </c>
      <c r="G26" s="6">
        <v>1</v>
      </c>
      <c r="H26" s="1">
        <v>60</v>
      </c>
      <c r="I26" s="1" t="s">
        <v>34</v>
      </c>
      <c r="J26" s="1">
        <v>117.983</v>
      </c>
      <c r="K26" s="1">
        <f t="shared" si="2"/>
        <v>6.7620000000000005</v>
      </c>
      <c r="L26" s="1"/>
      <c r="M26" s="1"/>
      <c r="N26" s="1"/>
      <c r="O26" s="1">
        <v>79.133200000000016</v>
      </c>
      <c r="P26" s="1">
        <f t="shared" si="3"/>
        <v>24.949000000000002</v>
      </c>
      <c r="Q26" s="5">
        <f t="shared" si="10"/>
        <v>66.259800000000013</v>
      </c>
      <c r="R26" s="5">
        <f t="shared" si="11"/>
        <v>66.259800000000013</v>
      </c>
      <c r="S26" s="5"/>
      <c r="T26" s="5"/>
      <c r="U26" s="1"/>
      <c r="V26" s="1">
        <f t="shared" si="6"/>
        <v>11</v>
      </c>
      <c r="W26" s="1">
        <f t="shared" si="7"/>
        <v>8.3441901479017186</v>
      </c>
      <c r="X26" s="1">
        <v>23.700800000000001</v>
      </c>
      <c r="Y26" s="1">
        <v>22.3538</v>
      </c>
      <c r="Z26" s="1">
        <v>19.724799999999998</v>
      </c>
      <c r="AA26" s="1">
        <v>18.545400000000001</v>
      </c>
      <c r="AB26" s="1">
        <v>19.7666</v>
      </c>
      <c r="AC26" s="1">
        <v>32.662599999999998</v>
      </c>
      <c r="AD26" s="1"/>
      <c r="AE26" s="1">
        <f t="shared" si="8"/>
        <v>66</v>
      </c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60</v>
      </c>
      <c r="B27" s="1" t="s">
        <v>33</v>
      </c>
      <c r="C27" s="1">
        <v>303.34399999999999</v>
      </c>
      <c r="D27" s="1">
        <v>136.13999999999999</v>
      </c>
      <c r="E27" s="1">
        <v>158.74700000000001</v>
      </c>
      <c r="F27" s="1">
        <v>226.923</v>
      </c>
      <c r="G27" s="6">
        <v>1</v>
      </c>
      <c r="H27" s="1">
        <v>60</v>
      </c>
      <c r="I27" s="1" t="s">
        <v>34</v>
      </c>
      <c r="J27" s="1">
        <v>148.94800000000001</v>
      </c>
      <c r="K27" s="1">
        <f t="shared" si="2"/>
        <v>9.7990000000000066</v>
      </c>
      <c r="L27" s="1"/>
      <c r="M27" s="1"/>
      <c r="N27" s="1"/>
      <c r="O27" s="1">
        <v>103.13119999999989</v>
      </c>
      <c r="P27" s="1">
        <f t="shared" si="3"/>
        <v>31.749400000000001</v>
      </c>
      <c r="Q27" s="5">
        <f t="shared" si="10"/>
        <v>19.189200000000113</v>
      </c>
      <c r="R27" s="5">
        <f t="shared" si="11"/>
        <v>19.189200000000113</v>
      </c>
      <c r="S27" s="5"/>
      <c r="T27" s="5"/>
      <c r="U27" s="1"/>
      <c r="V27" s="1">
        <f t="shared" si="6"/>
        <v>11.000000000000002</v>
      </c>
      <c r="W27" s="1">
        <f t="shared" si="7"/>
        <v>10.395604326380969</v>
      </c>
      <c r="X27" s="1">
        <v>35.311999999999998</v>
      </c>
      <c r="Y27" s="1">
        <v>35.190800000000003</v>
      </c>
      <c r="Z27" s="1">
        <v>30.085000000000001</v>
      </c>
      <c r="AA27" s="1">
        <v>24.708400000000001</v>
      </c>
      <c r="AB27" s="1">
        <v>27.520800000000001</v>
      </c>
      <c r="AC27" s="1">
        <v>47.2988</v>
      </c>
      <c r="AD27" s="1"/>
      <c r="AE27" s="1">
        <f t="shared" si="8"/>
        <v>19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61</v>
      </c>
      <c r="B28" s="1" t="s">
        <v>33</v>
      </c>
      <c r="C28" s="1">
        <v>56.906999999999996</v>
      </c>
      <c r="D28" s="1"/>
      <c r="E28" s="1">
        <v>21.027999999999999</v>
      </c>
      <c r="F28" s="1">
        <v>17.373000000000001</v>
      </c>
      <c r="G28" s="6">
        <v>1</v>
      </c>
      <c r="H28" s="1">
        <v>35</v>
      </c>
      <c r="I28" s="1" t="s">
        <v>34</v>
      </c>
      <c r="J28" s="1">
        <v>28.582999999999998</v>
      </c>
      <c r="K28" s="1">
        <f t="shared" si="2"/>
        <v>-7.5549999999999997</v>
      </c>
      <c r="L28" s="1"/>
      <c r="M28" s="1"/>
      <c r="N28" s="1"/>
      <c r="O28" s="1">
        <v>10</v>
      </c>
      <c r="P28" s="1">
        <f t="shared" si="3"/>
        <v>4.2055999999999996</v>
      </c>
      <c r="Q28" s="5">
        <f>10*P28-O28-N28-F28</f>
        <v>14.682999999999996</v>
      </c>
      <c r="R28" s="5">
        <f t="shared" si="11"/>
        <v>14.682999999999996</v>
      </c>
      <c r="S28" s="5"/>
      <c r="T28" s="5"/>
      <c r="U28" s="1"/>
      <c r="V28" s="1">
        <f t="shared" si="6"/>
        <v>10</v>
      </c>
      <c r="W28" s="1">
        <f t="shared" si="7"/>
        <v>6.5087026821381029</v>
      </c>
      <c r="X28" s="1">
        <v>3.5148000000000001</v>
      </c>
      <c r="Y28" s="1">
        <v>2.0802</v>
      </c>
      <c r="Z28" s="1">
        <v>2.2212000000000001</v>
      </c>
      <c r="AA28" s="1">
        <v>0.47960000000000003</v>
      </c>
      <c r="AB28" s="1">
        <v>2.3342000000000001</v>
      </c>
      <c r="AC28" s="1">
        <v>5.3204000000000002</v>
      </c>
      <c r="AD28" s="1"/>
      <c r="AE28" s="1">
        <f t="shared" si="8"/>
        <v>15</v>
      </c>
      <c r="AF28" s="1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5" t="s">
        <v>62</v>
      </c>
      <c r="B29" s="15" t="s">
        <v>33</v>
      </c>
      <c r="C29" s="15"/>
      <c r="D29" s="15"/>
      <c r="E29" s="15"/>
      <c r="F29" s="15"/>
      <c r="G29" s="16">
        <v>0</v>
      </c>
      <c r="H29" s="15">
        <v>30</v>
      </c>
      <c r="I29" s="15" t="s">
        <v>34</v>
      </c>
      <c r="J29" s="15"/>
      <c r="K29" s="15">
        <f t="shared" si="2"/>
        <v>0</v>
      </c>
      <c r="L29" s="15"/>
      <c r="M29" s="15"/>
      <c r="N29" s="15"/>
      <c r="O29" s="15"/>
      <c r="P29" s="15">
        <f t="shared" si="3"/>
        <v>0</v>
      </c>
      <c r="Q29" s="17"/>
      <c r="R29" s="17"/>
      <c r="S29" s="17"/>
      <c r="T29" s="17"/>
      <c r="U29" s="15"/>
      <c r="V29" s="15" t="e">
        <f t="shared" si="6"/>
        <v>#DIV/0!</v>
      </c>
      <c r="W29" s="15" t="e">
        <f t="shared" si="7"/>
        <v>#DIV/0!</v>
      </c>
      <c r="X29" s="15">
        <v>0</v>
      </c>
      <c r="Y29" s="15">
        <v>0</v>
      </c>
      <c r="Z29" s="15">
        <v>0</v>
      </c>
      <c r="AA29" s="15">
        <v>-0.51380000000000003</v>
      </c>
      <c r="AB29" s="15">
        <v>-0.77859999999999996</v>
      </c>
      <c r="AC29" s="15">
        <v>-0.26479999999999998</v>
      </c>
      <c r="AD29" s="15" t="s">
        <v>63</v>
      </c>
      <c r="AE29" s="15">
        <f t="shared" si="8"/>
        <v>0</v>
      </c>
      <c r="AF29" s="15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64</v>
      </c>
      <c r="B30" s="1" t="s">
        <v>33</v>
      </c>
      <c r="C30" s="1">
        <v>108.328</v>
      </c>
      <c r="D30" s="1">
        <v>258.91800000000001</v>
      </c>
      <c r="E30" s="1">
        <v>150.56100000000001</v>
      </c>
      <c r="F30" s="1">
        <v>143.03800000000001</v>
      </c>
      <c r="G30" s="6">
        <v>1</v>
      </c>
      <c r="H30" s="1">
        <v>30</v>
      </c>
      <c r="I30" s="1" t="s">
        <v>34</v>
      </c>
      <c r="J30" s="1">
        <v>160.30600000000001</v>
      </c>
      <c r="K30" s="1">
        <f t="shared" si="2"/>
        <v>-9.7450000000000045</v>
      </c>
      <c r="L30" s="1"/>
      <c r="M30" s="1"/>
      <c r="N30" s="1"/>
      <c r="O30" s="1">
        <v>104.5480000000001</v>
      </c>
      <c r="P30" s="1">
        <f t="shared" si="3"/>
        <v>30.112200000000001</v>
      </c>
      <c r="Q30" s="5">
        <f t="shared" ref="Q30:Q31" si="12">10*P30-O30-N30-F30</f>
        <v>53.535999999999888</v>
      </c>
      <c r="R30" s="5">
        <f t="shared" ref="R30:R31" si="13">Q30-S30</f>
        <v>53.535999999999888</v>
      </c>
      <c r="S30" s="5"/>
      <c r="T30" s="5"/>
      <c r="U30" s="1"/>
      <c r="V30" s="1">
        <f t="shared" si="6"/>
        <v>10</v>
      </c>
      <c r="W30" s="1">
        <f t="shared" si="7"/>
        <v>8.2221159530024419</v>
      </c>
      <c r="X30" s="1">
        <v>28.695799999999998</v>
      </c>
      <c r="Y30" s="1">
        <v>30.578399999999998</v>
      </c>
      <c r="Z30" s="1">
        <v>33.089799999999997</v>
      </c>
      <c r="AA30" s="1">
        <v>31.8782</v>
      </c>
      <c r="AB30" s="1">
        <v>27.8506</v>
      </c>
      <c r="AC30" s="1">
        <v>29.501000000000001</v>
      </c>
      <c r="AD30" s="1"/>
      <c r="AE30" s="1">
        <f t="shared" si="8"/>
        <v>54</v>
      </c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65</v>
      </c>
      <c r="B31" s="1" t="s">
        <v>33</v>
      </c>
      <c r="C31" s="1">
        <v>169.84399999999999</v>
      </c>
      <c r="D31" s="1">
        <v>63.854999999999997</v>
      </c>
      <c r="E31" s="1">
        <v>113.60599999999999</v>
      </c>
      <c r="F31" s="1">
        <v>87.126000000000005</v>
      </c>
      <c r="G31" s="6">
        <v>1</v>
      </c>
      <c r="H31" s="1">
        <v>30</v>
      </c>
      <c r="I31" s="1" t="s">
        <v>34</v>
      </c>
      <c r="J31" s="1">
        <v>124.065</v>
      </c>
      <c r="K31" s="1">
        <f t="shared" si="2"/>
        <v>-10.459000000000003</v>
      </c>
      <c r="L31" s="1"/>
      <c r="M31" s="1"/>
      <c r="N31" s="1"/>
      <c r="O31" s="1">
        <v>129.90790000000001</v>
      </c>
      <c r="P31" s="1">
        <f t="shared" si="3"/>
        <v>22.7212</v>
      </c>
      <c r="Q31" s="5">
        <f t="shared" si="12"/>
        <v>10.178099999999972</v>
      </c>
      <c r="R31" s="5">
        <f t="shared" si="13"/>
        <v>10.178099999999972</v>
      </c>
      <c r="S31" s="5"/>
      <c r="T31" s="5"/>
      <c r="U31" s="1"/>
      <c r="V31" s="1">
        <f t="shared" si="6"/>
        <v>10</v>
      </c>
      <c r="W31" s="1">
        <f t="shared" si="7"/>
        <v>9.5520439061317202</v>
      </c>
      <c r="X31" s="1">
        <v>23.2684</v>
      </c>
      <c r="Y31" s="1">
        <v>20.167400000000001</v>
      </c>
      <c r="Z31" s="1">
        <v>21.198399999999999</v>
      </c>
      <c r="AA31" s="1">
        <v>23.486000000000001</v>
      </c>
      <c r="AB31" s="1">
        <v>24.848600000000001</v>
      </c>
      <c r="AC31" s="1">
        <v>31.218399999999999</v>
      </c>
      <c r="AD31" s="1"/>
      <c r="AE31" s="1">
        <f t="shared" si="8"/>
        <v>10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5" t="s">
        <v>66</v>
      </c>
      <c r="B32" s="15" t="s">
        <v>33</v>
      </c>
      <c r="C32" s="15"/>
      <c r="D32" s="15"/>
      <c r="E32" s="15"/>
      <c r="F32" s="15"/>
      <c r="G32" s="16">
        <v>0</v>
      </c>
      <c r="H32" s="15">
        <v>45</v>
      </c>
      <c r="I32" s="15" t="s">
        <v>34</v>
      </c>
      <c r="J32" s="15"/>
      <c r="K32" s="15">
        <f t="shared" si="2"/>
        <v>0</v>
      </c>
      <c r="L32" s="15"/>
      <c r="M32" s="15"/>
      <c r="N32" s="15"/>
      <c r="O32" s="15"/>
      <c r="P32" s="15">
        <f t="shared" si="3"/>
        <v>0</v>
      </c>
      <c r="Q32" s="17"/>
      <c r="R32" s="17"/>
      <c r="S32" s="17"/>
      <c r="T32" s="17"/>
      <c r="U32" s="15"/>
      <c r="V32" s="15" t="e">
        <f t="shared" si="6"/>
        <v>#DIV/0!</v>
      </c>
      <c r="W32" s="15" t="e">
        <f t="shared" si="7"/>
        <v>#DIV/0!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 t="s">
        <v>63</v>
      </c>
      <c r="AE32" s="15">
        <f t="shared" si="8"/>
        <v>0</v>
      </c>
      <c r="AF32" s="15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5" t="s">
        <v>67</v>
      </c>
      <c r="B33" s="15" t="s">
        <v>33</v>
      </c>
      <c r="C33" s="15"/>
      <c r="D33" s="15"/>
      <c r="E33" s="15"/>
      <c r="F33" s="15"/>
      <c r="G33" s="16">
        <v>0</v>
      </c>
      <c r="H33" s="15">
        <v>40</v>
      </c>
      <c r="I33" s="15" t="s">
        <v>34</v>
      </c>
      <c r="J33" s="15"/>
      <c r="K33" s="15">
        <f t="shared" si="2"/>
        <v>0</v>
      </c>
      <c r="L33" s="15"/>
      <c r="M33" s="15"/>
      <c r="N33" s="15"/>
      <c r="O33" s="15"/>
      <c r="P33" s="15">
        <f t="shared" si="3"/>
        <v>0</v>
      </c>
      <c r="Q33" s="17"/>
      <c r="R33" s="17"/>
      <c r="S33" s="17"/>
      <c r="T33" s="17"/>
      <c r="U33" s="15"/>
      <c r="V33" s="15" t="e">
        <f t="shared" si="6"/>
        <v>#DIV/0!</v>
      </c>
      <c r="W33" s="15" t="e">
        <f t="shared" si="7"/>
        <v>#DIV/0!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 t="s">
        <v>63</v>
      </c>
      <c r="AE33" s="15">
        <f t="shared" si="8"/>
        <v>0</v>
      </c>
      <c r="AF33" s="15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68</v>
      </c>
      <c r="B34" s="1" t="s">
        <v>33</v>
      </c>
      <c r="C34" s="1">
        <v>540.38599999999997</v>
      </c>
      <c r="D34" s="1">
        <v>798.50699999999995</v>
      </c>
      <c r="E34" s="1">
        <v>616.69299999999998</v>
      </c>
      <c r="F34" s="1">
        <v>624.70299999999997</v>
      </c>
      <c r="G34" s="6">
        <v>1</v>
      </c>
      <c r="H34" s="1">
        <v>40</v>
      </c>
      <c r="I34" s="1" t="s">
        <v>34</v>
      </c>
      <c r="J34" s="1">
        <v>599.59299999999996</v>
      </c>
      <c r="K34" s="1">
        <f t="shared" si="2"/>
        <v>17.100000000000023</v>
      </c>
      <c r="L34" s="1"/>
      <c r="M34" s="1"/>
      <c r="N34" s="1">
        <v>400</v>
      </c>
      <c r="O34" s="1">
        <v>290.15739999999988</v>
      </c>
      <c r="P34" s="1">
        <f t="shared" si="3"/>
        <v>123.3386</v>
      </c>
      <c r="Q34" s="5">
        <f t="shared" ref="Q34:Q40" si="14">11*P34-O34-N34-F34</f>
        <v>41.86420000000021</v>
      </c>
      <c r="R34" s="5">
        <f t="shared" ref="R34:R40" si="15">Q34-S34</f>
        <v>41.86420000000021</v>
      </c>
      <c r="S34" s="5"/>
      <c r="T34" s="5"/>
      <c r="U34" s="1"/>
      <c r="V34" s="1">
        <f t="shared" si="6"/>
        <v>11</v>
      </c>
      <c r="W34" s="1">
        <f t="shared" si="7"/>
        <v>10.660575034903914</v>
      </c>
      <c r="X34" s="1">
        <v>134.70060000000001</v>
      </c>
      <c r="Y34" s="1">
        <v>105.68040000000001</v>
      </c>
      <c r="Z34" s="1">
        <v>111.1854</v>
      </c>
      <c r="AA34" s="1">
        <v>125.4302</v>
      </c>
      <c r="AB34" s="1">
        <v>109.9846</v>
      </c>
      <c r="AC34" s="1">
        <v>125.92919999999999</v>
      </c>
      <c r="AD34" s="1"/>
      <c r="AE34" s="1">
        <f t="shared" si="8"/>
        <v>42</v>
      </c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33</v>
      </c>
      <c r="C35" s="1">
        <v>145.06</v>
      </c>
      <c r="D35" s="1"/>
      <c r="E35" s="1">
        <v>53.497</v>
      </c>
      <c r="F35" s="1">
        <v>39.552999999999997</v>
      </c>
      <c r="G35" s="6">
        <v>1</v>
      </c>
      <c r="H35" s="1">
        <v>35</v>
      </c>
      <c r="I35" s="1" t="s">
        <v>34</v>
      </c>
      <c r="J35" s="1">
        <v>50.174999999999997</v>
      </c>
      <c r="K35" s="1">
        <f t="shared" si="2"/>
        <v>3.3220000000000027</v>
      </c>
      <c r="L35" s="1"/>
      <c r="M35" s="1"/>
      <c r="N35" s="1"/>
      <c r="O35" s="1">
        <v>45.894599999999997</v>
      </c>
      <c r="P35" s="1">
        <f t="shared" si="3"/>
        <v>10.699400000000001</v>
      </c>
      <c r="Q35" s="5">
        <f>10*P35-O35-N35-F35</f>
        <v>21.546400000000006</v>
      </c>
      <c r="R35" s="5">
        <f t="shared" si="15"/>
        <v>21.546400000000006</v>
      </c>
      <c r="S35" s="5"/>
      <c r="T35" s="5"/>
      <c r="U35" s="1"/>
      <c r="V35" s="1">
        <f t="shared" si="6"/>
        <v>10</v>
      </c>
      <c r="W35" s="1">
        <f t="shared" si="7"/>
        <v>7.9862048339159193</v>
      </c>
      <c r="X35" s="1">
        <v>11.009399999999999</v>
      </c>
      <c r="Y35" s="1">
        <v>10.267799999999999</v>
      </c>
      <c r="Z35" s="1">
        <v>8.9138000000000002</v>
      </c>
      <c r="AA35" s="1">
        <v>7.6462000000000003</v>
      </c>
      <c r="AB35" s="1">
        <v>9.2645999999999997</v>
      </c>
      <c r="AC35" s="1">
        <v>17.420200000000001</v>
      </c>
      <c r="AD35" s="1"/>
      <c r="AE35" s="1">
        <f t="shared" si="8"/>
        <v>22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33</v>
      </c>
      <c r="C36" s="1">
        <v>-8.2000000000000003E-2</v>
      </c>
      <c r="D36" s="1">
        <v>42.277999999999999</v>
      </c>
      <c r="E36" s="1"/>
      <c r="F36" s="1">
        <v>42.195999999999998</v>
      </c>
      <c r="G36" s="6">
        <v>1</v>
      </c>
      <c r="H36" s="1">
        <v>45</v>
      </c>
      <c r="I36" s="1" t="s">
        <v>34</v>
      </c>
      <c r="J36" s="1"/>
      <c r="K36" s="1">
        <f t="shared" ref="K36:K67" si="16">E36-J36</f>
        <v>0</v>
      </c>
      <c r="L36" s="1"/>
      <c r="M36" s="1"/>
      <c r="N36" s="1"/>
      <c r="O36" s="1">
        <v>0</v>
      </c>
      <c r="P36" s="1">
        <f t="shared" si="3"/>
        <v>0</v>
      </c>
      <c r="Q36" s="5"/>
      <c r="R36" s="5">
        <f t="shared" si="15"/>
        <v>0</v>
      </c>
      <c r="S36" s="5"/>
      <c r="T36" s="5"/>
      <c r="U36" s="1"/>
      <c r="V36" s="1" t="e">
        <f t="shared" si="6"/>
        <v>#DIV/0!</v>
      </c>
      <c r="W36" s="1" t="e">
        <f t="shared" si="7"/>
        <v>#DIV/0!</v>
      </c>
      <c r="X36" s="1">
        <v>0</v>
      </c>
      <c r="Y36" s="1">
        <v>2.7642000000000002</v>
      </c>
      <c r="Z36" s="1">
        <v>3.0244</v>
      </c>
      <c r="AA36" s="1">
        <v>0.52600000000000002</v>
      </c>
      <c r="AB36" s="1">
        <v>0.52600000000000002</v>
      </c>
      <c r="AC36" s="1">
        <v>0.78859999999999997</v>
      </c>
      <c r="AD36" s="1"/>
      <c r="AE36" s="1">
        <f t="shared" si="8"/>
        <v>0</v>
      </c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33</v>
      </c>
      <c r="C37" s="1">
        <v>56.253</v>
      </c>
      <c r="D37" s="1">
        <v>17.835000000000001</v>
      </c>
      <c r="E37" s="1">
        <v>25.684999999999999</v>
      </c>
      <c r="F37" s="1">
        <v>45.835999999999999</v>
      </c>
      <c r="G37" s="6">
        <v>1</v>
      </c>
      <c r="H37" s="1">
        <v>30</v>
      </c>
      <c r="I37" s="1" t="s">
        <v>34</v>
      </c>
      <c r="J37" s="1">
        <v>27.420999999999999</v>
      </c>
      <c r="K37" s="1">
        <f t="shared" si="16"/>
        <v>-1.7360000000000007</v>
      </c>
      <c r="L37" s="1"/>
      <c r="M37" s="1"/>
      <c r="N37" s="1"/>
      <c r="O37" s="1">
        <v>0</v>
      </c>
      <c r="P37" s="1">
        <f t="shared" si="3"/>
        <v>5.1369999999999996</v>
      </c>
      <c r="Q37" s="5">
        <v>10</v>
      </c>
      <c r="R37" s="5">
        <f t="shared" si="15"/>
        <v>10</v>
      </c>
      <c r="S37" s="5"/>
      <c r="T37" s="5"/>
      <c r="U37" s="1"/>
      <c r="V37" s="1">
        <f t="shared" si="6"/>
        <v>10.869379014989294</v>
      </c>
      <c r="W37" s="1">
        <f t="shared" si="7"/>
        <v>8.9227175394198959</v>
      </c>
      <c r="X37" s="1">
        <v>3.8346</v>
      </c>
      <c r="Y37" s="1">
        <v>0.90359999999999996</v>
      </c>
      <c r="Z37" s="1">
        <v>1.1566000000000001</v>
      </c>
      <c r="AA37" s="1">
        <v>4.2682000000000002</v>
      </c>
      <c r="AB37" s="1">
        <v>4.3572000000000006</v>
      </c>
      <c r="AC37" s="1">
        <v>1.9446000000000001</v>
      </c>
      <c r="AD37" s="1"/>
      <c r="AE37" s="1">
        <f t="shared" si="8"/>
        <v>10</v>
      </c>
      <c r="AF37" s="1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33</v>
      </c>
      <c r="C38" s="1">
        <v>396.82</v>
      </c>
      <c r="D38" s="1">
        <v>248.88200000000001</v>
      </c>
      <c r="E38" s="1">
        <v>363.68599999999998</v>
      </c>
      <c r="F38" s="1">
        <v>230.46</v>
      </c>
      <c r="G38" s="6">
        <v>1</v>
      </c>
      <c r="H38" s="1">
        <v>45</v>
      </c>
      <c r="I38" s="1" t="s">
        <v>34</v>
      </c>
      <c r="J38" s="1">
        <v>357.34</v>
      </c>
      <c r="K38" s="1">
        <f t="shared" si="16"/>
        <v>6.3460000000000036</v>
      </c>
      <c r="L38" s="1"/>
      <c r="M38" s="1"/>
      <c r="N38" s="1"/>
      <c r="O38" s="1">
        <v>392.95379999999989</v>
      </c>
      <c r="P38" s="1">
        <f t="shared" si="3"/>
        <v>72.737200000000001</v>
      </c>
      <c r="Q38" s="5">
        <f t="shared" si="14"/>
        <v>176.69540000000009</v>
      </c>
      <c r="R38" s="5">
        <f t="shared" si="15"/>
        <v>176.69540000000009</v>
      </c>
      <c r="S38" s="5"/>
      <c r="T38" s="5"/>
      <c r="U38" s="1"/>
      <c r="V38" s="1">
        <f t="shared" si="6"/>
        <v>11</v>
      </c>
      <c r="W38" s="1">
        <f t="shared" si="7"/>
        <v>8.5707698399168493</v>
      </c>
      <c r="X38" s="1">
        <v>68.8964</v>
      </c>
      <c r="Y38" s="1">
        <v>53.465200000000003</v>
      </c>
      <c r="Z38" s="1">
        <v>52.785400000000003</v>
      </c>
      <c r="AA38" s="1">
        <v>66.022999999999996</v>
      </c>
      <c r="AB38" s="1">
        <v>65.575800000000001</v>
      </c>
      <c r="AC38" s="1">
        <v>57.010199999999998</v>
      </c>
      <c r="AD38" s="1"/>
      <c r="AE38" s="1">
        <f t="shared" si="8"/>
        <v>177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33</v>
      </c>
      <c r="C39" s="1">
        <v>265.95999999999998</v>
      </c>
      <c r="D39" s="1">
        <v>232.50299999999999</v>
      </c>
      <c r="E39" s="1">
        <v>237.40299999999999</v>
      </c>
      <c r="F39" s="1">
        <v>212.95</v>
      </c>
      <c r="G39" s="6">
        <v>1</v>
      </c>
      <c r="H39" s="1">
        <v>45</v>
      </c>
      <c r="I39" s="1" t="s">
        <v>34</v>
      </c>
      <c r="J39" s="1">
        <v>243.916</v>
      </c>
      <c r="K39" s="1">
        <f t="shared" si="16"/>
        <v>-6.5130000000000052</v>
      </c>
      <c r="L39" s="1"/>
      <c r="M39" s="1"/>
      <c r="N39" s="1"/>
      <c r="O39" s="1">
        <v>229.10859999999991</v>
      </c>
      <c r="P39" s="1">
        <f t="shared" si="3"/>
        <v>47.480599999999995</v>
      </c>
      <c r="Q39" s="5">
        <f t="shared" si="14"/>
        <v>80.228000000000009</v>
      </c>
      <c r="R39" s="5">
        <f t="shared" si="15"/>
        <v>80.228000000000009</v>
      </c>
      <c r="S39" s="5"/>
      <c r="T39" s="5"/>
      <c r="U39" s="1"/>
      <c r="V39" s="1">
        <f t="shared" si="6"/>
        <v>10.999999999999998</v>
      </c>
      <c r="W39" s="1">
        <f t="shared" si="7"/>
        <v>9.3102993643719731</v>
      </c>
      <c r="X39" s="1">
        <v>47.918999999999997</v>
      </c>
      <c r="Y39" s="1">
        <v>40.468400000000003</v>
      </c>
      <c r="Z39" s="1">
        <v>41.5794</v>
      </c>
      <c r="AA39" s="1">
        <v>51.363799999999998</v>
      </c>
      <c r="AB39" s="1">
        <v>47.043799999999997</v>
      </c>
      <c r="AC39" s="1">
        <v>38.2958</v>
      </c>
      <c r="AD39" s="1"/>
      <c r="AE39" s="1">
        <f t="shared" si="8"/>
        <v>80</v>
      </c>
      <c r="AF39" s="1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74</v>
      </c>
      <c r="B40" s="1" t="s">
        <v>33</v>
      </c>
      <c r="C40" s="1">
        <v>75.787999999999997</v>
      </c>
      <c r="D40" s="1">
        <v>3.4809999999999999</v>
      </c>
      <c r="E40" s="1">
        <v>41.177999999999997</v>
      </c>
      <c r="F40" s="1">
        <v>30.895</v>
      </c>
      <c r="G40" s="6">
        <v>1</v>
      </c>
      <c r="H40" s="1">
        <v>45</v>
      </c>
      <c r="I40" s="1" t="s">
        <v>34</v>
      </c>
      <c r="J40" s="1">
        <v>41.954000000000001</v>
      </c>
      <c r="K40" s="1">
        <f t="shared" si="16"/>
        <v>-0.77600000000000335</v>
      </c>
      <c r="L40" s="1"/>
      <c r="M40" s="1"/>
      <c r="N40" s="1"/>
      <c r="O40" s="1">
        <v>0</v>
      </c>
      <c r="P40" s="1">
        <f t="shared" si="3"/>
        <v>8.2355999999999998</v>
      </c>
      <c r="Q40" s="5">
        <f t="shared" si="14"/>
        <v>59.696600000000004</v>
      </c>
      <c r="R40" s="5">
        <f t="shared" si="15"/>
        <v>59.696600000000004</v>
      </c>
      <c r="S40" s="5"/>
      <c r="T40" s="5"/>
      <c r="U40" s="1"/>
      <c r="V40" s="1">
        <f t="shared" si="6"/>
        <v>11</v>
      </c>
      <c r="W40" s="1">
        <f t="shared" si="7"/>
        <v>3.7513963767060079</v>
      </c>
      <c r="X40" s="1">
        <v>5.2005999999999997</v>
      </c>
      <c r="Y40" s="1">
        <v>5.0741999999999994</v>
      </c>
      <c r="Z40" s="1">
        <v>3.9186000000000001</v>
      </c>
      <c r="AA40" s="1">
        <v>7.2035999999999998</v>
      </c>
      <c r="AB40" s="1">
        <v>8.6403999999999996</v>
      </c>
      <c r="AC40" s="1">
        <v>4.4767999999999999</v>
      </c>
      <c r="AD40" s="1"/>
      <c r="AE40" s="1">
        <f t="shared" si="8"/>
        <v>60</v>
      </c>
      <c r="AF40" s="1">
        <f t="shared" si="9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0" t="s">
        <v>75</v>
      </c>
      <c r="B41" s="10" t="s">
        <v>33</v>
      </c>
      <c r="C41" s="10">
        <v>2.6139999999999999</v>
      </c>
      <c r="D41" s="10"/>
      <c r="E41" s="10"/>
      <c r="F41" s="10"/>
      <c r="G41" s="11">
        <v>0</v>
      </c>
      <c r="H41" s="10" t="e">
        <v>#N/A</v>
      </c>
      <c r="I41" s="10" t="s">
        <v>35</v>
      </c>
      <c r="J41" s="10"/>
      <c r="K41" s="10">
        <f t="shared" si="16"/>
        <v>0</v>
      </c>
      <c r="L41" s="10"/>
      <c r="M41" s="10"/>
      <c r="N41" s="10"/>
      <c r="O41" s="10"/>
      <c r="P41" s="10">
        <f t="shared" si="3"/>
        <v>0</v>
      </c>
      <c r="Q41" s="12"/>
      <c r="R41" s="12"/>
      <c r="S41" s="12"/>
      <c r="T41" s="12"/>
      <c r="U41" s="10"/>
      <c r="V41" s="10" t="e">
        <f t="shared" si="6"/>
        <v>#DIV/0!</v>
      </c>
      <c r="W41" s="10" t="e">
        <f t="shared" si="7"/>
        <v>#DIV/0!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/>
      <c r="AE41" s="10">
        <f t="shared" si="8"/>
        <v>0</v>
      </c>
      <c r="AF41" s="10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76</v>
      </c>
      <c r="B42" s="1" t="s">
        <v>40</v>
      </c>
      <c r="C42" s="1">
        <v>875</v>
      </c>
      <c r="D42" s="1">
        <v>666</v>
      </c>
      <c r="E42" s="1">
        <v>798</v>
      </c>
      <c r="F42" s="1">
        <v>619</v>
      </c>
      <c r="G42" s="6">
        <v>0.4</v>
      </c>
      <c r="H42" s="1">
        <v>45</v>
      </c>
      <c r="I42" s="1" t="s">
        <v>34</v>
      </c>
      <c r="J42" s="1">
        <v>796</v>
      </c>
      <c r="K42" s="1">
        <f t="shared" si="16"/>
        <v>2</v>
      </c>
      <c r="L42" s="1"/>
      <c r="M42" s="1"/>
      <c r="N42" s="1"/>
      <c r="O42" s="1">
        <v>782.80000000000018</v>
      </c>
      <c r="P42" s="1">
        <f t="shared" si="3"/>
        <v>159.6</v>
      </c>
      <c r="Q42" s="5">
        <f t="shared" ref="Q42:Q57" si="17">11*P42-O42-N42-F42</f>
        <v>353.79999999999973</v>
      </c>
      <c r="R42" s="5">
        <f t="shared" ref="R42:R56" si="18">Q42-S42</f>
        <v>353.79999999999973</v>
      </c>
      <c r="S42" s="5"/>
      <c r="T42" s="5"/>
      <c r="U42" s="1"/>
      <c r="V42" s="1">
        <f t="shared" si="6"/>
        <v>11</v>
      </c>
      <c r="W42" s="1">
        <f t="shared" si="7"/>
        <v>8.783208020050127</v>
      </c>
      <c r="X42" s="1">
        <v>154.80000000000001</v>
      </c>
      <c r="Y42" s="1">
        <v>129</v>
      </c>
      <c r="Z42" s="1">
        <v>129.80000000000001</v>
      </c>
      <c r="AA42" s="1">
        <v>142.19999999999999</v>
      </c>
      <c r="AB42" s="1">
        <v>137.19999999999999</v>
      </c>
      <c r="AC42" s="1">
        <v>174</v>
      </c>
      <c r="AD42" s="1"/>
      <c r="AE42" s="1">
        <f t="shared" si="8"/>
        <v>142</v>
      </c>
      <c r="AF42" s="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77</v>
      </c>
      <c r="B43" s="1" t="s">
        <v>40</v>
      </c>
      <c r="C43" s="1">
        <v>106</v>
      </c>
      <c r="D43" s="1">
        <v>50</v>
      </c>
      <c r="E43" s="1">
        <v>64</v>
      </c>
      <c r="F43" s="1">
        <v>61</v>
      </c>
      <c r="G43" s="6">
        <v>0.45</v>
      </c>
      <c r="H43" s="1">
        <v>50</v>
      </c>
      <c r="I43" s="1" t="s">
        <v>34</v>
      </c>
      <c r="J43" s="1">
        <v>64</v>
      </c>
      <c r="K43" s="1">
        <f t="shared" si="16"/>
        <v>0</v>
      </c>
      <c r="L43" s="1"/>
      <c r="M43" s="1"/>
      <c r="N43" s="1"/>
      <c r="O43" s="1">
        <v>75</v>
      </c>
      <c r="P43" s="1">
        <f t="shared" si="3"/>
        <v>12.8</v>
      </c>
      <c r="Q43" s="5"/>
      <c r="R43" s="5">
        <f t="shared" si="18"/>
        <v>0</v>
      </c>
      <c r="S43" s="5"/>
      <c r="T43" s="5"/>
      <c r="U43" s="1"/>
      <c r="V43" s="1">
        <f t="shared" si="6"/>
        <v>10.625</v>
      </c>
      <c r="W43" s="1">
        <f t="shared" si="7"/>
        <v>10.625</v>
      </c>
      <c r="X43" s="1">
        <v>14.8</v>
      </c>
      <c r="Y43" s="1">
        <v>12</v>
      </c>
      <c r="Z43" s="1">
        <v>9.1999999999999993</v>
      </c>
      <c r="AA43" s="1">
        <v>9.6</v>
      </c>
      <c r="AB43" s="1">
        <v>11.6</v>
      </c>
      <c r="AC43" s="1">
        <v>13.6</v>
      </c>
      <c r="AD43" s="1"/>
      <c r="AE43" s="1">
        <f t="shared" si="8"/>
        <v>0</v>
      </c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78</v>
      </c>
      <c r="B44" s="1" t="s">
        <v>40</v>
      </c>
      <c r="C44" s="1">
        <v>679</v>
      </c>
      <c r="D44" s="1">
        <v>778</v>
      </c>
      <c r="E44" s="1">
        <v>727</v>
      </c>
      <c r="F44" s="1">
        <v>606</v>
      </c>
      <c r="G44" s="6">
        <v>0.4</v>
      </c>
      <c r="H44" s="1">
        <v>45</v>
      </c>
      <c r="I44" s="1" t="s">
        <v>34</v>
      </c>
      <c r="J44" s="1">
        <v>723</v>
      </c>
      <c r="K44" s="1">
        <f t="shared" si="16"/>
        <v>4</v>
      </c>
      <c r="L44" s="1"/>
      <c r="M44" s="1"/>
      <c r="N44" s="1"/>
      <c r="O44" s="1">
        <v>733.19999999999982</v>
      </c>
      <c r="P44" s="1">
        <f t="shared" si="3"/>
        <v>145.4</v>
      </c>
      <c r="Q44" s="5">
        <f t="shared" si="17"/>
        <v>260.20000000000027</v>
      </c>
      <c r="R44" s="5">
        <f t="shared" si="18"/>
        <v>260.20000000000027</v>
      </c>
      <c r="S44" s="5"/>
      <c r="T44" s="5"/>
      <c r="U44" s="1"/>
      <c r="V44" s="1">
        <f t="shared" si="6"/>
        <v>11</v>
      </c>
      <c r="W44" s="1">
        <f t="shared" si="7"/>
        <v>9.2104539202200808</v>
      </c>
      <c r="X44" s="1">
        <v>145</v>
      </c>
      <c r="Y44" s="1">
        <v>119.4</v>
      </c>
      <c r="Z44" s="1">
        <v>117.6</v>
      </c>
      <c r="AA44" s="1">
        <v>130</v>
      </c>
      <c r="AB44" s="1">
        <v>125.4</v>
      </c>
      <c r="AC44" s="1">
        <v>153.6</v>
      </c>
      <c r="AD44" s="1"/>
      <c r="AE44" s="1">
        <f t="shared" si="8"/>
        <v>104</v>
      </c>
      <c r="AF44" s="1">
        <f t="shared" si="9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79</v>
      </c>
      <c r="B45" s="1" t="s">
        <v>33</v>
      </c>
      <c r="C45" s="1">
        <v>133.917</v>
      </c>
      <c r="D45" s="1"/>
      <c r="E45" s="1">
        <v>34.305999999999997</v>
      </c>
      <c r="F45" s="1">
        <v>93.53</v>
      </c>
      <c r="G45" s="6">
        <v>1</v>
      </c>
      <c r="H45" s="1">
        <v>45</v>
      </c>
      <c r="I45" s="1" t="s">
        <v>34</v>
      </c>
      <c r="J45" s="1">
        <v>30.452000000000002</v>
      </c>
      <c r="K45" s="1">
        <f t="shared" si="16"/>
        <v>3.8539999999999957</v>
      </c>
      <c r="L45" s="1"/>
      <c r="M45" s="1"/>
      <c r="N45" s="1"/>
      <c r="O45" s="1">
        <v>0</v>
      </c>
      <c r="P45" s="1">
        <f t="shared" si="3"/>
        <v>6.8611999999999993</v>
      </c>
      <c r="Q45" s="5"/>
      <c r="R45" s="5">
        <f t="shared" si="18"/>
        <v>0</v>
      </c>
      <c r="S45" s="5"/>
      <c r="T45" s="5"/>
      <c r="U45" s="1"/>
      <c r="V45" s="1">
        <f t="shared" si="6"/>
        <v>13.631726228648052</v>
      </c>
      <c r="W45" s="1">
        <f t="shared" si="7"/>
        <v>13.631726228648052</v>
      </c>
      <c r="X45" s="1">
        <v>5.6915999999999993</v>
      </c>
      <c r="Y45" s="1">
        <v>4.5579999999999998</v>
      </c>
      <c r="Z45" s="1">
        <v>3.4074</v>
      </c>
      <c r="AA45" s="1">
        <v>2.8466</v>
      </c>
      <c r="AB45" s="1">
        <v>3.71</v>
      </c>
      <c r="AC45" s="1">
        <v>12.153</v>
      </c>
      <c r="AD45" s="14" t="s">
        <v>45</v>
      </c>
      <c r="AE45" s="1">
        <f t="shared" si="8"/>
        <v>0</v>
      </c>
      <c r="AF45" s="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80</v>
      </c>
      <c r="B46" s="1" t="s">
        <v>40</v>
      </c>
      <c r="C46" s="1">
        <v>80</v>
      </c>
      <c r="D46" s="1">
        <v>24</v>
      </c>
      <c r="E46" s="1">
        <v>50</v>
      </c>
      <c r="F46" s="1">
        <v>46</v>
      </c>
      <c r="G46" s="6">
        <v>0.45</v>
      </c>
      <c r="H46" s="1">
        <v>45</v>
      </c>
      <c r="I46" s="1" t="s">
        <v>34</v>
      </c>
      <c r="J46" s="1">
        <v>52</v>
      </c>
      <c r="K46" s="1">
        <f t="shared" si="16"/>
        <v>-2</v>
      </c>
      <c r="L46" s="1"/>
      <c r="M46" s="1"/>
      <c r="N46" s="1"/>
      <c r="O46" s="1">
        <v>21</v>
      </c>
      <c r="P46" s="1">
        <f t="shared" si="3"/>
        <v>10</v>
      </c>
      <c r="Q46" s="5">
        <f t="shared" si="17"/>
        <v>43</v>
      </c>
      <c r="R46" s="5">
        <f t="shared" si="18"/>
        <v>43</v>
      </c>
      <c r="S46" s="5"/>
      <c r="T46" s="5"/>
      <c r="U46" s="1"/>
      <c r="V46" s="1">
        <f t="shared" si="6"/>
        <v>11</v>
      </c>
      <c r="W46" s="1">
        <f t="shared" si="7"/>
        <v>6.7</v>
      </c>
      <c r="X46" s="1">
        <v>8</v>
      </c>
      <c r="Y46" s="1">
        <v>4.8</v>
      </c>
      <c r="Z46" s="1">
        <v>4.2</v>
      </c>
      <c r="AA46" s="1">
        <v>10</v>
      </c>
      <c r="AB46" s="1">
        <v>10</v>
      </c>
      <c r="AC46" s="1">
        <v>6.8</v>
      </c>
      <c r="AD46" s="1"/>
      <c r="AE46" s="1">
        <f t="shared" si="8"/>
        <v>19</v>
      </c>
      <c r="AF46" s="1">
        <f t="shared" si="9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81</v>
      </c>
      <c r="B47" s="1" t="s">
        <v>40</v>
      </c>
      <c r="C47" s="1">
        <v>65</v>
      </c>
      <c r="D47" s="1"/>
      <c r="E47" s="1">
        <v>53</v>
      </c>
      <c r="F47" s="1">
        <v>6</v>
      </c>
      <c r="G47" s="6">
        <v>0.35</v>
      </c>
      <c r="H47" s="1">
        <v>40</v>
      </c>
      <c r="I47" s="1" t="s">
        <v>34</v>
      </c>
      <c r="J47" s="1">
        <v>55</v>
      </c>
      <c r="K47" s="1">
        <f t="shared" si="16"/>
        <v>-2</v>
      </c>
      <c r="L47" s="1"/>
      <c r="M47" s="1"/>
      <c r="N47" s="1"/>
      <c r="O47" s="1">
        <v>43.600000000000009</v>
      </c>
      <c r="P47" s="1">
        <f t="shared" si="3"/>
        <v>10.6</v>
      </c>
      <c r="Q47" s="5">
        <f t="shared" si="17"/>
        <v>66.999999999999986</v>
      </c>
      <c r="R47" s="5">
        <f t="shared" si="18"/>
        <v>66.999999999999986</v>
      </c>
      <c r="S47" s="5"/>
      <c r="T47" s="5"/>
      <c r="U47" s="1"/>
      <c r="V47" s="1">
        <f t="shared" si="6"/>
        <v>11</v>
      </c>
      <c r="W47" s="1">
        <f t="shared" si="7"/>
        <v>4.6792452830188687</v>
      </c>
      <c r="X47" s="1">
        <v>7.4</v>
      </c>
      <c r="Y47" s="1">
        <v>4.2</v>
      </c>
      <c r="Z47" s="1">
        <v>4.5999999999999996</v>
      </c>
      <c r="AA47" s="1">
        <v>6.4</v>
      </c>
      <c r="AB47" s="1">
        <v>6.2</v>
      </c>
      <c r="AC47" s="1">
        <v>10.8</v>
      </c>
      <c r="AD47" s="1"/>
      <c r="AE47" s="1">
        <f t="shared" si="8"/>
        <v>23</v>
      </c>
      <c r="AF47" s="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82</v>
      </c>
      <c r="B48" s="1" t="s">
        <v>33</v>
      </c>
      <c r="C48" s="1">
        <v>66.575999999999993</v>
      </c>
      <c r="D48" s="1">
        <v>114.944</v>
      </c>
      <c r="E48" s="1">
        <v>62.116</v>
      </c>
      <c r="F48" s="1">
        <v>71.984999999999999</v>
      </c>
      <c r="G48" s="6">
        <v>1</v>
      </c>
      <c r="H48" s="1">
        <v>40</v>
      </c>
      <c r="I48" s="1" t="s">
        <v>34</v>
      </c>
      <c r="J48" s="1">
        <v>63.819000000000003</v>
      </c>
      <c r="K48" s="1">
        <f t="shared" si="16"/>
        <v>-1.703000000000003</v>
      </c>
      <c r="L48" s="1"/>
      <c r="M48" s="1"/>
      <c r="N48" s="1"/>
      <c r="O48" s="1">
        <v>59.881999999999991</v>
      </c>
      <c r="P48" s="1">
        <f t="shared" si="3"/>
        <v>12.4232</v>
      </c>
      <c r="Q48" s="5"/>
      <c r="R48" s="5">
        <f t="shared" si="18"/>
        <v>0</v>
      </c>
      <c r="S48" s="5"/>
      <c r="T48" s="5"/>
      <c r="U48" s="1"/>
      <c r="V48" s="1">
        <f t="shared" si="6"/>
        <v>10.614575954665463</v>
      </c>
      <c r="W48" s="1">
        <f t="shared" si="7"/>
        <v>10.614575954665463</v>
      </c>
      <c r="X48" s="1">
        <v>13.5898</v>
      </c>
      <c r="Y48" s="1">
        <v>14.433999999999999</v>
      </c>
      <c r="Z48" s="1">
        <v>14.098800000000001</v>
      </c>
      <c r="AA48" s="1">
        <v>14.9092</v>
      </c>
      <c r="AB48" s="1">
        <v>14.511799999999999</v>
      </c>
      <c r="AC48" s="1">
        <v>11.298</v>
      </c>
      <c r="AD48" s="1"/>
      <c r="AE48" s="1">
        <f t="shared" si="8"/>
        <v>0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83</v>
      </c>
      <c r="B49" s="1" t="s">
        <v>40</v>
      </c>
      <c r="C49" s="1">
        <v>323</v>
      </c>
      <c r="D49" s="1">
        <v>104</v>
      </c>
      <c r="E49" s="1">
        <v>219</v>
      </c>
      <c r="F49" s="1">
        <v>179</v>
      </c>
      <c r="G49" s="6">
        <v>0.4</v>
      </c>
      <c r="H49" s="1">
        <v>40</v>
      </c>
      <c r="I49" s="1" t="s">
        <v>34</v>
      </c>
      <c r="J49" s="1">
        <v>219</v>
      </c>
      <c r="K49" s="1">
        <f t="shared" si="16"/>
        <v>0</v>
      </c>
      <c r="L49" s="1"/>
      <c r="M49" s="1"/>
      <c r="N49" s="1"/>
      <c r="O49" s="1">
        <v>241</v>
      </c>
      <c r="P49" s="1">
        <f t="shared" si="3"/>
        <v>43.8</v>
      </c>
      <c r="Q49" s="5">
        <f t="shared" si="17"/>
        <v>61.799999999999955</v>
      </c>
      <c r="R49" s="5">
        <f t="shared" si="18"/>
        <v>61.799999999999955</v>
      </c>
      <c r="S49" s="5"/>
      <c r="T49" s="5"/>
      <c r="U49" s="1"/>
      <c r="V49" s="1">
        <f t="shared" si="6"/>
        <v>11</v>
      </c>
      <c r="W49" s="1">
        <f t="shared" si="7"/>
        <v>9.589041095890412</v>
      </c>
      <c r="X49" s="1">
        <v>44.2</v>
      </c>
      <c r="Y49" s="1">
        <v>29.4</v>
      </c>
      <c r="Z49" s="1">
        <v>35.4</v>
      </c>
      <c r="AA49" s="1">
        <v>48.4</v>
      </c>
      <c r="AB49" s="1">
        <v>41.2</v>
      </c>
      <c r="AC49" s="1">
        <v>54.2</v>
      </c>
      <c r="AD49" s="1"/>
      <c r="AE49" s="1">
        <f t="shared" si="8"/>
        <v>25</v>
      </c>
      <c r="AF49" s="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84</v>
      </c>
      <c r="B50" s="1" t="s">
        <v>40</v>
      </c>
      <c r="C50" s="1">
        <v>544</v>
      </c>
      <c r="D50" s="1">
        <v>546</v>
      </c>
      <c r="E50" s="1">
        <v>487</v>
      </c>
      <c r="F50" s="1">
        <v>565</v>
      </c>
      <c r="G50" s="6">
        <v>0.4</v>
      </c>
      <c r="H50" s="1">
        <v>45</v>
      </c>
      <c r="I50" s="1" t="s">
        <v>34</v>
      </c>
      <c r="J50" s="1">
        <v>489</v>
      </c>
      <c r="K50" s="1">
        <f t="shared" si="16"/>
        <v>-2</v>
      </c>
      <c r="L50" s="1"/>
      <c r="M50" s="1"/>
      <c r="N50" s="1"/>
      <c r="O50" s="1">
        <v>411</v>
      </c>
      <c r="P50" s="1">
        <f t="shared" si="3"/>
        <v>97.4</v>
      </c>
      <c r="Q50" s="5">
        <f t="shared" si="17"/>
        <v>95.400000000000091</v>
      </c>
      <c r="R50" s="5">
        <f t="shared" si="18"/>
        <v>95.400000000000091</v>
      </c>
      <c r="S50" s="5"/>
      <c r="T50" s="5"/>
      <c r="U50" s="1"/>
      <c r="V50" s="1">
        <f t="shared" si="6"/>
        <v>11</v>
      </c>
      <c r="W50" s="1">
        <f t="shared" si="7"/>
        <v>10.020533880903491</v>
      </c>
      <c r="X50" s="1">
        <v>99.6</v>
      </c>
      <c r="Y50" s="1">
        <v>90.8</v>
      </c>
      <c r="Z50" s="1">
        <v>98.6</v>
      </c>
      <c r="AA50" s="1">
        <v>113.8</v>
      </c>
      <c r="AB50" s="1">
        <v>103</v>
      </c>
      <c r="AC50" s="1">
        <v>48.8</v>
      </c>
      <c r="AD50" s="1"/>
      <c r="AE50" s="1">
        <f t="shared" si="8"/>
        <v>38</v>
      </c>
      <c r="AF50" s="1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85</v>
      </c>
      <c r="B51" s="1" t="s">
        <v>33</v>
      </c>
      <c r="C51" s="1">
        <v>34.298000000000002</v>
      </c>
      <c r="D51" s="1">
        <v>184.83500000000001</v>
      </c>
      <c r="E51" s="1">
        <v>47.478999999999999</v>
      </c>
      <c r="F51" s="1">
        <v>138.16</v>
      </c>
      <c r="G51" s="6">
        <v>1</v>
      </c>
      <c r="H51" s="1">
        <v>40</v>
      </c>
      <c r="I51" s="1" t="s">
        <v>34</v>
      </c>
      <c r="J51" s="1">
        <v>52.832999999999998</v>
      </c>
      <c r="K51" s="1">
        <f t="shared" si="16"/>
        <v>-5.3539999999999992</v>
      </c>
      <c r="L51" s="1"/>
      <c r="M51" s="1"/>
      <c r="N51" s="1"/>
      <c r="O51" s="1">
        <v>0</v>
      </c>
      <c r="P51" s="1">
        <f t="shared" si="3"/>
        <v>9.4957999999999991</v>
      </c>
      <c r="Q51" s="5"/>
      <c r="R51" s="5">
        <f t="shared" si="18"/>
        <v>0</v>
      </c>
      <c r="S51" s="5"/>
      <c r="T51" s="5"/>
      <c r="U51" s="1"/>
      <c r="V51" s="1">
        <f t="shared" si="6"/>
        <v>14.54959034520525</v>
      </c>
      <c r="W51" s="1">
        <f t="shared" si="7"/>
        <v>14.54959034520525</v>
      </c>
      <c r="X51" s="1">
        <v>9.3629999999999995</v>
      </c>
      <c r="Y51" s="1">
        <v>17.765999999999998</v>
      </c>
      <c r="Z51" s="1">
        <v>17.071200000000001</v>
      </c>
      <c r="AA51" s="1">
        <v>10.7758</v>
      </c>
      <c r="AB51" s="1">
        <v>11.9428</v>
      </c>
      <c r="AC51" s="1">
        <v>13.5626</v>
      </c>
      <c r="AD51" s="1"/>
      <c r="AE51" s="1">
        <f t="shared" si="8"/>
        <v>0</v>
      </c>
      <c r="AF51" s="1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86</v>
      </c>
      <c r="B52" s="1" t="s">
        <v>40</v>
      </c>
      <c r="C52" s="1">
        <v>110</v>
      </c>
      <c r="D52" s="1">
        <v>7</v>
      </c>
      <c r="E52" s="1">
        <v>53</v>
      </c>
      <c r="F52" s="1">
        <v>45</v>
      </c>
      <c r="G52" s="6">
        <v>0.35</v>
      </c>
      <c r="H52" s="1">
        <v>40</v>
      </c>
      <c r="I52" s="1" t="s">
        <v>34</v>
      </c>
      <c r="J52" s="1">
        <v>57</v>
      </c>
      <c r="K52" s="1">
        <f t="shared" si="16"/>
        <v>-4</v>
      </c>
      <c r="L52" s="1"/>
      <c r="M52" s="1"/>
      <c r="N52" s="1"/>
      <c r="O52" s="1">
        <v>37</v>
      </c>
      <c r="P52" s="1">
        <f t="shared" si="3"/>
        <v>10.6</v>
      </c>
      <c r="Q52" s="5">
        <f t="shared" si="17"/>
        <v>34.599999999999994</v>
      </c>
      <c r="R52" s="5">
        <f t="shared" si="18"/>
        <v>34.599999999999994</v>
      </c>
      <c r="S52" s="5"/>
      <c r="T52" s="5"/>
      <c r="U52" s="1"/>
      <c r="V52" s="1">
        <f t="shared" si="6"/>
        <v>11</v>
      </c>
      <c r="W52" s="1">
        <f t="shared" si="7"/>
        <v>7.7358490566037741</v>
      </c>
      <c r="X52" s="1">
        <v>10</v>
      </c>
      <c r="Y52" s="1">
        <v>7.4</v>
      </c>
      <c r="Z52" s="1">
        <v>5.4</v>
      </c>
      <c r="AA52" s="1">
        <v>8.1999999999999993</v>
      </c>
      <c r="AB52" s="1">
        <v>9</v>
      </c>
      <c r="AC52" s="1">
        <v>14.8</v>
      </c>
      <c r="AD52" s="1"/>
      <c r="AE52" s="1">
        <f t="shared" si="8"/>
        <v>12</v>
      </c>
      <c r="AF52" s="1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87</v>
      </c>
      <c r="B53" s="1" t="s">
        <v>40</v>
      </c>
      <c r="C53" s="1">
        <v>652</v>
      </c>
      <c r="D53" s="1">
        <v>642</v>
      </c>
      <c r="E53" s="1">
        <v>601</v>
      </c>
      <c r="F53" s="1">
        <v>550</v>
      </c>
      <c r="G53" s="6">
        <v>0.4</v>
      </c>
      <c r="H53" s="1">
        <v>40</v>
      </c>
      <c r="I53" s="1" t="s">
        <v>34</v>
      </c>
      <c r="J53" s="1">
        <v>601</v>
      </c>
      <c r="K53" s="1">
        <f t="shared" si="16"/>
        <v>0</v>
      </c>
      <c r="L53" s="1"/>
      <c r="M53" s="1"/>
      <c r="N53" s="1">
        <v>300</v>
      </c>
      <c r="O53" s="1">
        <v>156</v>
      </c>
      <c r="P53" s="1">
        <f t="shared" si="3"/>
        <v>120.2</v>
      </c>
      <c r="Q53" s="5">
        <f t="shared" si="17"/>
        <v>316.20000000000005</v>
      </c>
      <c r="R53" s="5">
        <f t="shared" si="18"/>
        <v>316.20000000000005</v>
      </c>
      <c r="S53" s="5"/>
      <c r="T53" s="5"/>
      <c r="U53" s="1"/>
      <c r="V53" s="1">
        <f t="shared" si="6"/>
        <v>11</v>
      </c>
      <c r="W53" s="1">
        <f t="shared" si="7"/>
        <v>8.369384359400998</v>
      </c>
      <c r="X53" s="1">
        <v>116.2</v>
      </c>
      <c r="Y53" s="1">
        <v>107</v>
      </c>
      <c r="Z53" s="1">
        <v>108.6</v>
      </c>
      <c r="AA53" s="1">
        <v>113.8</v>
      </c>
      <c r="AB53" s="1">
        <v>106</v>
      </c>
      <c r="AC53" s="1">
        <v>133.4</v>
      </c>
      <c r="AD53" s="1"/>
      <c r="AE53" s="1">
        <f t="shared" si="8"/>
        <v>126</v>
      </c>
      <c r="AF53" s="1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88</v>
      </c>
      <c r="B54" s="1" t="s">
        <v>33</v>
      </c>
      <c r="C54" s="1">
        <v>116.172</v>
      </c>
      <c r="D54" s="1">
        <v>79.373999999999995</v>
      </c>
      <c r="E54" s="1">
        <v>74.233000000000004</v>
      </c>
      <c r="F54" s="1">
        <v>88.864999999999995</v>
      </c>
      <c r="G54" s="6">
        <v>1</v>
      </c>
      <c r="H54" s="1">
        <v>50</v>
      </c>
      <c r="I54" s="1" t="s">
        <v>34</v>
      </c>
      <c r="J54" s="1">
        <v>73.894999999999996</v>
      </c>
      <c r="K54" s="1">
        <f t="shared" si="16"/>
        <v>0.33800000000000807</v>
      </c>
      <c r="L54" s="1"/>
      <c r="M54" s="1"/>
      <c r="N54" s="1"/>
      <c r="O54" s="1">
        <v>40.50500000000001</v>
      </c>
      <c r="P54" s="1">
        <f t="shared" si="3"/>
        <v>14.8466</v>
      </c>
      <c r="Q54" s="5">
        <f t="shared" si="17"/>
        <v>33.942599999999999</v>
      </c>
      <c r="R54" s="5">
        <f t="shared" si="18"/>
        <v>33.942599999999999</v>
      </c>
      <c r="S54" s="5"/>
      <c r="T54" s="5"/>
      <c r="U54" s="1"/>
      <c r="V54" s="1">
        <f t="shared" si="6"/>
        <v>11</v>
      </c>
      <c r="W54" s="1">
        <f t="shared" si="7"/>
        <v>8.7137795858984557</v>
      </c>
      <c r="X54" s="1">
        <v>13.219200000000001</v>
      </c>
      <c r="Y54" s="1">
        <v>14.086</v>
      </c>
      <c r="Z54" s="1">
        <v>16.543800000000001</v>
      </c>
      <c r="AA54" s="1">
        <v>17.055800000000001</v>
      </c>
      <c r="AB54" s="1">
        <v>16.752199999999998</v>
      </c>
      <c r="AC54" s="1">
        <v>17.7804</v>
      </c>
      <c r="AD54" s="1"/>
      <c r="AE54" s="1">
        <f t="shared" si="8"/>
        <v>34</v>
      </c>
      <c r="AF54" s="1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89</v>
      </c>
      <c r="B55" s="1" t="s">
        <v>33</v>
      </c>
      <c r="C55" s="1">
        <v>152.85400000000001</v>
      </c>
      <c r="D55" s="1">
        <v>98.838999999999999</v>
      </c>
      <c r="E55" s="1">
        <v>142.56899999999999</v>
      </c>
      <c r="F55" s="1">
        <v>87.632000000000005</v>
      </c>
      <c r="G55" s="6">
        <v>1</v>
      </c>
      <c r="H55" s="1">
        <v>50</v>
      </c>
      <c r="I55" s="1" t="s">
        <v>34</v>
      </c>
      <c r="J55" s="1">
        <v>139.25399999999999</v>
      </c>
      <c r="K55" s="1">
        <f t="shared" si="16"/>
        <v>3.3149999999999977</v>
      </c>
      <c r="L55" s="1"/>
      <c r="M55" s="1"/>
      <c r="N55" s="1"/>
      <c r="O55" s="1">
        <v>168.4136</v>
      </c>
      <c r="P55" s="1">
        <f t="shared" si="3"/>
        <v>28.513799999999996</v>
      </c>
      <c r="Q55" s="5">
        <f t="shared" si="17"/>
        <v>57.606199999999973</v>
      </c>
      <c r="R55" s="5">
        <f t="shared" si="18"/>
        <v>57.606199999999973</v>
      </c>
      <c r="S55" s="5"/>
      <c r="T55" s="5"/>
      <c r="U55" s="1"/>
      <c r="V55" s="1">
        <f t="shared" si="6"/>
        <v>11</v>
      </c>
      <c r="W55" s="1">
        <f t="shared" si="7"/>
        <v>8.9797080711795711</v>
      </c>
      <c r="X55" s="1">
        <v>27.831399999999999</v>
      </c>
      <c r="Y55" s="1">
        <v>20.5444</v>
      </c>
      <c r="Z55" s="1">
        <v>19.438400000000001</v>
      </c>
      <c r="AA55" s="1">
        <v>18.876999999999999</v>
      </c>
      <c r="AB55" s="1">
        <v>19.738199999999999</v>
      </c>
      <c r="AC55" s="1">
        <v>27.735800000000001</v>
      </c>
      <c r="AD55" s="1"/>
      <c r="AE55" s="1">
        <f t="shared" si="8"/>
        <v>58</v>
      </c>
      <c r="AF55" s="1">
        <f t="shared" si="9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90</v>
      </c>
      <c r="B56" s="1" t="s">
        <v>33</v>
      </c>
      <c r="C56" s="1">
        <v>15.031000000000001</v>
      </c>
      <c r="D56" s="1">
        <v>13.691000000000001</v>
      </c>
      <c r="E56" s="1">
        <v>9.5670000000000002</v>
      </c>
      <c r="F56" s="1">
        <v>10.933999999999999</v>
      </c>
      <c r="G56" s="6">
        <v>1</v>
      </c>
      <c r="H56" s="1">
        <v>40</v>
      </c>
      <c r="I56" s="1" t="s">
        <v>34</v>
      </c>
      <c r="J56" s="1">
        <v>10.285</v>
      </c>
      <c r="K56" s="1">
        <f t="shared" si="16"/>
        <v>-0.71799999999999997</v>
      </c>
      <c r="L56" s="1"/>
      <c r="M56" s="1"/>
      <c r="N56" s="1"/>
      <c r="O56" s="1">
        <v>11.942</v>
      </c>
      <c r="P56" s="1">
        <f t="shared" si="3"/>
        <v>1.9134</v>
      </c>
      <c r="Q56" s="5"/>
      <c r="R56" s="5">
        <f t="shared" si="18"/>
        <v>0</v>
      </c>
      <c r="S56" s="5"/>
      <c r="T56" s="5"/>
      <c r="U56" s="1"/>
      <c r="V56" s="1">
        <f t="shared" si="6"/>
        <v>11.9556809867252</v>
      </c>
      <c r="W56" s="1">
        <f t="shared" si="7"/>
        <v>11.9556809867252</v>
      </c>
      <c r="X56" s="1">
        <v>2.4403999999999999</v>
      </c>
      <c r="Y56" s="1">
        <v>1.823</v>
      </c>
      <c r="Z56" s="1">
        <v>2.1280000000000001</v>
      </c>
      <c r="AA56" s="1">
        <v>2.5716000000000001</v>
      </c>
      <c r="AB56" s="1">
        <v>0.8548</v>
      </c>
      <c r="AC56" s="1">
        <v>0.69359999999999999</v>
      </c>
      <c r="AD56" s="1"/>
      <c r="AE56" s="1">
        <f t="shared" si="8"/>
        <v>0</v>
      </c>
      <c r="AF56" s="1">
        <f t="shared" si="9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91</v>
      </c>
      <c r="B57" s="1" t="s">
        <v>33</v>
      </c>
      <c r="C57" s="1">
        <v>269.11099999999999</v>
      </c>
      <c r="D57" s="1">
        <v>153.28100000000001</v>
      </c>
      <c r="E57" s="1">
        <v>179.489</v>
      </c>
      <c r="F57" s="1">
        <v>229.505</v>
      </c>
      <c r="G57" s="6">
        <v>1</v>
      </c>
      <c r="H57" s="1">
        <v>40</v>
      </c>
      <c r="I57" s="1" t="s">
        <v>148</v>
      </c>
      <c r="J57" s="1">
        <v>176.477</v>
      </c>
      <c r="K57" s="1">
        <f t="shared" si="16"/>
        <v>3.0120000000000005</v>
      </c>
      <c r="L57" s="1"/>
      <c r="M57" s="1"/>
      <c r="N57" s="1"/>
      <c r="O57" s="1">
        <v>131.94200000000001</v>
      </c>
      <c r="P57" s="1">
        <f t="shared" si="3"/>
        <v>35.897800000000004</v>
      </c>
      <c r="Q57" s="5">
        <f t="shared" si="17"/>
        <v>33.428800000000024</v>
      </c>
      <c r="R57" s="5">
        <f>Q57-S57+200</f>
        <v>233.42880000000002</v>
      </c>
      <c r="S57" s="5"/>
      <c r="T57" s="5"/>
      <c r="U57" s="1"/>
      <c r="V57" s="1">
        <f t="shared" si="6"/>
        <v>11</v>
      </c>
      <c r="W57" s="1">
        <f t="shared" si="7"/>
        <v>10.068778588102891</v>
      </c>
      <c r="X57" s="1">
        <v>36.168799999999997</v>
      </c>
      <c r="Y57" s="1">
        <v>36.141000000000012</v>
      </c>
      <c r="Z57" s="1">
        <v>35.058599999999998</v>
      </c>
      <c r="AA57" s="1">
        <v>33.247799999999998</v>
      </c>
      <c r="AB57" s="1">
        <v>43.118400000000001</v>
      </c>
      <c r="AC57" s="1">
        <v>35.937399999999997</v>
      </c>
      <c r="AD57" s="1" t="s">
        <v>149</v>
      </c>
      <c r="AE57" s="1">
        <f t="shared" si="8"/>
        <v>233</v>
      </c>
      <c r="AF57" s="1">
        <f t="shared" si="9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5" t="s">
        <v>92</v>
      </c>
      <c r="B58" s="15" t="s">
        <v>33</v>
      </c>
      <c r="C58" s="15"/>
      <c r="D58" s="15"/>
      <c r="E58" s="15">
        <v>-2.1539999999999999</v>
      </c>
      <c r="F58" s="15"/>
      <c r="G58" s="16">
        <v>0</v>
      </c>
      <c r="H58" s="15">
        <v>40</v>
      </c>
      <c r="I58" s="15" t="s">
        <v>34</v>
      </c>
      <c r="J58" s="15"/>
      <c r="K58" s="15">
        <f t="shared" si="16"/>
        <v>-2.1539999999999999</v>
      </c>
      <c r="L58" s="15"/>
      <c r="M58" s="15"/>
      <c r="N58" s="15"/>
      <c r="O58" s="15"/>
      <c r="P58" s="15">
        <f t="shared" si="3"/>
        <v>-0.43079999999999996</v>
      </c>
      <c r="Q58" s="17"/>
      <c r="R58" s="17"/>
      <c r="S58" s="17"/>
      <c r="T58" s="17"/>
      <c r="U58" s="15"/>
      <c r="V58" s="15">
        <f t="shared" si="6"/>
        <v>0</v>
      </c>
      <c r="W58" s="15">
        <f t="shared" si="7"/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 t="s">
        <v>63</v>
      </c>
      <c r="AE58" s="15">
        <f t="shared" si="8"/>
        <v>0</v>
      </c>
      <c r="AF58" s="15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93</v>
      </c>
      <c r="B59" s="1" t="s">
        <v>40</v>
      </c>
      <c r="C59" s="1">
        <v>52</v>
      </c>
      <c r="D59" s="1">
        <v>78</v>
      </c>
      <c r="E59" s="1">
        <v>42</v>
      </c>
      <c r="F59" s="1">
        <v>70</v>
      </c>
      <c r="G59" s="6">
        <v>0.45</v>
      </c>
      <c r="H59" s="1">
        <v>50</v>
      </c>
      <c r="I59" s="1" t="s">
        <v>34</v>
      </c>
      <c r="J59" s="1">
        <v>41</v>
      </c>
      <c r="K59" s="1">
        <f t="shared" si="16"/>
        <v>1</v>
      </c>
      <c r="L59" s="1"/>
      <c r="M59" s="1"/>
      <c r="N59" s="1"/>
      <c r="O59" s="1">
        <v>43.800000000000011</v>
      </c>
      <c r="P59" s="1">
        <f t="shared" si="3"/>
        <v>8.4</v>
      </c>
      <c r="Q59" s="5"/>
      <c r="R59" s="5">
        <f t="shared" ref="R59:R62" si="19">Q59-S59</f>
        <v>0</v>
      </c>
      <c r="S59" s="5"/>
      <c r="T59" s="5"/>
      <c r="U59" s="1"/>
      <c r="V59" s="1">
        <f t="shared" si="6"/>
        <v>13.547619047619049</v>
      </c>
      <c r="W59" s="1">
        <f t="shared" si="7"/>
        <v>13.547619047619049</v>
      </c>
      <c r="X59" s="1">
        <v>10.4</v>
      </c>
      <c r="Y59" s="1">
        <v>8.1999999999999993</v>
      </c>
      <c r="Z59" s="1">
        <v>5.8</v>
      </c>
      <c r="AA59" s="1">
        <v>6.4</v>
      </c>
      <c r="AB59" s="1">
        <v>7.2</v>
      </c>
      <c r="AC59" s="1">
        <v>7.2</v>
      </c>
      <c r="AD59" s="1"/>
      <c r="AE59" s="1">
        <f t="shared" si="8"/>
        <v>0</v>
      </c>
      <c r="AF59" s="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94</v>
      </c>
      <c r="B60" s="1" t="s">
        <v>33</v>
      </c>
      <c r="C60" s="1">
        <v>79.290999999999997</v>
      </c>
      <c r="D60" s="1">
        <v>1.7430000000000001</v>
      </c>
      <c r="E60" s="1">
        <v>30.988</v>
      </c>
      <c r="F60" s="1">
        <v>46.094999999999999</v>
      </c>
      <c r="G60" s="6">
        <v>1</v>
      </c>
      <c r="H60" s="1">
        <v>40</v>
      </c>
      <c r="I60" s="1" t="s">
        <v>34</v>
      </c>
      <c r="J60" s="1">
        <v>27.646000000000001</v>
      </c>
      <c r="K60" s="1">
        <f t="shared" si="16"/>
        <v>3.3419999999999987</v>
      </c>
      <c r="L60" s="1"/>
      <c r="M60" s="1"/>
      <c r="N60" s="1"/>
      <c r="O60" s="1">
        <v>0</v>
      </c>
      <c r="P60" s="1">
        <f t="shared" si="3"/>
        <v>6.1975999999999996</v>
      </c>
      <c r="Q60" s="5">
        <f t="shared" ref="Q60:Q62" si="20">11*P60-O60-N60-F60</f>
        <v>22.078599999999994</v>
      </c>
      <c r="R60" s="5">
        <f t="shared" si="19"/>
        <v>22.078599999999994</v>
      </c>
      <c r="S60" s="5"/>
      <c r="T60" s="5"/>
      <c r="U60" s="1"/>
      <c r="V60" s="1">
        <f t="shared" si="6"/>
        <v>11</v>
      </c>
      <c r="W60" s="1">
        <f t="shared" si="7"/>
        <v>7.4375564734736033</v>
      </c>
      <c r="X60" s="1">
        <v>5.1063999999999998</v>
      </c>
      <c r="Y60" s="1">
        <v>4.7935999999999996</v>
      </c>
      <c r="Z60" s="1">
        <v>4.2637999999999998</v>
      </c>
      <c r="AA60" s="1">
        <v>5.0202</v>
      </c>
      <c r="AB60" s="1">
        <v>5.2755999999999998</v>
      </c>
      <c r="AC60" s="1">
        <v>9.2784000000000013</v>
      </c>
      <c r="AD60" s="1"/>
      <c r="AE60" s="1">
        <f t="shared" si="8"/>
        <v>22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95</v>
      </c>
      <c r="B61" s="1" t="s">
        <v>40</v>
      </c>
      <c r="C61" s="1">
        <v>220</v>
      </c>
      <c r="D61" s="1"/>
      <c r="E61" s="13">
        <f>151+E74</f>
        <v>163</v>
      </c>
      <c r="F61" s="1">
        <v>24</v>
      </c>
      <c r="G61" s="6">
        <v>0.4</v>
      </c>
      <c r="H61" s="1">
        <v>40</v>
      </c>
      <c r="I61" s="1" t="s">
        <v>34</v>
      </c>
      <c r="J61" s="1">
        <v>158</v>
      </c>
      <c r="K61" s="1">
        <f t="shared" si="16"/>
        <v>5</v>
      </c>
      <c r="L61" s="1"/>
      <c r="M61" s="1"/>
      <c r="N61" s="1"/>
      <c r="O61" s="1">
        <v>193.6</v>
      </c>
      <c r="P61" s="1">
        <f t="shared" si="3"/>
        <v>32.6</v>
      </c>
      <c r="Q61" s="5">
        <f t="shared" si="20"/>
        <v>141.00000000000003</v>
      </c>
      <c r="R61" s="5">
        <f t="shared" si="19"/>
        <v>141.00000000000003</v>
      </c>
      <c r="S61" s="5"/>
      <c r="T61" s="5"/>
      <c r="U61" s="1"/>
      <c r="V61" s="1">
        <f t="shared" si="6"/>
        <v>11</v>
      </c>
      <c r="W61" s="1">
        <f t="shared" si="7"/>
        <v>6.6748466257668708</v>
      </c>
      <c r="X61" s="1">
        <v>31.2</v>
      </c>
      <c r="Y61" s="1">
        <v>18.2</v>
      </c>
      <c r="Z61" s="1">
        <v>19</v>
      </c>
      <c r="AA61" s="1">
        <v>23.8</v>
      </c>
      <c r="AB61" s="1">
        <v>23.8</v>
      </c>
      <c r="AC61" s="1">
        <v>35.6</v>
      </c>
      <c r="AD61" s="1" t="s">
        <v>96</v>
      </c>
      <c r="AE61" s="1">
        <f t="shared" si="8"/>
        <v>56</v>
      </c>
      <c r="AF61" s="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97</v>
      </c>
      <c r="B62" s="1" t="s">
        <v>40</v>
      </c>
      <c r="C62" s="1">
        <v>275</v>
      </c>
      <c r="D62" s="1"/>
      <c r="E62" s="1">
        <v>131</v>
      </c>
      <c r="F62" s="1">
        <v>116</v>
      </c>
      <c r="G62" s="6">
        <v>0.4</v>
      </c>
      <c r="H62" s="1">
        <v>40</v>
      </c>
      <c r="I62" s="1" t="s">
        <v>34</v>
      </c>
      <c r="J62" s="1">
        <v>136</v>
      </c>
      <c r="K62" s="1">
        <f t="shared" si="16"/>
        <v>-5</v>
      </c>
      <c r="L62" s="1"/>
      <c r="M62" s="1"/>
      <c r="N62" s="1"/>
      <c r="O62" s="1">
        <v>75</v>
      </c>
      <c r="P62" s="1">
        <f t="shared" si="3"/>
        <v>26.2</v>
      </c>
      <c r="Q62" s="5">
        <f t="shared" si="20"/>
        <v>97.199999999999989</v>
      </c>
      <c r="R62" s="5">
        <f t="shared" si="19"/>
        <v>97.199999999999989</v>
      </c>
      <c r="S62" s="5"/>
      <c r="T62" s="5"/>
      <c r="U62" s="1"/>
      <c r="V62" s="1">
        <f t="shared" si="6"/>
        <v>11</v>
      </c>
      <c r="W62" s="1">
        <f t="shared" si="7"/>
        <v>7.2900763358778624</v>
      </c>
      <c r="X62" s="1">
        <v>23</v>
      </c>
      <c r="Y62" s="1">
        <v>15.8</v>
      </c>
      <c r="Z62" s="1">
        <v>20</v>
      </c>
      <c r="AA62" s="1">
        <v>25.8</v>
      </c>
      <c r="AB62" s="1">
        <v>22</v>
      </c>
      <c r="AC62" s="1">
        <v>40.4</v>
      </c>
      <c r="AD62" s="1"/>
      <c r="AE62" s="1">
        <f t="shared" si="8"/>
        <v>39</v>
      </c>
      <c r="AF62" s="1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5" t="s">
        <v>98</v>
      </c>
      <c r="B63" s="15" t="s">
        <v>33</v>
      </c>
      <c r="C63" s="15"/>
      <c r="D63" s="15"/>
      <c r="E63" s="15"/>
      <c r="F63" s="15"/>
      <c r="G63" s="16">
        <v>0</v>
      </c>
      <c r="H63" s="15">
        <v>55</v>
      </c>
      <c r="I63" s="15" t="s">
        <v>34</v>
      </c>
      <c r="J63" s="15"/>
      <c r="K63" s="15">
        <f t="shared" si="16"/>
        <v>0</v>
      </c>
      <c r="L63" s="15"/>
      <c r="M63" s="15"/>
      <c r="N63" s="15"/>
      <c r="O63" s="15"/>
      <c r="P63" s="15">
        <f t="shared" si="3"/>
        <v>0</v>
      </c>
      <c r="Q63" s="17"/>
      <c r="R63" s="17"/>
      <c r="S63" s="17"/>
      <c r="T63" s="17"/>
      <c r="U63" s="15"/>
      <c r="V63" s="15" t="e">
        <f t="shared" si="6"/>
        <v>#DIV/0!</v>
      </c>
      <c r="W63" s="15" t="e">
        <f t="shared" si="7"/>
        <v>#DIV/0!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 t="s">
        <v>63</v>
      </c>
      <c r="AE63" s="15">
        <f t="shared" si="8"/>
        <v>0</v>
      </c>
      <c r="AF63" s="15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99</v>
      </c>
      <c r="B64" s="1" t="s">
        <v>33</v>
      </c>
      <c r="C64" s="1">
        <v>111.495</v>
      </c>
      <c r="D64" s="1">
        <v>220.33500000000001</v>
      </c>
      <c r="E64" s="1">
        <v>130.86799999999999</v>
      </c>
      <c r="F64" s="1">
        <v>177.357</v>
      </c>
      <c r="G64" s="6">
        <v>1</v>
      </c>
      <c r="H64" s="1">
        <v>50</v>
      </c>
      <c r="I64" s="1" t="s">
        <v>34</v>
      </c>
      <c r="J64" s="1">
        <v>126.71599999999999</v>
      </c>
      <c r="K64" s="1">
        <f t="shared" si="16"/>
        <v>4.152000000000001</v>
      </c>
      <c r="L64" s="1"/>
      <c r="M64" s="1"/>
      <c r="N64" s="1"/>
      <c r="O64" s="1">
        <v>31.027999999999992</v>
      </c>
      <c r="P64" s="1">
        <f t="shared" si="3"/>
        <v>26.1736</v>
      </c>
      <c r="Q64" s="5">
        <f t="shared" ref="Q64:Q68" si="21">11*P64-O64-N64-F64</f>
        <v>79.524600000000049</v>
      </c>
      <c r="R64" s="5">
        <f t="shared" ref="R64:R68" si="22">Q64-S64</f>
        <v>79.524600000000049</v>
      </c>
      <c r="S64" s="5"/>
      <c r="T64" s="5"/>
      <c r="U64" s="1"/>
      <c r="V64" s="1">
        <f t="shared" si="6"/>
        <v>11.000000000000002</v>
      </c>
      <c r="W64" s="1">
        <f t="shared" si="7"/>
        <v>7.9616483785188121</v>
      </c>
      <c r="X64" s="1">
        <v>24.166399999999999</v>
      </c>
      <c r="Y64" s="1">
        <v>23.477799999999998</v>
      </c>
      <c r="Z64" s="1">
        <v>27.8034</v>
      </c>
      <c r="AA64" s="1">
        <v>22.740600000000001</v>
      </c>
      <c r="AB64" s="1">
        <v>22.787199999999999</v>
      </c>
      <c r="AC64" s="1">
        <v>19.854800000000001</v>
      </c>
      <c r="AD64" s="1"/>
      <c r="AE64" s="1">
        <f t="shared" si="8"/>
        <v>80</v>
      </c>
      <c r="AF64" s="1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100</v>
      </c>
      <c r="B65" s="1" t="s">
        <v>33</v>
      </c>
      <c r="C65" s="1">
        <v>72.146000000000001</v>
      </c>
      <c r="D65" s="1"/>
      <c r="E65" s="1">
        <v>56.83</v>
      </c>
      <c r="F65" s="1">
        <v>0.71099999999999997</v>
      </c>
      <c r="G65" s="6">
        <v>1</v>
      </c>
      <c r="H65" s="1">
        <v>50</v>
      </c>
      <c r="I65" s="1" t="s">
        <v>34</v>
      </c>
      <c r="J65" s="1">
        <v>56.484999999999999</v>
      </c>
      <c r="K65" s="1">
        <f t="shared" si="16"/>
        <v>0.34499999999999886</v>
      </c>
      <c r="L65" s="1"/>
      <c r="M65" s="1"/>
      <c r="N65" s="1"/>
      <c r="O65" s="1">
        <v>64.779800000000009</v>
      </c>
      <c r="P65" s="1">
        <f t="shared" si="3"/>
        <v>11.366</v>
      </c>
      <c r="Q65" s="5">
        <f t="shared" si="21"/>
        <v>59.535199999999989</v>
      </c>
      <c r="R65" s="5">
        <f t="shared" si="22"/>
        <v>59.535199999999989</v>
      </c>
      <c r="S65" s="5"/>
      <c r="T65" s="5"/>
      <c r="U65" s="1"/>
      <c r="V65" s="1">
        <f t="shared" si="6"/>
        <v>11</v>
      </c>
      <c r="W65" s="1">
        <f t="shared" si="7"/>
        <v>5.7619919056836189</v>
      </c>
      <c r="X65" s="1">
        <v>10.571400000000001</v>
      </c>
      <c r="Y65" s="1">
        <v>6.2328000000000001</v>
      </c>
      <c r="Z65" s="1">
        <v>5.6734</v>
      </c>
      <c r="AA65" s="1">
        <v>8.4854000000000003</v>
      </c>
      <c r="AB65" s="1">
        <v>8.8384</v>
      </c>
      <c r="AC65" s="1">
        <v>7.3552000000000008</v>
      </c>
      <c r="AD65" s="1"/>
      <c r="AE65" s="1">
        <f t="shared" si="8"/>
        <v>60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101</v>
      </c>
      <c r="B66" s="1" t="s">
        <v>40</v>
      </c>
      <c r="C66" s="1">
        <v>42</v>
      </c>
      <c r="D66" s="1">
        <v>72</v>
      </c>
      <c r="E66" s="1">
        <v>44</v>
      </c>
      <c r="F66" s="1">
        <v>52</v>
      </c>
      <c r="G66" s="6">
        <v>0.4</v>
      </c>
      <c r="H66" s="1">
        <v>50</v>
      </c>
      <c r="I66" s="1" t="s">
        <v>34</v>
      </c>
      <c r="J66" s="1">
        <v>40</v>
      </c>
      <c r="K66" s="1">
        <f t="shared" si="16"/>
        <v>4</v>
      </c>
      <c r="L66" s="1"/>
      <c r="M66" s="1"/>
      <c r="N66" s="1"/>
      <c r="O66" s="1">
        <v>59.400000000000013</v>
      </c>
      <c r="P66" s="1">
        <f t="shared" si="3"/>
        <v>8.8000000000000007</v>
      </c>
      <c r="Q66" s="5"/>
      <c r="R66" s="5">
        <f t="shared" si="22"/>
        <v>0</v>
      </c>
      <c r="S66" s="5"/>
      <c r="T66" s="5"/>
      <c r="U66" s="1"/>
      <c r="V66" s="1">
        <f t="shared" si="6"/>
        <v>12.659090909090908</v>
      </c>
      <c r="W66" s="1">
        <f t="shared" si="7"/>
        <v>12.659090909090908</v>
      </c>
      <c r="X66" s="1">
        <v>11.4</v>
      </c>
      <c r="Y66" s="1">
        <v>7.6</v>
      </c>
      <c r="Z66" s="1">
        <v>5</v>
      </c>
      <c r="AA66" s="1">
        <v>6.8</v>
      </c>
      <c r="AB66" s="1">
        <v>7.2</v>
      </c>
      <c r="AC66" s="1">
        <v>5.8</v>
      </c>
      <c r="AD66" s="1"/>
      <c r="AE66" s="1">
        <f t="shared" si="8"/>
        <v>0</v>
      </c>
      <c r="AF66" s="1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102</v>
      </c>
      <c r="B67" s="1" t="s">
        <v>40</v>
      </c>
      <c r="C67" s="1">
        <v>593</v>
      </c>
      <c r="D67" s="1">
        <v>816</v>
      </c>
      <c r="E67" s="1">
        <v>678</v>
      </c>
      <c r="F67" s="1">
        <v>524</v>
      </c>
      <c r="G67" s="6">
        <v>0.4</v>
      </c>
      <c r="H67" s="1">
        <v>40</v>
      </c>
      <c r="I67" s="1" t="s">
        <v>34</v>
      </c>
      <c r="J67" s="1">
        <v>674</v>
      </c>
      <c r="K67" s="1">
        <f t="shared" si="16"/>
        <v>4</v>
      </c>
      <c r="L67" s="1"/>
      <c r="M67" s="1"/>
      <c r="N67" s="1"/>
      <c r="O67" s="1">
        <v>683.40000000000009</v>
      </c>
      <c r="P67" s="1">
        <f t="shared" si="3"/>
        <v>135.6</v>
      </c>
      <c r="Q67" s="5">
        <f t="shared" si="21"/>
        <v>284.19999999999982</v>
      </c>
      <c r="R67" s="5">
        <f t="shared" si="22"/>
        <v>284.19999999999982</v>
      </c>
      <c r="S67" s="5"/>
      <c r="T67" s="5"/>
      <c r="U67" s="1"/>
      <c r="V67" s="1">
        <f t="shared" si="6"/>
        <v>11</v>
      </c>
      <c r="W67" s="1">
        <f t="shared" si="7"/>
        <v>8.9041297935103252</v>
      </c>
      <c r="X67" s="1">
        <v>139.4</v>
      </c>
      <c r="Y67" s="1">
        <v>115</v>
      </c>
      <c r="Z67" s="1">
        <v>113.4</v>
      </c>
      <c r="AA67" s="1">
        <v>127.4</v>
      </c>
      <c r="AB67" s="1">
        <v>116.2</v>
      </c>
      <c r="AC67" s="1">
        <v>115.4</v>
      </c>
      <c r="AD67" s="1"/>
      <c r="AE67" s="1">
        <f t="shared" si="8"/>
        <v>114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103</v>
      </c>
      <c r="B68" s="1" t="s">
        <v>40</v>
      </c>
      <c r="C68" s="1">
        <v>610</v>
      </c>
      <c r="D68" s="1">
        <v>426</v>
      </c>
      <c r="E68" s="1">
        <v>596</v>
      </c>
      <c r="F68" s="1">
        <v>311</v>
      </c>
      <c r="G68" s="6">
        <v>0.4</v>
      </c>
      <c r="H68" s="1">
        <v>40</v>
      </c>
      <c r="I68" s="1" t="s">
        <v>34</v>
      </c>
      <c r="J68" s="1">
        <v>598</v>
      </c>
      <c r="K68" s="1">
        <f t="shared" ref="K68:K100" si="23">E68-J68</f>
        <v>-2</v>
      </c>
      <c r="L68" s="1"/>
      <c r="M68" s="1"/>
      <c r="N68" s="1">
        <v>400</v>
      </c>
      <c r="O68" s="1">
        <v>309.70000000000027</v>
      </c>
      <c r="P68" s="1">
        <f t="shared" si="3"/>
        <v>119.2</v>
      </c>
      <c r="Q68" s="5">
        <f t="shared" si="21"/>
        <v>290.49999999999977</v>
      </c>
      <c r="R68" s="5">
        <f t="shared" si="22"/>
        <v>290.49999999999977</v>
      </c>
      <c r="S68" s="5"/>
      <c r="T68" s="5"/>
      <c r="U68" s="1"/>
      <c r="V68" s="1">
        <f t="shared" si="6"/>
        <v>11</v>
      </c>
      <c r="W68" s="1">
        <f t="shared" si="7"/>
        <v>8.5629194630872512</v>
      </c>
      <c r="X68" s="1">
        <v>124</v>
      </c>
      <c r="Y68" s="1">
        <v>83.8</v>
      </c>
      <c r="Z68" s="1">
        <v>83.6</v>
      </c>
      <c r="AA68" s="1">
        <v>113.4</v>
      </c>
      <c r="AB68" s="1">
        <v>102.6</v>
      </c>
      <c r="AC68" s="1">
        <v>103.4</v>
      </c>
      <c r="AD68" s="1"/>
      <c r="AE68" s="1">
        <f t="shared" si="8"/>
        <v>116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5" t="s">
        <v>104</v>
      </c>
      <c r="B69" s="15" t="s">
        <v>33</v>
      </c>
      <c r="C69" s="15"/>
      <c r="D69" s="15"/>
      <c r="E69" s="15"/>
      <c r="F69" s="15"/>
      <c r="G69" s="16">
        <v>0</v>
      </c>
      <c r="H69" s="15" t="e">
        <v>#N/A</v>
      </c>
      <c r="I69" s="15" t="s">
        <v>34</v>
      </c>
      <c r="J69" s="15">
        <v>10</v>
      </c>
      <c r="K69" s="15">
        <f t="shared" si="23"/>
        <v>-10</v>
      </c>
      <c r="L69" s="15"/>
      <c r="M69" s="15"/>
      <c r="N69" s="15"/>
      <c r="O69" s="15"/>
      <c r="P69" s="15">
        <f t="shared" ref="P69:P100" si="24">E69/5</f>
        <v>0</v>
      </c>
      <c r="Q69" s="17"/>
      <c r="R69" s="17"/>
      <c r="S69" s="17"/>
      <c r="T69" s="17"/>
      <c r="U69" s="15"/>
      <c r="V69" s="15" t="e">
        <f t="shared" ref="V69:V100" si="25">(F69+N69+O69+Q69)/P69</f>
        <v>#DIV/0!</v>
      </c>
      <c r="W69" s="15" t="e">
        <f t="shared" ref="W69:W100" si="26">(F69+N69+O69)/P69</f>
        <v>#DIV/0!</v>
      </c>
      <c r="X69" s="15">
        <v>0</v>
      </c>
      <c r="Y69" s="15">
        <v>0</v>
      </c>
      <c r="Z69" s="15">
        <v>0</v>
      </c>
      <c r="AA69" s="15">
        <v>-0.32600000000000001</v>
      </c>
      <c r="AB69" s="15">
        <v>-0.97439999999999993</v>
      </c>
      <c r="AC69" s="15">
        <v>-0.64839999999999998</v>
      </c>
      <c r="AD69" s="15" t="s">
        <v>63</v>
      </c>
      <c r="AE69" s="15">
        <f t="shared" si="8"/>
        <v>0</v>
      </c>
      <c r="AF69" s="15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105</v>
      </c>
      <c r="B70" s="1" t="s">
        <v>33</v>
      </c>
      <c r="C70" s="1">
        <v>176.58500000000001</v>
      </c>
      <c r="D70" s="1">
        <v>156.06399999999999</v>
      </c>
      <c r="E70" s="1">
        <v>172.351</v>
      </c>
      <c r="F70" s="1">
        <v>141.15</v>
      </c>
      <c r="G70" s="6">
        <v>1</v>
      </c>
      <c r="H70" s="1">
        <v>40</v>
      </c>
      <c r="I70" s="1" t="s">
        <v>34</v>
      </c>
      <c r="J70" s="1">
        <v>170.45400000000001</v>
      </c>
      <c r="K70" s="1">
        <f t="shared" si="23"/>
        <v>1.8969999999999914</v>
      </c>
      <c r="L70" s="1"/>
      <c r="M70" s="1"/>
      <c r="N70" s="1"/>
      <c r="O70" s="1">
        <v>159.869</v>
      </c>
      <c r="P70" s="1">
        <f t="shared" si="24"/>
        <v>34.470199999999998</v>
      </c>
      <c r="Q70" s="5">
        <f t="shared" ref="Q70:Q71" si="27">11*P70-O70-N70-F70</f>
        <v>78.15319999999997</v>
      </c>
      <c r="R70" s="5">
        <f t="shared" ref="R70:R71" si="28">Q70-S70</f>
        <v>78.15319999999997</v>
      </c>
      <c r="S70" s="5"/>
      <c r="T70" s="5"/>
      <c r="U70" s="1"/>
      <c r="V70" s="1">
        <f t="shared" si="25"/>
        <v>11</v>
      </c>
      <c r="W70" s="1">
        <f t="shared" si="26"/>
        <v>8.7327314607980231</v>
      </c>
      <c r="X70" s="1">
        <v>32.128999999999998</v>
      </c>
      <c r="Y70" s="1">
        <v>28.210999999999999</v>
      </c>
      <c r="Z70" s="1">
        <v>29.228999999999999</v>
      </c>
      <c r="AA70" s="1">
        <v>21.337</v>
      </c>
      <c r="AB70" s="1">
        <v>21.116800000000001</v>
      </c>
      <c r="AC70" s="1">
        <v>34.180199999999999</v>
      </c>
      <c r="AD70" s="1"/>
      <c r="AE70" s="1">
        <f t="shared" si="8"/>
        <v>78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106</v>
      </c>
      <c r="B71" s="1" t="s">
        <v>33</v>
      </c>
      <c r="C71" s="1">
        <v>131.369</v>
      </c>
      <c r="D71" s="1">
        <v>127.035</v>
      </c>
      <c r="E71" s="1">
        <v>142.27500000000001</v>
      </c>
      <c r="F71" s="1">
        <v>89.129000000000005</v>
      </c>
      <c r="G71" s="6">
        <v>1</v>
      </c>
      <c r="H71" s="1">
        <v>40</v>
      </c>
      <c r="I71" s="1" t="s">
        <v>34</v>
      </c>
      <c r="J71" s="1">
        <v>141.523</v>
      </c>
      <c r="K71" s="1">
        <f t="shared" si="23"/>
        <v>0.75200000000000955</v>
      </c>
      <c r="L71" s="1"/>
      <c r="M71" s="1"/>
      <c r="N71" s="1"/>
      <c r="O71" s="1">
        <v>173.56059999999999</v>
      </c>
      <c r="P71" s="1">
        <f t="shared" si="24"/>
        <v>28.455000000000002</v>
      </c>
      <c r="Q71" s="5">
        <f t="shared" si="27"/>
        <v>50.315399999999997</v>
      </c>
      <c r="R71" s="5">
        <f t="shared" si="28"/>
        <v>50.315399999999997</v>
      </c>
      <c r="S71" s="5"/>
      <c r="T71" s="5"/>
      <c r="U71" s="1"/>
      <c r="V71" s="1">
        <f t="shared" si="25"/>
        <v>11</v>
      </c>
      <c r="W71" s="1">
        <f t="shared" si="26"/>
        <v>9.231755403268318</v>
      </c>
      <c r="X71" s="1">
        <v>27.7608</v>
      </c>
      <c r="Y71" s="1">
        <v>20.9374</v>
      </c>
      <c r="Z71" s="1">
        <v>20.433399999999999</v>
      </c>
      <c r="AA71" s="1">
        <v>21.3264</v>
      </c>
      <c r="AB71" s="1">
        <v>23.124600000000001</v>
      </c>
      <c r="AC71" s="1">
        <v>24.250399999999999</v>
      </c>
      <c r="AD71" s="1"/>
      <c r="AE71" s="1">
        <f t="shared" ref="AE71:AE98" si="29">ROUND(R71*G71,0)</f>
        <v>50</v>
      </c>
      <c r="AF71" s="1">
        <f t="shared" ref="AF71:AF102" si="30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5" t="s">
        <v>107</v>
      </c>
      <c r="B72" s="15" t="s">
        <v>33</v>
      </c>
      <c r="C72" s="15"/>
      <c r="D72" s="15"/>
      <c r="E72" s="15"/>
      <c r="F72" s="15"/>
      <c r="G72" s="16">
        <v>0</v>
      </c>
      <c r="H72" s="15">
        <v>30</v>
      </c>
      <c r="I72" s="15" t="s">
        <v>34</v>
      </c>
      <c r="J72" s="15"/>
      <c r="K72" s="15">
        <f t="shared" si="23"/>
        <v>0</v>
      </c>
      <c r="L72" s="15"/>
      <c r="M72" s="15"/>
      <c r="N72" s="15"/>
      <c r="O72" s="15"/>
      <c r="P72" s="15">
        <f t="shared" si="24"/>
        <v>0</v>
      </c>
      <c r="Q72" s="17"/>
      <c r="R72" s="17"/>
      <c r="S72" s="17"/>
      <c r="T72" s="17"/>
      <c r="U72" s="15"/>
      <c r="V72" s="15" t="e">
        <f t="shared" si="25"/>
        <v>#DIV/0!</v>
      </c>
      <c r="W72" s="15" t="e">
        <f t="shared" si="26"/>
        <v>#DIV/0!</v>
      </c>
      <c r="X72" s="15">
        <v>-0.55679999999999996</v>
      </c>
      <c r="Y72" s="15">
        <v>-0.55679999999999996</v>
      </c>
      <c r="Z72" s="15">
        <v>0</v>
      </c>
      <c r="AA72" s="15">
        <v>0</v>
      </c>
      <c r="AB72" s="15">
        <v>0</v>
      </c>
      <c r="AC72" s="15">
        <v>0</v>
      </c>
      <c r="AD72" s="15" t="s">
        <v>63</v>
      </c>
      <c r="AE72" s="15">
        <f t="shared" si="29"/>
        <v>0</v>
      </c>
      <c r="AF72" s="15">
        <f t="shared" si="30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108</v>
      </c>
      <c r="B73" s="1" t="s">
        <v>40</v>
      </c>
      <c r="C73" s="1">
        <v>20</v>
      </c>
      <c r="D73" s="1"/>
      <c r="E73" s="1">
        <v>5</v>
      </c>
      <c r="F73" s="13">
        <f>9+F88</f>
        <v>27</v>
      </c>
      <c r="G73" s="6">
        <v>0.6</v>
      </c>
      <c r="H73" s="1" t="e">
        <v>#N/A</v>
      </c>
      <c r="I73" s="1" t="s">
        <v>34</v>
      </c>
      <c r="J73" s="1">
        <v>5</v>
      </c>
      <c r="K73" s="1">
        <f t="shared" si="23"/>
        <v>0</v>
      </c>
      <c r="L73" s="1"/>
      <c r="M73" s="1"/>
      <c r="N73" s="1"/>
      <c r="O73" s="1">
        <v>0</v>
      </c>
      <c r="P73" s="1">
        <f t="shared" si="24"/>
        <v>1</v>
      </c>
      <c r="Q73" s="5"/>
      <c r="R73" s="5">
        <f>Q73-S73</f>
        <v>0</v>
      </c>
      <c r="S73" s="5"/>
      <c r="T73" s="5"/>
      <c r="U73" s="1"/>
      <c r="V73" s="1">
        <f t="shared" si="25"/>
        <v>27</v>
      </c>
      <c r="W73" s="1">
        <f t="shared" si="26"/>
        <v>27</v>
      </c>
      <c r="X73" s="1">
        <v>1.4</v>
      </c>
      <c r="Y73" s="1">
        <v>2.6</v>
      </c>
      <c r="Z73" s="1">
        <v>1.4</v>
      </c>
      <c r="AA73" s="1">
        <v>1.4</v>
      </c>
      <c r="AB73" s="1">
        <v>1.4</v>
      </c>
      <c r="AC73" s="1">
        <v>0.2</v>
      </c>
      <c r="AD73" s="19" t="s">
        <v>140</v>
      </c>
      <c r="AE73" s="1">
        <f t="shared" si="29"/>
        <v>0</v>
      </c>
      <c r="AF73" s="1">
        <f t="shared" si="30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0" t="s">
        <v>109</v>
      </c>
      <c r="B74" s="10" t="s">
        <v>40</v>
      </c>
      <c r="C74" s="10"/>
      <c r="D74" s="10">
        <v>12</v>
      </c>
      <c r="E74" s="13">
        <v>12</v>
      </c>
      <c r="F74" s="10"/>
      <c r="G74" s="11">
        <v>0</v>
      </c>
      <c r="H74" s="10" t="e">
        <v>#N/A</v>
      </c>
      <c r="I74" s="10" t="s">
        <v>35</v>
      </c>
      <c r="J74" s="10">
        <v>12</v>
      </c>
      <c r="K74" s="10">
        <f t="shared" si="23"/>
        <v>0</v>
      </c>
      <c r="L74" s="10"/>
      <c r="M74" s="10"/>
      <c r="N74" s="10"/>
      <c r="O74" s="10"/>
      <c r="P74" s="10">
        <f t="shared" si="24"/>
        <v>2.4</v>
      </c>
      <c r="Q74" s="12"/>
      <c r="R74" s="12"/>
      <c r="S74" s="12"/>
      <c r="T74" s="12"/>
      <c r="U74" s="10"/>
      <c r="V74" s="10">
        <f t="shared" si="25"/>
        <v>0</v>
      </c>
      <c r="W74" s="10">
        <f t="shared" si="26"/>
        <v>0</v>
      </c>
      <c r="X74" s="10">
        <v>2.4</v>
      </c>
      <c r="Y74" s="10">
        <v>0.4</v>
      </c>
      <c r="Z74" s="10">
        <v>0.4</v>
      </c>
      <c r="AA74" s="10">
        <v>0.4</v>
      </c>
      <c r="AB74" s="10">
        <v>0.4</v>
      </c>
      <c r="AC74" s="10">
        <v>0.4</v>
      </c>
      <c r="AD74" s="10" t="s">
        <v>110</v>
      </c>
      <c r="AE74" s="10">
        <f t="shared" si="29"/>
        <v>0</v>
      </c>
      <c r="AF74" s="10">
        <f t="shared" si="30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5" t="s">
        <v>111</v>
      </c>
      <c r="B75" s="15" t="s">
        <v>40</v>
      </c>
      <c r="C75" s="15"/>
      <c r="D75" s="15"/>
      <c r="E75" s="15"/>
      <c r="F75" s="15"/>
      <c r="G75" s="16">
        <v>0</v>
      </c>
      <c r="H75" s="15">
        <v>50</v>
      </c>
      <c r="I75" s="15" t="s">
        <v>34</v>
      </c>
      <c r="J75" s="15"/>
      <c r="K75" s="15">
        <f t="shared" si="23"/>
        <v>0</v>
      </c>
      <c r="L75" s="15"/>
      <c r="M75" s="15"/>
      <c r="N75" s="15"/>
      <c r="O75" s="15"/>
      <c r="P75" s="15">
        <f t="shared" si="24"/>
        <v>0</v>
      </c>
      <c r="Q75" s="17"/>
      <c r="R75" s="17"/>
      <c r="S75" s="17"/>
      <c r="T75" s="17"/>
      <c r="U75" s="15"/>
      <c r="V75" s="15" t="e">
        <f t="shared" si="25"/>
        <v>#DIV/0!</v>
      </c>
      <c r="W75" s="15" t="e">
        <f t="shared" si="26"/>
        <v>#DIV/0!</v>
      </c>
      <c r="X75" s="15">
        <v>0</v>
      </c>
      <c r="Y75" s="15">
        <v>-0.2</v>
      </c>
      <c r="Z75" s="15">
        <v>-0.2</v>
      </c>
      <c r="AA75" s="15">
        <v>0</v>
      </c>
      <c r="AB75" s="15">
        <v>0</v>
      </c>
      <c r="AC75" s="15">
        <v>-0.4</v>
      </c>
      <c r="AD75" s="15" t="s">
        <v>63</v>
      </c>
      <c r="AE75" s="15">
        <f t="shared" si="29"/>
        <v>0</v>
      </c>
      <c r="AF75" s="15">
        <f t="shared" si="30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5" t="s">
        <v>112</v>
      </c>
      <c r="B76" s="15" t="s">
        <v>40</v>
      </c>
      <c r="C76" s="15"/>
      <c r="D76" s="15"/>
      <c r="E76" s="15">
        <v>-5</v>
      </c>
      <c r="F76" s="15"/>
      <c r="G76" s="16">
        <v>0</v>
      </c>
      <c r="H76" s="15">
        <v>50</v>
      </c>
      <c r="I76" s="15" t="s">
        <v>34</v>
      </c>
      <c r="J76" s="15"/>
      <c r="K76" s="15">
        <f t="shared" si="23"/>
        <v>-5</v>
      </c>
      <c r="L76" s="15"/>
      <c r="M76" s="15"/>
      <c r="N76" s="15"/>
      <c r="O76" s="15"/>
      <c r="P76" s="15">
        <f t="shared" si="24"/>
        <v>-1</v>
      </c>
      <c r="Q76" s="17"/>
      <c r="R76" s="17"/>
      <c r="S76" s="17"/>
      <c r="T76" s="17"/>
      <c r="U76" s="15"/>
      <c r="V76" s="15">
        <f t="shared" si="25"/>
        <v>0</v>
      </c>
      <c r="W76" s="15">
        <f t="shared" si="26"/>
        <v>0</v>
      </c>
      <c r="X76" s="15">
        <v>-1.4</v>
      </c>
      <c r="Y76" s="15">
        <v>-0.8</v>
      </c>
      <c r="Z76" s="15">
        <v>-0.4</v>
      </c>
      <c r="AA76" s="15">
        <v>4.8</v>
      </c>
      <c r="AB76" s="15">
        <v>6.2</v>
      </c>
      <c r="AC76" s="15">
        <v>7.8</v>
      </c>
      <c r="AD76" s="15" t="s">
        <v>63</v>
      </c>
      <c r="AE76" s="15">
        <f t="shared" si="29"/>
        <v>0</v>
      </c>
      <c r="AF76" s="15">
        <f t="shared" si="30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5" t="s">
        <v>113</v>
      </c>
      <c r="B77" s="15" t="s">
        <v>40</v>
      </c>
      <c r="C77" s="15"/>
      <c r="D77" s="15"/>
      <c r="E77" s="15"/>
      <c r="F77" s="15"/>
      <c r="G77" s="16">
        <v>0</v>
      </c>
      <c r="H77" s="15">
        <v>30</v>
      </c>
      <c r="I77" s="15" t="s">
        <v>34</v>
      </c>
      <c r="J77" s="15"/>
      <c r="K77" s="15">
        <f t="shared" si="23"/>
        <v>0</v>
      </c>
      <c r="L77" s="15"/>
      <c r="M77" s="15"/>
      <c r="N77" s="15"/>
      <c r="O77" s="15"/>
      <c r="P77" s="15">
        <f t="shared" si="24"/>
        <v>0</v>
      </c>
      <c r="Q77" s="17"/>
      <c r="R77" s="17"/>
      <c r="S77" s="17"/>
      <c r="T77" s="17"/>
      <c r="U77" s="15"/>
      <c r="V77" s="15" t="e">
        <f t="shared" si="25"/>
        <v>#DIV/0!</v>
      </c>
      <c r="W77" s="15" t="e">
        <f t="shared" si="26"/>
        <v>#DIV/0!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 t="s">
        <v>63</v>
      </c>
      <c r="AE77" s="15">
        <f t="shared" si="29"/>
        <v>0</v>
      </c>
      <c r="AF77" s="15">
        <f t="shared" si="30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114</v>
      </c>
      <c r="B78" s="1" t="s">
        <v>40</v>
      </c>
      <c r="C78" s="1">
        <v>21</v>
      </c>
      <c r="D78" s="1">
        <v>12</v>
      </c>
      <c r="E78" s="1">
        <v>6</v>
      </c>
      <c r="F78" s="1">
        <v>20</v>
      </c>
      <c r="G78" s="6">
        <v>0.6</v>
      </c>
      <c r="H78" s="1">
        <v>55</v>
      </c>
      <c r="I78" s="1" t="s">
        <v>34</v>
      </c>
      <c r="J78" s="1">
        <v>6</v>
      </c>
      <c r="K78" s="1">
        <f t="shared" si="23"/>
        <v>0</v>
      </c>
      <c r="L78" s="1"/>
      <c r="M78" s="1"/>
      <c r="N78" s="1"/>
      <c r="O78" s="1">
        <v>0</v>
      </c>
      <c r="P78" s="1">
        <f t="shared" si="24"/>
        <v>1.2</v>
      </c>
      <c r="Q78" s="5"/>
      <c r="R78" s="5">
        <f>Q78-S78</f>
        <v>0</v>
      </c>
      <c r="S78" s="5"/>
      <c r="T78" s="5"/>
      <c r="U78" s="1"/>
      <c r="V78" s="1">
        <f t="shared" si="25"/>
        <v>16.666666666666668</v>
      </c>
      <c r="W78" s="1">
        <f t="shared" si="26"/>
        <v>16.666666666666668</v>
      </c>
      <c r="X78" s="1">
        <v>1.8</v>
      </c>
      <c r="Y78" s="1">
        <v>2.4</v>
      </c>
      <c r="Z78" s="1">
        <v>1</v>
      </c>
      <c r="AA78" s="1">
        <v>0.2</v>
      </c>
      <c r="AB78" s="1">
        <v>0.2</v>
      </c>
      <c r="AC78" s="1">
        <v>0.6</v>
      </c>
      <c r="AD78" s="1"/>
      <c r="AE78" s="1">
        <f t="shared" si="29"/>
        <v>0</v>
      </c>
      <c r="AF78" s="1">
        <f t="shared" si="30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5" t="s">
        <v>115</v>
      </c>
      <c r="B79" s="15" t="s">
        <v>40</v>
      </c>
      <c r="C79" s="15"/>
      <c r="D79" s="15"/>
      <c r="E79" s="15"/>
      <c r="F79" s="15"/>
      <c r="G79" s="16">
        <v>0</v>
      </c>
      <c r="H79" s="15">
        <v>40</v>
      </c>
      <c r="I79" s="15" t="s">
        <v>34</v>
      </c>
      <c r="J79" s="15"/>
      <c r="K79" s="15">
        <f t="shared" si="23"/>
        <v>0</v>
      </c>
      <c r="L79" s="15"/>
      <c r="M79" s="15"/>
      <c r="N79" s="15"/>
      <c r="O79" s="15"/>
      <c r="P79" s="15">
        <f t="shared" si="24"/>
        <v>0</v>
      </c>
      <c r="Q79" s="17"/>
      <c r="R79" s="17"/>
      <c r="S79" s="17"/>
      <c r="T79" s="17"/>
      <c r="U79" s="15"/>
      <c r="V79" s="15" t="e">
        <f t="shared" si="25"/>
        <v>#DIV/0!</v>
      </c>
      <c r="W79" s="15" t="e">
        <f t="shared" si="26"/>
        <v>#DIV/0!</v>
      </c>
      <c r="X79" s="15">
        <v>0</v>
      </c>
      <c r="Y79" s="15">
        <v>0</v>
      </c>
      <c r="Z79" s="15">
        <v>0</v>
      </c>
      <c r="AA79" s="15">
        <v>-0.6</v>
      </c>
      <c r="AB79" s="15">
        <v>-0.6</v>
      </c>
      <c r="AC79" s="15">
        <v>0</v>
      </c>
      <c r="AD79" s="15" t="s">
        <v>63</v>
      </c>
      <c r="AE79" s="15">
        <f t="shared" si="29"/>
        <v>0</v>
      </c>
      <c r="AF79" s="15">
        <f t="shared" si="30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5" t="s">
        <v>116</v>
      </c>
      <c r="B80" s="15" t="s">
        <v>40</v>
      </c>
      <c r="C80" s="15"/>
      <c r="D80" s="15"/>
      <c r="E80" s="15"/>
      <c r="F80" s="15"/>
      <c r="G80" s="16">
        <v>0</v>
      </c>
      <c r="H80" s="15" t="e">
        <v>#N/A</v>
      </c>
      <c r="I80" s="15" t="s">
        <v>34</v>
      </c>
      <c r="J80" s="15"/>
      <c r="K80" s="15">
        <f t="shared" si="23"/>
        <v>0</v>
      </c>
      <c r="L80" s="15"/>
      <c r="M80" s="15"/>
      <c r="N80" s="15"/>
      <c r="O80" s="15"/>
      <c r="P80" s="15">
        <f t="shared" si="24"/>
        <v>0</v>
      </c>
      <c r="Q80" s="17"/>
      <c r="R80" s="17"/>
      <c r="S80" s="17"/>
      <c r="T80" s="17"/>
      <c r="U80" s="15"/>
      <c r="V80" s="15" t="e">
        <f t="shared" si="25"/>
        <v>#DIV/0!</v>
      </c>
      <c r="W80" s="15" t="e">
        <f t="shared" si="26"/>
        <v>#DIV/0!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 t="s">
        <v>63</v>
      </c>
      <c r="AE80" s="15">
        <f t="shared" si="29"/>
        <v>0</v>
      </c>
      <c r="AF80" s="15">
        <f t="shared" si="30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5" t="s">
        <v>117</v>
      </c>
      <c r="B81" s="15" t="s">
        <v>40</v>
      </c>
      <c r="C81" s="15"/>
      <c r="D81" s="15"/>
      <c r="E81" s="15"/>
      <c r="F81" s="15"/>
      <c r="G81" s="16">
        <v>0</v>
      </c>
      <c r="H81" s="15" t="e">
        <v>#N/A</v>
      </c>
      <c r="I81" s="15" t="s">
        <v>34</v>
      </c>
      <c r="J81" s="15"/>
      <c r="K81" s="15">
        <f t="shared" si="23"/>
        <v>0</v>
      </c>
      <c r="L81" s="15"/>
      <c r="M81" s="15"/>
      <c r="N81" s="15"/>
      <c r="O81" s="15"/>
      <c r="P81" s="15">
        <f t="shared" si="24"/>
        <v>0</v>
      </c>
      <c r="Q81" s="17"/>
      <c r="R81" s="17"/>
      <c r="S81" s="17"/>
      <c r="T81" s="17"/>
      <c r="U81" s="15"/>
      <c r="V81" s="15" t="e">
        <f t="shared" si="25"/>
        <v>#DIV/0!</v>
      </c>
      <c r="W81" s="15" t="e">
        <f t="shared" si="26"/>
        <v>#DIV/0!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 t="s">
        <v>63</v>
      </c>
      <c r="AE81" s="15">
        <f t="shared" si="29"/>
        <v>0</v>
      </c>
      <c r="AF81" s="15">
        <f t="shared" si="30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5" t="s">
        <v>118</v>
      </c>
      <c r="B82" s="15" t="s">
        <v>40</v>
      </c>
      <c r="C82" s="15"/>
      <c r="D82" s="15"/>
      <c r="E82" s="15"/>
      <c r="F82" s="15"/>
      <c r="G82" s="16">
        <v>0</v>
      </c>
      <c r="H82" s="15">
        <v>60</v>
      </c>
      <c r="I82" s="15" t="s">
        <v>34</v>
      </c>
      <c r="J82" s="15"/>
      <c r="K82" s="15">
        <f t="shared" si="23"/>
        <v>0</v>
      </c>
      <c r="L82" s="15"/>
      <c r="M82" s="15"/>
      <c r="N82" s="15"/>
      <c r="O82" s="15"/>
      <c r="P82" s="15">
        <f t="shared" si="24"/>
        <v>0</v>
      </c>
      <c r="Q82" s="17"/>
      <c r="R82" s="17"/>
      <c r="S82" s="17"/>
      <c r="T82" s="17"/>
      <c r="U82" s="15"/>
      <c r="V82" s="15" t="e">
        <f t="shared" si="25"/>
        <v>#DIV/0!</v>
      </c>
      <c r="W82" s="15" t="e">
        <f t="shared" si="26"/>
        <v>#DIV/0!</v>
      </c>
      <c r="X82" s="15">
        <v>0</v>
      </c>
      <c r="Y82" s="15">
        <v>1</v>
      </c>
      <c r="Z82" s="15">
        <v>1.6</v>
      </c>
      <c r="AA82" s="15">
        <v>1</v>
      </c>
      <c r="AB82" s="15">
        <v>0.4</v>
      </c>
      <c r="AC82" s="15">
        <v>0.8</v>
      </c>
      <c r="AD82" s="15" t="s">
        <v>63</v>
      </c>
      <c r="AE82" s="15">
        <f t="shared" si="29"/>
        <v>0</v>
      </c>
      <c r="AF82" s="15">
        <f t="shared" si="30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119</v>
      </c>
      <c r="B83" s="1" t="s">
        <v>40</v>
      </c>
      <c r="C83" s="1">
        <v>43</v>
      </c>
      <c r="D83" s="1"/>
      <c r="E83" s="1">
        <v>-1</v>
      </c>
      <c r="F83" s="1">
        <v>43</v>
      </c>
      <c r="G83" s="6">
        <v>0.15</v>
      </c>
      <c r="H83" s="1">
        <v>60</v>
      </c>
      <c r="I83" s="1" t="s">
        <v>34</v>
      </c>
      <c r="J83" s="1">
        <v>10</v>
      </c>
      <c r="K83" s="1">
        <f t="shared" si="23"/>
        <v>-11</v>
      </c>
      <c r="L83" s="1"/>
      <c r="M83" s="1"/>
      <c r="N83" s="1"/>
      <c r="O83" s="1">
        <v>0</v>
      </c>
      <c r="P83" s="1">
        <f t="shared" si="24"/>
        <v>-0.2</v>
      </c>
      <c r="Q83" s="5"/>
      <c r="R83" s="5">
        <f>Q83-S83</f>
        <v>0</v>
      </c>
      <c r="S83" s="5"/>
      <c r="T83" s="5"/>
      <c r="U83" s="1"/>
      <c r="V83" s="1">
        <f t="shared" si="25"/>
        <v>-215</v>
      </c>
      <c r="W83" s="1">
        <f t="shared" si="26"/>
        <v>-215</v>
      </c>
      <c r="X83" s="1">
        <v>-0.6</v>
      </c>
      <c r="Y83" s="1">
        <v>0</v>
      </c>
      <c r="Z83" s="1">
        <v>0.6</v>
      </c>
      <c r="AA83" s="1">
        <v>2.4</v>
      </c>
      <c r="AB83" s="1">
        <v>2</v>
      </c>
      <c r="AC83" s="1">
        <v>4.5999999999999996</v>
      </c>
      <c r="AD83" s="14" t="s">
        <v>45</v>
      </c>
      <c r="AE83" s="1">
        <f t="shared" si="29"/>
        <v>0</v>
      </c>
      <c r="AF83" s="1">
        <f t="shared" si="30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0" t="s">
        <v>120</v>
      </c>
      <c r="B84" s="10" t="s">
        <v>33</v>
      </c>
      <c r="C84" s="10">
        <v>-11.522</v>
      </c>
      <c r="D84" s="10">
        <v>11.522</v>
      </c>
      <c r="E84" s="10"/>
      <c r="F84" s="10"/>
      <c r="G84" s="11">
        <v>0</v>
      </c>
      <c r="H84" s="10" t="e">
        <v>#N/A</v>
      </c>
      <c r="I84" s="10" t="s">
        <v>35</v>
      </c>
      <c r="J84" s="10"/>
      <c r="K84" s="10">
        <f t="shared" si="23"/>
        <v>0</v>
      </c>
      <c r="L84" s="10"/>
      <c r="M84" s="10"/>
      <c r="N84" s="10"/>
      <c r="O84" s="10"/>
      <c r="P84" s="10">
        <f t="shared" si="24"/>
        <v>0</v>
      </c>
      <c r="Q84" s="12"/>
      <c r="R84" s="12"/>
      <c r="S84" s="12"/>
      <c r="T84" s="12"/>
      <c r="U84" s="10"/>
      <c r="V84" s="10" t="e">
        <f t="shared" si="25"/>
        <v>#DIV/0!</v>
      </c>
      <c r="W84" s="10" t="e">
        <f t="shared" si="26"/>
        <v>#DIV/0!</v>
      </c>
      <c r="X84" s="10">
        <v>0</v>
      </c>
      <c r="Y84" s="10">
        <v>2.3043999999999998</v>
      </c>
      <c r="Z84" s="10">
        <v>2.3043999999999998</v>
      </c>
      <c r="AA84" s="10">
        <v>0</v>
      </c>
      <c r="AB84" s="10">
        <v>0</v>
      </c>
      <c r="AC84" s="10">
        <v>0</v>
      </c>
      <c r="AD84" s="10"/>
      <c r="AE84" s="10">
        <f t="shared" si="29"/>
        <v>0</v>
      </c>
      <c r="AF84" s="10">
        <f t="shared" si="30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121</v>
      </c>
      <c r="B85" s="1" t="s">
        <v>33</v>
      </c>
      <c r="C85" s="1">
        <v>84.738</v>
      </c>
      <c r="D85" s="1">
        <v>34.590000000000003</v>
      </c>
      <c r="E85" s="1">
        <v>67.617999999999995</v>
      </c>
      <c r="F85" s="1">
        <v>47.026000000000003</v>
      </c>
      <c r="G85" s="6">
        <v>1</v>
      </c>
      <c r="H85" s="1">
        <v>55</v>
      </c>
      <c r="I85" s="1" t="s">
        <v>34</v>
      </c>
      <c r="J85" s="1">
        <v>65.343999999999994</v>
      </c>
      <c r="K85" s="1">
        <f t="shared" si="23"/>
        <v>2.2740000000000009</v>
      </c>
      <c r="L85" s="1"/>
      <c r="M85" s="1"/>
      <c r="N85" s="1"/>
      <c r="O85" s="1">
        <v>0</v>
      </c>
      <c r="P85" s="1">
        <f t="shared" si="24"/>
        <v>13.523599999999998</v>
      </c>
      <c r="Q85" s="5">
        <f t="shared" ref="Q85:Q87" si="31">11*P85-O85-N85-F85</f>
        <v>101.73359999999997</v>
      </c>
      <c r="R85" s="5">
        <f t="shared" ref="R85:R87" si="32">Q85-S85</f>
        <v>101.73359999999997</v>
      </c>
      <c r="S85" s="5"/>
      <c r="T85" s="5"/>
      <c r="U85" s="1"/>
      <c r="V85" s="1">
        <f t="shared" si="25"/>
        <v>11</v>
      </c>
      <c r="W85" s="1">
        <f t="shared" si="26"/>
        <v>3.4773285219911862</v>
      </c>
      <c r="X85" s="1">
        <v>8.6243999999999996</v>
      </c>
      <c r="Y85" s="1">
        <v>4.8992000000000004</v>
      </c>
      <c r="Z85" s="1">
        <v>6.9296000000000006</v>
      </c>
      <c r="AA85" s="1">
        <v>11.2248</v>
      </c>
      <c r="AB85" s="1">
        <v>9.1932000000000009</v>
      </c>
      <c r="AC85" s="1">
        <v>10.653</v>
      </c>
      <c r="AD85" s="1"/>
      <c r="AE85" s="1">
        <f t="shared" si="29"/>
        <v>102</v>
      </c>
      <c r="AF85" s="1">
        <f t="shared" si="30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122</v>
      </c>
      <c r="B86" s="1" t="s">
        <v>40</v>
      </c>
      <c r="C86" s="1">
        <v>59</v>
      </c>
      <c r="D86" s="1"/>
      <c r="E86" s="1">
        <v>14</v>
      </c>
      <c r="F86" s="1">
        <v>12</v>
      </c>
      <c r="G86" s="6">
        <v>0.4</v>
      </c>
      <c r="H86" s="1">
        <v>55</v>
      </c>
      <c r="I86" s="1" t="s">
        <v>34</v>
      </c>
      <c r="J86" s="1">
        <v>13</v>
      </c>
      <c r="K86" s="1">
        <f t="shared" si="23"/>
        <v>1</v>
      </c>
      <c r="L86" s="1"/>
      <c r="M86" s="1"/>
      <c r="N86" s="1"/>
      <c r="O86" s="1">
        <v>0</v>
      </c>
      <c r="P86" s="1">
        <f t="shared" si="24"/>
        <v>2.8</v>
      </c>
      <c r="Q86" s="5">
        <f t="shared" si="31"/>
        <v>18.799999999999997</v>
      </c>
      <c r="R86" s="5">
        <f t="shared" si="32"/>
        <v>18.799999999999997</v>
      </c>
      <c r="S86" s="5"/>
      <c r="T86" s="5"/>
      <c r="U86" s="1"/>
      <c r="V86" s="1">
        <f t="shared" si="25"/>
        <v>11</v>
      </c>
      <c r="W86" s="1">
        <f t="shared" si="26"/>
        <v>4.2857142857142856</v>
      </c>
      <c r="X86" s="1">
        <v>3</v>
      </c>
      <c r="Y86" s="1">
        <v>2.2000000000000002</v>
      </c>
      <c r="Z86" s="1">
        <v>1.2</v>
      </c>
      <c r="AA86" s="1">
        <v>2</v>
      </c>
      <c r="AB86" s="1">
        <v>2.6</v>
      </c>
      <c r="AC86" s="1">
        <v>3.6</v>
      </c>
      <c r="AD86" s="1"/>
      <c r="AE86" s="1">
        <f t="shared" si="29"/>
        <v>8</v>
      </c>
      <c r="AF86" s="1">
        <f t="shared" si="30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123</v>
      </c>
      <c r="B87" s="1" t="s">
        <v>33</v>
      </c>
      <c r="C87" s="1">
        <v>86.77</v>
      </c>
      <c r="D87" s="1">
        <v>57.67</v>
      </c>
      <c r="E87" s="1">
        <v>76.400000000000006</v>
      </c>
      <c r="F87" s="1">
        <v>63.63</v>
      </c>
      <c r="G87" s="6">
        <v>1</v>
      </c>
      <c r="H87" s="1">
        <v>55</v>
      </c>
      <c r="I87" s="1" t="s">
        <v>34</v>
      </c>
      <c r="J87" s="1">
        <v>73.611999999999995</v>
      </c>
      <c r="K87" s="1">
        <f t="shared" si="23"/>
        <v>2.7880000000000109</v>
      </c>
      <c r="L87" s="1"/>
      <c r="M87" s="1"/>
      <c r="N87" s="1"/>
      <c r="O87" s="1">
        <v>0</v>
      </c>
      <c r="P87" s="1">
        <f t="shared" si="24"/>
        <v>15.280000000000001</v>
      </c>
      <c r="Q87" s="5">
        <f t="shared" si="31"/>
        <v>104.45000000000002</v>
      </c>
      <c r="R87" s="5">
        <f t="shared" si="32"/>
        <v>104.45000000000002</v>
      </c>
      <c r="S87" s="5"/>
      <c r="T87" s="5"/>
      <c r="U87" s="1"/>
      <c r="V87" s="1">
        <f t="shared" si="25"/>
        <v>11</v>
      </c>
      <c r="W87" s="1">
        <f t="shared" si="26"/>
        <v>4.1642670157068062</v>
      </c>
      <c r="X87" s="1">
        <v>9.5028000000000006</v>
      </c>
      <c r="Y87" s="1">
        <v>8.6478000000000002</v>
      </c>
      <c r="Z87" s="1">
        <v>11.558199999999999</v>
      </c>
      <c r="AA87" s="1">
        <v>14.7296</v>
      </c>
      <c r="AB87" s="1">
        <v>12.4032</v>
      </c>
      <c r="AC87" s="1">
        <v>13.005000000000001</v>
      </c>
      <c r="AD87" s="1"/>
      <c r="AE87" s="1">
        <f t="shared" si="29"/>
        <v>104</v>
      </c>
      <c r="AF87" s="1">
        <f t="shared" si="30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5" t="s">
        <v>124</v>
      </c>
      <c r="B88" s="15" t="s">
        <v>40</v>
      </c>
      <c r="C88" s="15"/>
      <c r="D88" s="21">
        <v>18</v>
      </c>
      <c r="E88" s="15"/>
      <c r="F88" s="13">
        <v>18</v>
      </c>
      <c r="G88" s="16">
        <v>0</v>
      </c>
      <c r="H88" s="15">
        <v>55</v>
      </c>
      <c r="I88" s="15" t="s">
        <v>34</v>
      </c>
      <c r="J88" s="15"/>
      <c r="K88" s="15">
        <f t="shared" si="23"/>
        <v>0</v>
      </c>
      <c r="L88" s="15"/>
      <c r="M88" s="15"/>
      <c r="N88" s="15"/>
      <c r="O88" s="15"/>
      <c r="P88" s="15">
        <f t="shared" si="24"/>
        <v>0</v>
      </c>
      <c r="Q88" s="17"/>
      <c r="R88" s="17"/>
      <c r="S88" s="17"/>
      <c r="T88" s="17"/>
      <c r="U88" s="15"/>
      <c r="V88" s="15" t="e">
        <f t="shared" si="25"/>
        <v>#DIV/0!</v>
      </c>
      <c r="W88" s="15" t="e">
        <f t="shared" si="26"/>
        <v>#DIV/0!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20" t="s">
        <v>139</v>
      </c>
      <c r="AE88" s="15">
        <f t="shared" si="29"/>
        <v>0</v>
      </c>
      <c r="AF88" s="15">
        <f t="shared" si="30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125</v>
      </c>
      <c r="B89" s="1" t="s">
        <v>40</v>
      </c>
      <c r="C89" s="1">
        <v>32</v>
      </c>
      <c r="D89" s="1">
        <v>10</v>
      </c>
      <c r="E89" s="1">
        <v>15</v>
      </c>
      <c r="F89" s="1">
        <v>22</v>
      </c>
      <c r="G89" s="6">
        <v>0.4</v>
      </c>
      <c r="H89" s="1">
        <v>55</v>
      </c>
      <c r="I89" s="1" t="s">
        <v>34</v>
      </c>
      <c r="J89" s="1">
        <v>14</v>
      </c>
      <c r="K89" s="1">
        <f t="shared" si="23"/>
        <v>1</v>
      </c>
      <c r="L89" s="1"/>
      <c r="M89" s="1"/>
      <c r="N89" s="1"/>
      <c r="O89" s="1">
        <v>10</v>
      </c>
      <c r="P89" s="1">
        <f t="shared" si="24"/>
        <v>3</v>
      </c>
      <c r="Q89" s="5"/>
      <c r="R89" s="5">
        <f>Q89-S89</f>
        <v>0</v>
      </c>
      <c r="S89" s="5"/>
      <c r="T89" s="5"/>
      <c r="U89" s="1"/>
      <c r="V89" s="1">
        <f t="shared" si="25"/>
        <v>10.666666666666666</v>
      </c>
      <c r="W89" s="1">
        <f t="shared" si="26"/>
        <v>10.666666666666666</v>
      </c>
      <c r="X89" s="1">
        <v>3</v>
      </c>
      <c r="Y89" s="1">
        <v>2.8</v>
      </c>
      <c r="Z89" s="1">
        <v>2</v>
      </c>
      <c r="AA89" s="1">
        <v>1.2</v>
      </c>
      <c r="AB89" s="1">
        <v>1.8</v>
      </c>
      <c r="AC89" s="1">
        <v>3.8</v>
      </c>
      <c r="AD89" s="1"/>
      <c r="AE89" s="1">
        <f t="shared" si="29"/>
        <v>0</v>
      </c>
      <c r="AF89" s="1">
        <f t="shared" si="30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5" t="s">
        <v>126</v>
      </c>
      <c r="B90" s="15" t="s">
        <v>33</v>
      </c>
      <c r="C90" s="15"/>
      <c r="D90" s="15"/>
      <c r="E90" s="15"/>
      <c r="F90" s="15"/>
      <c r="G90" s="16">
        <v>0</v>
      </c>
      <c r="H90" s="15">
        <v>50</v>
      </c>
      <c r="I90" s="15" t="s">
        <v>34</v>
      </c>
      <c r="J90" s="15"/>
      <c r="K90" s="15">
        <f t="shared" si="23"/>
        <v>0</v>
      </c>
      <c r="L90" s="15"/>
      <c r="M90" s="15"/>
      <c r="N90" s="15"/>
      <c r="O90" s="15"/>
      <c r="P90" s="15">
        <f t="shared" si="24"/>
        <v>0</v>
      </c>
      <c r="Q90" s="17"/>
      <c r="R90" s="17"/>
      <c r="S90" s="17"/>
      <c r="T90" s="17"/>
      <c r="U90" s="15"/>
      <c r="V90" s="15" t="e">
        <f t="shared" si="25"/>
        <v>#DIV/0!</v>
      </c>
      <c r="W90" s="15" t="e">
        <f t="shared" si="26"/>
        <v>#DIV/0!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0.28839999999999999</v>
      </c>
      <c r="AD90" s="15" t="s">
        <v>63</v>
      </c>
      <c r="AE90" s="15">
        <f t="shared" si="29"/>
        <v>0</v>
      </c>
      <c r="AF90" s="15">
        <f t="shared" si="30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127</v>
      </c>
      <c r="B91" s="1" t="s">
        <v>40</v>
      </c>
      <c r="C91" s="1">
        <v>31</v>
      </c>
      <c r="D91" s="1">
        <v>23</v>
      </c>
      <c r="E91" s="1">
        <v>6</v>
      </c>
      <c r="F91" s="1">
        <v>35</v>
      </c>
      <c r="G91" s="6">
        <v>0.3</v>
      </c>
      <c r="H91" s="1">
        <v>30</v>
      </c>
      <c r="I91" s="1" t="s">
        <v>34</v>
      </c>
      <c r="J91" s="1">
        <v>6</v>
      </c>
      <c r="K91" s="1">
        <f t="shared" si="23"/>
        <v>0</v>
      </c>
      <c r="L91" s="1"/>
      <c r="M91" s="1"/>
      <c r="N91" s="1"/>
      <c r="O91" s="1">
        <v>0</v>
      </c>
      <c r="P91" s="1">
        <f t="shared" si="24"/>
        <v>1.2</v>
      </c>
      <c r="Q91" s="5"/>
      <c r="R91" s="5">
        <f t="shared" ref="R91:R93" si="33">Q91-S91</f>
        <v>0</v>
      </c>
      <c r="S91" s="5"/>
      <c r="T91" s="5"/>
      <c r="U91" s="1"/>
      <c r="V91" s="1">
        <f t="shared" si="25"/>
        <v>29.166666666666668</v>
      </c>
      <c r="W91" s="1">
        <f t="shared" si="26"/>
        <v>29.166666666666668</v>
      </c>
      <c r="X91" s="1">
        <v>1.2</v>
      </c>
      <c r="Y91" s="1">
        <v>0</v>
      </c>
      <c r="Z91" s="1">
        <v>0</v>
      </c>
      <c r="AA91" s="1">
        <v>2.8</v>
      </c>
      <c r="AB91" s="1">
        <v>2.8</v>
      </c>
      <c r="AC91" s="1">
        <v>0.4</v>
      </c>
      <c r="AD91" s="14" t="s">
        <v>45</v>
      </c>
      <c r="AE91" s="1">
        <f t="shared" si="29"/>
        <v>0</v>
      </c>
      <c r="AF91" s="1">
        <f t="shared" si="30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128</v>
      </c>
      <c r="B92" s="1" t="s">
        <v>40</v>
      </c>
      <c r="C92" s="1">
        <v>41</v>
      </c>
      <c r="D92" s="1">
        <v>12</v>
      </c>
      <c r="E92" s="1">
        <v>3</v>
      </c>
      <c r="F92" s="1">
        <v>47</v>
      </c>
      <c r="G92" s="6">
        <v>0.3</v>
      </c>
      <c r="H92" s="1">
        <v>30</v>
      </c>
      <c r="I92" s="1" t="s">
        <v>34</v>
      </c>
      <c r="J92" s="1">
        <v>3</v>
      </c>
      <c r="K92" s="1">
        <f t="shared" si="23"/>
        <v>0</v>
      </c>
      <c r="L92" s="1"/>
      <c r="M92" s="1"/>
      <c r="N92" s="1"/>
      <c r="O92" s="1">
        <v>0</v>
      </c>
      <c r="P92" s="1">
        <f t="shared" si="24"/>
        <v>0.6</v>
      </c>
      <c r="Q92" s="5"/>
      <c r="R92" s="5">
        <f t="shared" si="33"/>
        <v>0</v>
      </c>
      <c r="S92" s="5"/>
      <c r="T92" s="5"/>
      <c r="U92" s="1"/>
      <c r="V92" s="1">
        <f t="shared" si="25"/>
        <v>78.333333333333343</v>
      </c>
      <c r="W92" s="1">
        <f t="shared" si="26"/>
        <v>78.333333333333343</v>
      </c>
      <c r="X92" s="1">
        <v>0.6</v>
      </c>
      <c r="Y92" s="1">
        <v>0</v>
      </c>
      <c r="Z92" s="1">
        <v>0</v>
      </c>
      <c r="AA92" s="1">
        <v>2.4</v>
      </c>
      <c r="AB92" s="1">
        <v>2.4</v>
      </c>
      <c r="AC92" s="1">
        <v>0.4</v>
      </c>
      <c r="AD92" s="14" t="s">
        <v>45</v>
      </c>
      <c r="AE92" s="1">
        <f t="shared" si="29"/>
        <v>0</v>
      </c>
      <c r="AF92" s="1">
        <f t="shared" si="30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129</v>
      </c>
      <c r="B93" s="1" t="s">
        <v>33</v>
      </c>
      <c r="C93" s="1">
        <v>1471.136</v>
      </c>
      <c r="D93" s="1">
        <v>1272.81</v>
      </c>
      <c r="E93" s="13">
        <f>1274.991+E24</f>
        <v>1306.241</v>
      </c>
      <c r="F93" s="13">
        <f>1273.229+F24</f>
        <v>1241.979</v>
      </c>
      <c r="G93" s="6">
        <v>1</v>
      </c>
      <c r="H93" s="1">
        <v>60</v>
      </c>
      <c r="I93" s="1" t="s">
        <v>130</v>
      </c>
      <c r="J93" s="1">
        <v>1238.4829999999999</v>
      </c>
      <c r="K93" s="1">
        <f t="shared" si="23"/>
        <v>67.758000000000038</v>
      </c>
      <c r="L93" s="1"/>
      <c r="M93" s="1"/>
      <c r="N93" s="1">
        <v>700</v>
      </c>
      <c r="O93" s="1">
        <v>500</v>
      </c>
      <c r="P93" s="1">
        <f t="shared" si="24"/>
        <v>261.2482</v>
      </c>
      <c r="Q93" s="5">
        <v>650</v>
      </c>
      <c r="R93" s="5">
        <f t="shared" si="33"/>
        <v>0</v>
      </c>
      <c r="S93" s="5">
        <v>650</v>
      </c>
      <c r="T93" s="5"/>
      <c r="U93" s="1"/>
      <c r="V93" s="1">
        <f t="shared" si="25"/>
        <v>11.83540786118335</v>
      </c>
      <c r="W93" s="1">
        <f t="shared" si="26"/>
        <v>9.3473524410885904</v>
      </c>
      <c r="X93" s="1">
        <v>254.5556</v>
      </c>
      <c r="Y93" s="1">
        <v>230.96080000000001</v>
      </c>
      <c r="Z93" s="1">
        <v>237.56700000000001</v>
      </c>
      <c r="AA93" s="1">
        <v>259.21620000000001</v>
      </c>
      <c r="AB93" s="1">
        <v>262.89120000000003</v>
      </c>
      <c r="AC93" s="1">
        <v>306.63319999999999</v>
      </c>
      <c r="AD93" s="1" t="s">
        <v>56</v>
      </c>
      <c r="AE93" s="1">
        <f t="shared" si="29"/>
        <v>0</v>
      </c>
      <c r="AF93" s="1">
        <f t="shared" si="30"/>
        <v>650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0" t="s">
        <v>131</v>
      </c>
      <c r="B94" s="10" t="s">
        <v>33</v>
      </c>
      <c r="C94" s="10"/>
      <c r="D94" s="10"/>
      <c r="E94" s="13">
        <v>30.847999999999999</v>
      </c>
      <c r="F94" s="13">
        <v>-31.32</v>
      </c>
      <c r="G94" s="11">
        <v>0</v>
      </c>
      <c r="H94" s="10">
        <v>60</v>
      </c>
      <c r="I94" s="10" t="s">
        <v>55</v>
      </c>
      <c r="J94" s="10">
        <v>46.32</v>
      </c>
      <c r="K94" s="10">
        <f t="shared" si="23"/>
        <v>-15.472000000000001</v>
      </c>
      <c r="L94" s="10"/>
      <c r="M94" s="10"/>
      <c r="N94" s="10"/>
      <c r="O94" s="10"/>
      <c r="P94" s="10">
        <f t="shared" si="24"/>
        <v>6.1696</v>
      </c>
      <c r="Q94" s="12"/>
      <c r="R94" s="12"/>
      <c r="S94" s="12"/>
      <c r="T94" s="12"/>
      <c r="U94" s="10"/>
      <c r="V94" s="10">
        <f t="shared" si="25"/>
        <v>-5.0765041493775938</v>
      </c>
      <c r="W94" s="10">
        <f t="shared" si="26"/>
        <v>-5.0765041493775938</v>
      </c>
      <c r="X94" s="10">
        <v>16.576000000000001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 t="s">
        <v>56</v>
      </c>
      <c r="AE94" s="10">
        <f t="shared" si="29"/>
        <v>0</v>
      </c>
      <c r="AF94" s="10">
        <f t="shared" si="30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5" t="s">
        <v>132</v>
      </c>
      <c r="B95" s="15" t="s">
        <v>40</v>
      </c>
      <c r="C95" s="15"/>
      <c r="D95" s="15"/>
      <c r="E95" s="15"/>
      <c r="F95" s="15"/>
      <c r="G95" s="16">
        <v>0</v>
      </c>
      <c r="H95" s="15" t="e">
        <v>#N/A</v>
      </c>
      <c r="I95" s="15" t="s">
        <v>34</v>
      </c>
      <c r="J95" s="15"/>
      <c r="K95" s="15">
        <f t="shared" si="23"/>
        <v>0</v>
      </c>
      <c r="L95" s="15"/>
      <c r="M95" s="15"/>
      <c r="N95" s="15"/>
      <c r="O95" s="15"/>
      <c r="P95" s="15">
        <f t="shared" si="24"/>
        <v>0</v>
      </c>
      <c r="Q95" s="17"/>
      <c r="R95" s="17"/>
      <c r="S95" s="17"/>
      <c r="T95" s="17"/>
      <c r="U95" s="15"/>
      <c r="V95" s="15" t="e">
        <f t="shared" si="25"/>
        <v>#DIV/0!</v>
      </c>
      <c r="W95" s="15" t="e">
        <f t="shared" si="26"/>
        <v>#DIV/0!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 t="s">
        <v>63</v>
      </c>
      <c r="AE95" s="15">
        <f t="shared" si="29"/>
        <v>0</v>
      </c>
      <c r="AF95" s="15">
        <f t="shared" si="30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133</v>
      </c>
      <c r="B96" s="1" t="s">
        <v>33</v>
      </c>
      <c r="C96" s="1">
        <v>1493.7819999999999</v>
      </c>
      <c r="D96" s="1">
        <v>1451.46</v>
      </c>
      <c r="E96" s="13">
        <f>1569.46+E94</f>
        <v>1600.308</v>
      </c>
      <c r="F96" s="13">
        <f>1112.108+F94</f>
        <v>1080.788</v>
      </c>
      <c r="G96" s="6">
        <v>1</v>
      </c>
      <c r="H96" s="1">
        <v>60</v>
      </c>
      <c r="I96" s="1" t="s">
        <v>34</v>
      </c>
      <c r="J96" s="1">
        <v>1515.9639999999999</v>
      </c>
      <c r="K96" s="1">
        <f t="shared" si="23"/>
        <v>84.344000000000051</v>
      </c>
      <c r="L96" s="1"/>
      <c r="M96" s="1"/>
      <c r="N96" s="1">
        <v>1400</v>
      </c>
      <c r="O96" s="1">
        <v>600</v>
      </c>
      <c r="P96" s="1">
        <f t="shared" si="24"/>
        <v>320.0616</v>
      </c>
      <c r="Q96" s="5">
        <v>700</v>
      </c>
      <c r="R96" s="5">
        <f t="shared" ref="R96:R98" si="34">Q96-S96</f>
        <v>0</v>
      </c>
      <c r="S96" s="5">
        <v>700</v>
      </c>
      <c r="T96" s="5"/>
      <c r="U96" s="1"/>
      <c r="V96" s="1">
        <f t="shared" si="25"/>
        <v>11.81268855745269</v>
      </c>
      <c r="W96" s="1">
        <f t="shared" si="26"/>
        <v>9.625609570157744</v>
      </c>
      <c r="X96" s="1">
        <v>320.79059999999998</v>
      </c>
      <c r="Y96" s="1">
        <v>247.7518</v>
      </c>
      <c r="Z96" s="1">
        <v>256.4042</v>
      </c>
      <c r="AA96" s="1">
        <v>273.99279999999999</v>
      </c>
      <c r="AB96" s="1">
        <v>271.584</v>
      </c>
      <c r="AC96" s="1">
        <v>246.92840000000001</v>
      </c>
      <c r="AD96" s="1" t="s">
        <v>56</v>
      </c>
      <c r="AE96" s="1">
        <f t="shared" si="29"/>
        <v>0</v>
      </c>
      <c r="AF96" s="1">
        <f t="shared" si="30"/>
        <v>700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134</v>
      </c>
      <c r="B97" s="1" t="s">
        <v>33</v>
      </c>
      <c r="C97" s="1">
        <v>476.82</v>
      </c>
      <c r="D97" s="1">
        <v>341.32</v>
      </c>
      <c r="E97" s="13">
        <f>74.706+E23</f>
        <v>1793.7749999999999</v>
      </c>
      <c r="F97" s="13">
        <f>726.114+F23</f>
        <v>1838.1870000000001</v>
      </c>
      <c r="G97" s="6">
        <v>1</v>
      </c>
      <c r="H97" s="1">
        <v>60</v>
      </c>
      <c r="I97" s="1" t="s">
        <v>130</v>
      </c>
      <c r="J97" s="1">
        <v>73.471999999999994</v>
      </c>
      <c r="K97" s="1">
        <f t="shared" si="23"/>
        <v>1720.3029999999999</v>
      </c>
      <c r="L97" s="1"/>
      <c r="M97" s="1"/>
      <c r="N97" s="1">
        <v>1200</v>
      </c>
      <c r="O97" s="1">
        <v>600</v>
      </c>
      <c r="P97" s="1">
        <f t="shared" si="24"/>
        <v>358.755</v>
      </c>
      <c r="Q97" s="5">
        <v>600</v>
      </c>
      <c r="R97" s="5">
        <f t="shared" si="34"/>
        <v>0</v>
      </c>
      <c r="S97" s="5">
        <v>600</v>
      </c>
      <c r="T97" s="5"/>
      <c r="U97" s="1"/>
      <c r="V97" s="1">
        <f t="shared" si="25"/>
        <v>11.813597023038007</v>
      </c>
      <c r="W97" s="1">
        <f t="shared" si="26"/>
        <v>10.141146464857632</v>
      </c>
      <c r="X97" s="1">
        <v>370.46960000000001</v>
      </c>
      <c r="Y97" s="1">
        <v>290.18380000000002</v>
      </c>
      <c r="Z97" s="1">
        <v>292.61279999999999</v>
      </c>
      <c r="AA97" s="1">
        <v>309.36020000000002</v>
      </c>
      <c r="AB97" s="1">
        <v>326.54880000000003</v>
      </c>
      <c r="AC97" s="1">
        <v>371.75979999999998</v>
      </c>
      <c r="AD97" s="1" t="s">
        <v>56</v>
      </c>
      <c r="AE97" s="1">
        <f t="shared" si="29"/>
        <v>0</v>
      </c>
      <c r="AF97" s="1">
        <f t="shared" si="30"/>
        <v>600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135</v>
      </c>
      <c r="B98" s="1" t="s">
        <v>40</v>
      </c>
      <c r="C98" s="1">
        <v>27</v>
      </c>
      <c r="D98" s="1"/>
      <c r="E98" s="1"/>
      <c r="F98" s="1">
        <v>24</v>
      </c>
      <c r="G98" s="6">
        <v>0.2</v>
      </c>
      <c r="H98" s="1">
        <v>30</v>
      </c>
      <c r="I98" s="1" t="s">
        <v>34</v>
      </c>
      <c r="J98" s="1"/>
      <c r="K98" s="1">
        <f t="shared" si="23"/>
        <v>0</v>
      </c>
      <c r="L98" s="1"/>
      <c r="M98" s="1"/>
      <c r="N98" s="1"/>
      <c r="O98" s="1">
        <v>0</v>
      </c>
      <c r="P98" s="1">
        <f t="shared" si="24"/>
        <v>0</v>
      </c>
      <c r="Q98" s="5"/>
      <c r="R98" s="5">
        <f t="shared" si="34"/>
        <v>0</v>
      </c>
      <c r="S98" s="5"/>
      <c r="T98" s="5"/>
      <c r="U98" s="1"/>
      <c r="V98" s="1" t="e">
        <f t="shared" si="25"/>
        <v>#DIV/0!</v>
      </c>
      <c r="W98" s="1" t="e">
        <f t="shared" si="26"/>
        <v>#DIV/0!</v>
      </c>
      <c r="X98" s="1">
        <v>0</v>
      </c>
      <c r="Y98" s="1">
        <v>0</v>
      </c>
      <c r="Z98" s="1">
        <v>0</v>
      </c>
      <c r="AA98" s="1">
        <v>0.2</v>
      </c>
      <c r="AB98" s="1">
        <v>0.2</v>
      </c>
      <c r="AC98" s="1">
        <v>0.4</v>
      </c>
      <c r="AD98" s="19" t="s">
        <v>138</v>
      </c>
      <c r="AE98" s="1">
        <f t="shared" si="29"/>
        <v>0</v>
      </c>
      <c r="AF98" s="1">
        <f t="shared" si="30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5" t="s">
        <v>141</v>
      </c>
      <c r="B99" s="15" t="s">
        <v>33</v>
      </c>
      <c r="C99" s="15"/>
      <c r="D99" s="15"/>
      <c r="E99" s="15"/>
      <c r="F99" s="15"/>
      <c r="G99" s="16">
        <v>0</v>
      </c>
      <c r="H99" s="15" t="e">
        <v>#N/A</v>
      </c>
      <c r="I99" s="15" t="s">
        <v>34</v>
      </c>
      <c r="J99" s="15"/>
      <c r="K99" s="15"/>
      <c r="L99" s="15"/>
      <c r="M99" s="15"/>
      <c r="N99" s="15"/>
      <c r="O99" s="15"/>
      <c r="P99" s="15">
        <f t="shared" si="24"/>
        <v>0</v>
      </c>
      <c r="Q99" s="17"/>
      <c r="R99" s="17"/>
      <c r="S99" s="17"/>
      <c r="T99" s="17"/>
      <c r="U99" s="15"/>
      <c r="V99" s="15"/>
      <c r="W99" s="15"/>
      <c r="X99" s="15">
        <v>0</v>
      </c>
      <c r="Y99" s="15">
        <v>0</v>
      </c>
      <c r="Z99" s="15">
        <v>0</v>
      </c>
      <c r="AA99" s="15">
        <v>0.2</v>
      </c>
      <c r="AB99" s="15">
        <v>0.2</v>
      </c>
      <c r="AC99" s="15">
        <v>0.4</v>
      </c>
      <c r="AD99" s="15" t="s">
        <v>63</v>
      </c>
      <c r="AE99" s="15"/>
      <c r="AF99" s="15">
        <f t="shared" si="30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0" t="s">
        <v>136</v>
      </c>
      <c r="B100" s="10" t="s">
        <v>33</v>
      </c>
      <c r="C100" s="10">
        <v>31.213999999999999</v>
      </c>
      <c r="D100" s="10"/>
      <c r="E100" s="10"/>
      <c r="F100" s="10">
        <v>31.213999999999999</v>
      </c>
      <c r="G100" s="11">
        <v>0</v>
      </c>
      <c r="H100" s="10" t="e">
        <v>#N/A</v>
      </c>
      <c r="I100" s="10" t="s">
        <v>35</v>
      </c>
      <c r="J100" s="10">
        <v>1.35</v>
      </c>
      <c r="K100" s="10">
        <f t="shared" si="23"/>
        <v>-1.35</v>
      </c>
      <c r="L100" s="10"/>
      <c r="M100" s="10"/>
      <c r="N100" s="10"/>
      <c r="O100" s="10"/>
      <c r="P100" s="10">
        <f t="shared" si="24"/>
        <v>0</v>
      </c>
      <c r="Q100" s="12"/>
      <c r="R100" s="12"/>
      <c r="S100" s="12"/>
      <c r="T100" s="12"/>
      <c r="U100" s="10"/>
      <c r="V100" s="10" t="e">
        <f t="shared" si="25"/>
        <v>#DIV/0!</v>
      </c>
      <c r="W100" s="10" t="e">
        <f t="shared" si="26"/>
        <v>#DIV/0!</v>
      </c>
      <c r="X100" s="10">
        <v>0</v>
      </c>
      <c r="Y100" s="10">
        <v>0</v>
      </c>
      <c r="Z100" s="10">
        <v>0</v>
      </c>
      <c r="AA100" s="10">
        <v>0.86240000000000006</v>
      </c>
      <c r="AB100" s="10">
        <v>0.86240000000000006</v>
      </c>
      <c r="AC100" s="10">
        <v>0.28839999999999999</v>
      </c>
      <c r="AD100" s="14" t="s">
        <v>45</v>
      </c>
      <c r="AE100" s="10">
        <f t="shared" ref="AE100" si="35">ROUND(Q100*G100,0)</f>
        <v>0</v>
      </c>
      <c r="AF100" s="10">
        <f t="shared" si="30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142</v>
      </c>
      <c r="B101" s="1" t="s">
        <v>33</v>
      </c>
      <c r="C101" s="1"/>
      <c r="D101" s="1"/>
      <c r="E101" s="1"/>
      <c r="F101" s="1"/>
      <c r="G101" s="6">
        <v>1</v>
      </c>
      <c r="H101" s="1" t="e">
        <v>#N/A</v>
      </c>
      <c r="I101" s="1" t="s">
        <v>144</v>
      </c>
      <c r="J101" s="1"/>
      <c r="K101" s="1"/>
      <c r="L101" s="1"/>
      <c r="M101" s="1"/>
      <c r="N101" s="1"/>
      <c r="O101" s="1"/>
      <c r="P101" s="1"/>
      <c r="Q101" s="1">
        <v>60</v>
      </c>
      <c r="R101" s="5">
        <f t="shared" ref="R101:R102" si="36">Q101-S101</f>
        <v>60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>
        <f t="shared" ref="AE101:AE102" si="37">ROUND(R101*G101,0)</f>
        <v>60</v>
      </c>
      <c r="AF101" s="1">
        <f t="shared" si="30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143</v>
      </c>
      <c r="B102" s="1" t="s">
        <v>33</v>
      </c>
      <c r="C102" s="1"/>
      <c r="D102" s="1"/>
      <c r="E102" s="1"/>
      <c r="F102" s="1"/>
      <c r="G102" s="6">
        <v>1</v>
      </c>
      <c r="H102" s="1" t="e">
        <v>#N/A</v>
      </c>
      <c r="I102" s="1" t="s">
        <v>144</v>
      </c>
      <c r="J102" s="1"/>
      <c r="K102" s="1"/>
      <c r="L102" s="1"/>
      <c r="M102" s="1"/>
      <c r="N102" s="1"/>
      <c r="O102" s="1"/>
      <c r="P102" s="1"/>
      <c r="Q102" s="1">
        <v>20</v>
      </c>
      <c r="R102" s="5">
        <f t="shared" si="36"/>
        <v>20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>
        <f t="shared" si="37"/>
        <v>20</v>
      </c>
      <c r="AF102" s="1">
        <f t="shared" si="30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E102" xr:uid="{D0AA9F52-3CCA-407C-80DC-88C6A127608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2024-07-18T13:12:39Z</dcterms:created>
  <dcterms:modified xsi:type="dcterms:W3CDTF">2024-07-24T05:59:33Z</dcterms:modified>
</cp:coreProperties>
</file>