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7,24 ПОКОМ КИ филиалы\"/>
    </mc:Choice>
  </mc:AlternateContent>
  <xr:revisionPtr revIDLastSave="0" documentId="13_ncr:1_{F373220E-6722-4D5C-916E-DBE263B328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5" i="1" l="1"/>
  <c r="N95" i="1"/>
  <c r="AC10" i="1" l="1"/>
  <c r="AC11" i="1"/>
  <c r="AC12" i="1"/>
  <c r="AC13" i="1"/>
  <c r="AC14" i="1"/>
  <c r="AC16" i="1"/>
  <c r="AC21" i="1"/>
  <c r="AC30" i="1"/>
  <c r="AC31" i="1"/>
  <c r="AC39" i="1"/>
  <c r="AC41" i="1"/>
  <c r="AC43" i="1"/>
  <c r="AC44" i="1"/>
  <c r="AC45" i="1"/>
  <c r="AC46" i="1"/>
  <c r="AC50" i="1"/>
  <c r="AC51" i="1"/>
  <c r="AC52" i="1"/>
  <c r="AC59" i="1"/>
  <c r="AC63" i="1"/>
  <c r="AC65" i="1"/>
  <c r="AC66" i="1"/>
  <c r="AC67" i="1"/>
  <c r="AC72" i="1"/>
  <c r="AC73" i="1"/>
  <c r="AC74" i="1"/>
  <c r="AC75" i="1"/>
  <c r="AC77" i="1"/>
  <c r="AC78" i="1"/>
  <c r="AC79" i="1"/>
  <c r="AC80" i="1"/>
  <c r="AC81" i="1"/>
  <c r="AC82" i="1"/>
  <c r="AC83" i="1"/>
  <c r="AC84" i="1"/>
  <c r="AC85" i="1"/>
  <c r="AC86" i="1"/>
  <c r="AC92" i="1"/>
  <c r="AC94" i="1"/>
  <c r="AC103" i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AC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Q28" i="1" s="1"/>
  <c r="L29" i="1"/>
  <c r="P29" i="1" s="1"/>
  <c r="Q29" i="1" s="1"/>
  <c r="L30" i="1"/>
  <c r="P30" i="1" s="1"/>
  <c r="L31" i="1"/>
  <c r="P31" i="1" s="1"/>
  <c r="L32" i="1"/>
  <c r="P32" i="1" s="1"/>
  <c r="L33" i="1"/>
  <c r="P33" i="1" s="1"/>
  <c r="Q33" i="1" s="1"/>
  <c r="L34" i="1"/>
  <c r="P34" i="1" s="1"/>
  <c r="AC34" i="1" s="1"/>
  <c r="L35" i="1"/>
  <c r="P35" i="1" s="1"/>
  <c r="AC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AC54" i="1" s="1"/>
  <c r="L55" i="1"/>
  <c r="P55" i="1" s="1"/>
  <c r="AC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AC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AC71" i="1" s="1"/>
  <c r="L72" i="1"/>
  <c r="P72" i="1" s="1"/>
  <c r="L73" i="1"/>
  <c r="P73" i="1" s="1"/>
  <c r="L74" i="1"/>
  <c r="P74" i="1" s="1"/>
  <c r="L75" i="1"/>
  <c r="P75" i="1" s="1"/>
  <c r="L76" i="1"/>
  <c r="P76" i="1" s="1"/>
  <c r="AC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AC88" i="1" s="1"/>
  <c r="L89" i="1"/>
  <c r="P89" i="1" s="1"/>
  <c r="L90" i="1"/>
  <c r="P90" i="1" s="1"/>
  <c r="L91" i="1"/>
  <c r="P91" i="1" s="1"/>
  <c r="AC91" i="1" s="1"/>
  <c r="L92" i="1"/>
  <c r="P92" i="1" s="1"/>
  <c r="L93" i="1"/>
  <c r="P93" i="1" s="1"/>
  <c r="L94" i="1"/>
  <c r="P94" i="1" s="1"/>
  <c r="L95" i="1"/>
  <c r="P95" i="1" s="1"/>
  <c r="AC95" i="1" s="1"/>
  <c r="L96" i="1"/>
  <c r="P96" i="1" s="1"/>
  <c r="Q96" i="1" s="1"/>
  <c r="L97" i="1"/>
  <c r="P97" i="1" s="1"/>
  <c r="Q97" i="1" s="1"/>
  <c r="L98" i="1"/>
  <c r="P98" i="1" s="1"/>
  <c r="L99" i="1"/>
  <c r="P99" i="1" s="1"/>
  <c r="AC99" i="1" s="1"/>
  <c r="L100" i="1"/>
  <c r="P100" i="1" s="1"/>
  <c r="L101" i="1"/>
  <c r="P101" i="1" s="1"/>
  <c r="L102" i="1"/>
  <c r="P102" i="1" s="1"/>
  <c r="AC102" i="1" s="1"/>
  <c r="L103" i="1"/>
  <c r="P103" i="1" s="1"/>
  <c r="L6" i="1"/>
  <c r="P6" i="1" s="1"/>
  <c r="AC6" i="1" s="1"/>
  <c r="Q101" i="1" l="1"/>
  <c r="AC101" i="1" s="1"/>
  <c r="Q93" i="1"/>
  <c r="AC93" i="1" s="1"/>
  <c r="Q89" i="1"/>
  <c r="AC89" i="1" s="1"/>
  <c r="Q87" i="1"/>
  <c r="AC87" i="1" s="1"/>
  <c r="Q69" i="1"/>
  <c r="AC69" i="1" s="1"/>
  <c r="Q61" i="1"/>
  <c r="AC61" i="1" s="1"/>
  <c r="Q57" i="1"/>
  <c r="AC57" i="1" s="1"/>
  <c r="Q53" i="1"/>
  <c r="AC53" i="1" s="1"/>
  <c r="Q49" i="1"/>
  <c r="AC49" i="1" s="1"/>
  <c r="Q47" i="1"/>
  <c r="AC47" i="1" s="1"/>
  <c r="Q37" i="1"/>
  <c r="AC37" i="1" s="1"/>
  <c r="AC33" i="1"/>
  <c r="AC29" i="1"/>
  <c r="Q25" i="1"/>
  <c r="AC25" i="1" s="1"/>
  <c r="Q23" i="1"/>
  <c r="AC23" i="1" s="1"/>
  <c r="Q19" i="1"/>
  <c r="AC19" i="1" s="1"/>
  <c r="Q17" i="1"/>
  <c r="AC17" i="1" s="1"/>
  <c r="Q15" i="1"/>
  <c r="AC15" i="1" s="1"/>
  <c r="Q9" i="1"/>
  <c r="AC9" i="1" s="1"/>
  <c r="Q7" i="1"/>
  <c r="AC7" i="1" s="1"/>
  <c r="AC100" i="1"/>
  <c r="Q98" i="1"/>
  <c r="AC98" i="1" s="1"/>
  <c r="AC96" i="1"/>
  <c r="Q90" i="1"/>
  <c r="AC90" i="1" s="1"/>
  <c r="Q70" i="1"/>
  <c r="AC70" i="1" s="1"/>
  <c r="Q68" i="1"/>
  <c r="AC68" i="1" s="1"/>
  <c r="Q62" i="1"/>
  <c r="AC62" i="1" s="1"/>
  <c r="Q60" i="1"/>
  <c r="AC60" i="1" s="1"/>
  <c r="Q58" i="1"/>
  <c r="AC58" i="1" s="1"/>
  <c r="Q56" i="1"/>
  <c r="AC56" i="1" s="1"/>
  <c r="Q48" i="1"/>
  <c r="AC48" i="1" s="1"/>
  <c r="Q42" i="1"/>
  <c r="AC42" i="1" s="1"/>
  <c r="Q40" i="1"/>
  <c r="AC40" i="1" s="1"/>
  <c r="Q38" i="1"/>
  <c r="AC38" i="1" s="1"/>
  <c r="Q36" i="1"/>
  <c r="AC36" i="1" s="1"/>
  <c r="Q32" i="1"/>
  <c r="AC32" i="1" s="1"/>
  <c r="AC28" i="1"/>
  <c r="AC26" i="1"/>
  <c r="Q24" i="1"/>
  <c r="AC24" i="1" s="1"/>
  <c r="Q22" i="1"/>
  <c r="AC22" i="1" s="1"/>
  <c r="Q18" i="1"/>
  <c r="AC18" i="1" s="1"/>
  <c r="Q8" i="1"/>
  <c r="AC8" i="1" s="1"/>
  <c r="AC97" i="1"/>
  <c r="Q27" i="1"/>
  <c r="AC27" i="1" s="1"/>
  <c r="U103" i="1"/>
  <c r="T103" i="1"/>
  <c r="U101" i="1"/>
  <c r="U99" i="1"/>
  <c r="T99" i="1"/>
  <c r="U97" i="1"/>
  <c r="U95" i="1"/>
  <c r="T95" i="1"/>
  <c r="U93" i="1"/>
  <c r="T91" i="1"/>
  <c r="U91" i="1"/>
  <c r="T89" i="1"/>
  <c r="U89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U69" i="1"/>
  <c r="T67" i="1"/>
  <c r="U67" i="1"/>
  <c r="T65" i="1"/>
  <c r="U65" i="1"/>
  <c r="T63" i="1"/>
  <c r="U63" i="1"/>
  <c r="U61" i="1"/>
  <c r="T59" i="1"/>
  <c r="U59" i="1"/>
  <c r="T57" i="1"/>
  <c r="U57" i="1"/>
  <c r="T55" i="1"/>
  <c r="U55" i="1"/>
  <c r="U53" i="1"/>
  <c r="T51" i="1"/>
  <c r="U51" i="1"/>
  <c r="U49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U33" i="1"/>
  <c r="T31" i="1"/>
  <c r="U31" i="1"/>
  <c r="T29" i="1"/>
  <c r="U29" i="1"/>
  <c r="U27" i="1"/>
  <c r="U25" i="1"/>
  <c r="U23" i="1"/>
  <c r="T21" i="1"/>
  <c r="U21" i="1"/>
  <c r="U19" i="1"/>
  <c r="U17" i="1"/>
  <c r="U15" i="1"/>
  <c r="T13" i="1"/>
  <c r="U13" i="1"/>
  <c r="T11" i="1"/>
  <c r="U11" i="1"/>
  <c r="U9" i="1"/>
  <c r="U7" i="1"/>
  <c r="T6" i="1"/>
  <c r="U6" i="1"/>
  <c r="U102" i="1"/>
  <c r="T102" i="1"/>
  <c r="U100" i="1"/>
  <c r="T100" i="1"/>
  <c r="U98" i="1"/>
  <c r="U96" i="1"/>
  <c r="T96" i="1"/>
  <c r="U94" i="1"/>
  <c r="T94" i="1"/>
  <c r="U92" i="1"/>
  <c r="T92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U70" i="1"/>
  <c r="U68" i="1"/>
  <c r="T66" i="1"/>
  <c r="U66" i="1"/>
  <c r="T64" i="1"/>
  <c r="U64" i="1"/>
  <c r="U62" i="1"/>
  <c r="U60" i="1"/>
  <c r="U58" i="1"/>
  <c r="U56" i="1"/>
  <c r="T54" i="1"/>
  <c r="U54" i="1"/>
  <c r="T52" i="1"/>
  <c r="U52" i="1"/>
  <c r="T50" i="1"/>
  <c r="U50" i="1"/>
  <c r="U48" i="1"/>
  <c r="T46" i="1"/>
  <c r="U46" i="1"/>
  <c r="T44" i="1"/>
  <c r="U44" i="1"/>
  <c r="U42" i="1"/>
  <c r="U40" i="1"/>
  <c r="U38" i="1"/>
  <c r="U36" i="1"/>
  <c r="T34" i="1"/>
  <c r="U34" i="1"/>
  <c r="U32" i="1"/>
  <c r="T30" i="1"/>
  <c r="U30" i="1"/>
  <c r="U28" i="1"/>
  <c r="U26" i="1"/>
  <c r="U24" i="1"/>
  <c r="U22" i="1"/>
  <c r="T20" i="1"/>
  <c r="U20" i="1"/>
  <c r="U18" i="1"/>
  <c r="T16" i="1"/>
  <c r="U16" i="1"/>
  <c r="T14" i="1"/>
  <c r="U14" i="1"/>
  <c r="T12" i="1"/>
  <c r="U12" i="1"/>
  <c r="T10" i="1"/>
  <c r="U10" i="1"/>
  <c r="U8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49" i="1" l="1"/>
  <c r="T69" i="1"/>
  <c r="T101" i="1"/>
  <c r="T98" i="1"/>
  <c r="T33" i="1"/>
  <c r="T47" i="1"/>
  <c r="T53" i="1"/>
  <c r="T61" i="1"/>
  <c r="T87" i="1"/>
  <c r="T8" i="1"/>
  <c r="T18" i="1"/>
  <c r="T22" i="1"/>
  <c r="T24" i="1"/>
  <c r="T26" i="1"/>
  <c r="T28" i="1"/>
  <c r="T32" i="1"/>
  <c r="T36" i="1"/>
  <c r="T38" i="1"/>
  <c r="T40" i="1"/>
  <c r="T42" i="1"/>
  <c r="T48" i="1"/>
  <c r="T56" i="1"/>
  <c r="T58" i="1"/>
  <c r="T60" i="1"/>
  <c r="T62" i="1"/>
  <c r="T68" i="1"/>
  <c r="T70" i="1"/>
  <c r="T90" i="1"/>
  <c r="T7" i="1"/>
  <c r="T9" i="1"/>
  <c r="T15" i="1"/>
  <c r="T17" i="1"/>
  <c r="T19" i="1"/>
  <c r="T23" i="1"/>
  <c r="T25" i="1"/>
  <c r="T93" i="1"/>
  <c r="T97" i="1"/>
  <c r="AC5" i="1"/>
  <c r="Q5" i="1"/>
  <c r="T27" i="1"/>
  <c r="K5" i="1"/>
</calcChain>
</file>

<file path=xl/sharedStrings.xml><?xml version="1.0" encoding="utf-8"?>
<sst xmlns="http://schemas.openxmlformats.org/spreadsheetml/2006/main" count="366" uniqueCount="139">
  <si>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</si>
  <si>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</si>
  <si>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</si>
  <si>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</si>
  <si>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</si>
  <si>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</si>
  <si>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</si>
  <si>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</si>
  <si>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</si>
  <si>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</si>
  <si>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</si>
  <si>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</si>
  <si>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</si>
  <si>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</si>
  <si>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</si>
  <si>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</si>
  <si>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</si>
  <si>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</si>
  <si>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</si>
  <si>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</si>
  <si>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</si>
  <si>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</si>
  <si>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</si>
  <si>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22,07,</t>
  </si>
  <si>
    <t>24,07,</t>
  </si>
  <si>
    <t>18,07,</t>
  </si>
  <si>
    <t>17,07,</t>
  </si>
  <si>
    <t>11,07,</t>
  </si>
  <si>
    <t>10,07,</t>
  </si>
  <si>
    <t>04,07,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</si>
  <si>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</si>
  <si>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</si>
  <si>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</si>
  <si>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</si>
  <si>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</si>
  <si>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</si>
  <si>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</si>
  <si>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</si>
  <si>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</si>
  <si>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</si>
  <si>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</si>
  <si>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</si>
  <si>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</si>
  <si>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</si>
  <si>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</si>
  <si>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</si>
  <si>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</si>
  <si>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</si>
  <si>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</si>
  <si>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</si>
  <si>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</si>
  <si>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</si>
  <si>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</si>
  <si>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</si>
  <si>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</si>
  <si>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</si>
  <si>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</si>
  <si>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</si>
  <si>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</si>
  <si>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</si>
  <si>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</si>
  <si>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</si>
  <si>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</si>
  <si>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</si>
  <si>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</si>
  <si>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</si>
  <si>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</si>
  <si>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</si>
  <si>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</si>
  <si>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</si>
  <si>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</si>
  <si>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</si>
  <si>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</si>
  <si>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</si>
  <si>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</si>
  <si>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</si>
  <si>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</si>
  <si>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</si>
  <si>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</si>
  <si>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</si>
  <si>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</si>
  <si>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</si>
  <si>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</si>
  <si>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</si>
  <si>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</si>
  <si>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</si>
  <si>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</si>
  <si>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</si>
  <si>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</si>
  <si>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</si>
  <si>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</si>
  <si>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</si>
  <si>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</si>
  <si>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</si>
  <si>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</si>
  <si>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</si>
  <si>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</si>
  <si>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</si>
  <si>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</si>
  <si>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</si>
  <si>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</si>
  <si>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</si>
  <si>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</si>
  <si>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</si>
  <si>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</si>
  <si>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</si>
  <si>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</si>
  <si>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</si>
  <si>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</si>
  <si>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</si>
  <si>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</si>
  <si>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</si>
  <si>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</si>
  <si>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</si>
  <si>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</si>
  <si>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</si>
  <si>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</si>
  <si>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</si>
  <si>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</si>
  <si>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</si>
  <si>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</si>
  <si>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</si>
  <si>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</si>
  <si>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</si>
  <si>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</si>
  <si>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</si>
  <si>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</si>
  <si>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</si>
  <si>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</si>
  <si>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</si>
  <si>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</si>
  <si>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</si>
  <si>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</si>
  <si>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</si>
  <si>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</si>
  <si>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ротация на 449</t>
  </si>
  <si>
    <t>вместо 217</t>
  </si>
  <si>
    <t>заказ</t>
  </si>
  <si>
    <t>27,07,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</si>
</sst>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4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28515625" style="8" customWidth="1"/>
    <col min="8" max="8" width="5.28515625" customWidth="1"/>
    <col min="9" max="9" width="12.85546875" customWidth="1"/>
    <col min="10" max="18" width="6.85546875" customWidth="1"/>
    <col min="19" max="19" width="21.85546875" customWidth="1"/>
    <col min="20" max="21" width="5.42578125" customWidth="1"/>
    <col min="22" max="27" width="6.140625" customWidth="1"/>
    <col min="28" max="28" width="24.42578125" customWidth="1"/>
    <col min="29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137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43672.931000000004</v>
      </c>
      <c r="F5" s="4">
        <f>SUM(F6:F500)</f>
        <v>16100.138999999999</v>
      </c>
      <c r="G5" s="6"/>
      <c r="H5" s="1"/>
      <c r="I5" s="1"/>
      <c r="J5" s="4">
        <f t="shared" ref="J5:R5" si="0">SUM(J6:J500)</f>
        <v>44026.652000000002</v>
      </c>
      <c r="K5" s="4">
        <f t="shared" si="0"/>
        <v>-353.72099999999978</v>
      </c>
      <c r="L5" s="4">
        <f t="shared" si="0"/>
        <v>21720.948999999997</v>
      </c>
      <c r="M5" s="4">
        <f t="shared" si="0"/>
        <v>21951.982</v>
      </c>
      <c r="N5" s="4">
        <f t="shared" si="0"/>
        <v>5100</v>
      </c>
      <c r="O5" s="4">
        <f t="shared" si="0"/>
        <v>9050.702720000003</v>
      </c>
      <c r="P5" s="4">
        <f t="shared" si="0"/>
        <v>4344.1898000000001</v>
      </c>
      <c r="Q5" s="4">
        <f t="shared" si="0"/>
        <v>11380.07058</v>
      </c>
      <c r="R5" s="4">
        <f t="shared" si="0"/>
        <v>0</v>
      </c>
      <c r="S5" s="1"/>
      <c r="T5" s="1"/>
      <c r="U5" s="1"/>
      <c r="V5" s="4">
        <f t="shared" ref="V5:AA5" si="1">SUM(V6:V500)</f>
        <v>4247.0142000000014</v>
      </c>
      <c r="W5" s="4">
        <f t="shared" si="1"/>
        <v>4225.6711999999989</v>
      </c>
      <c r="X5" s="4">
        <f t="shared" si="1"/>
        <v>4287.5974000000006</v>
      </c>
      <c r="Y5" s="4">
        <f t="shared" si="1"/>
        <v>4277.4343999999992</v>
      </c>
      <c r="Z5" s="4">
        <f t="shared" si="1"/>
        <v>4048.3061999999995</v>
      </c>
      <c r="AA5" s="4">
        <f t="shared" si="1"/>
        <v>4018.5894000000003</v>
      </c>
      <c r="AB5" s="1"/>
      <c r="AC5" s="4">
        <f>SUM(AC6:AC500)</f>
        <v>8901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113.32299999999999</v>
      </c>
      <c r="D6" s="1">
        <v>127.438</v>
      </c>
      <c r="E6" s="1">
        <v>78.007999999999996</v>
      </c>
      <c r="F6" s="1">
        <v>129.95599999999999</v>
      </c>
      <c r="G6" s="6">
        <v>1</v>
      </c>
      <c r="H6" s="1">
        <v>50</v>
      </c>
      <c r="I6" s="1" t="s">
        <v>33</v>
      </c>
      <c r="J6" s="1">
        <v>88.65</v>
      </c>
      <c r="K6" s="1">
        <f t="shared" ref="K6:K37" si="2">E6-J6</f>
        <v>-10.64200000000001</v>
      </c>
      <c r="L6" s="1">
        <f>E6-M6</f>
        <v>78.007999999999996</v>
      </c>
      <c r="M6" s="1"/>
      <c r="N6" s="1"/>
      <c r="O6" s="1">
        <v>62.246400000000023</v>
      </c>
      <c r="P6" s="1">
        <f>L6/5</f>
        <v>15.601599999999999</v>
      </c>
      <c r="Q6" s="5"/>
      <c r="R6" s="5"/>
      <c r="S6" s="1"/>
      <c r="T6" s="1">
        <f>(F6+N6+O6+Q6)/P6</f>
        <v>12.319403138139679</v>
      </c>
      <c r="U6" s="1">
        <f>(F6+N6+O6)/P6</f>
        <v>12.319403138139679</v>
      </c>
      <c r="V6" s="1">
        <v>22.7224</v>
      </c>
      <c r="W6" s="1">
        <v>20.947199999999999</v>
      </c>
      <c r="X6" s="1">
        <v>14.230399999999999</v>
      </c>
      <c r="Y6" s="1">
        <v>15.8416</v>
      </c>
      <c r="Z6" s="1">
        <v>21.277200000000001</v>
      </c>
      <c r="AA6" s="1">
        <v>23.906400000000001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32</v>
      </c>
      <c r="C7" s="1">
        <v>115.605</v>
      </c>
      <c r="D7" s="1">
        <v>868.08199999999999</v>
      </c>
      <c r="E7" s="1">
        <v>449.87099999999998</v>
      </c>
      <c r="F7" s="1">
        <v>363.24799999999999</v>
      </c>
      <c r="G7" s="6">
        <v>1</v>
      </c>
      <c r="H7" s="1">
        <v>45</v>
      </c>
      <c r="I7" s="1" t="s">
        <v>33</v>
      </c>
      <c r="J7" s="1">
        <v>396.2</v>
      </c>
      <c r="K7" s="1">
        <f t="shared" si="2"/>
        <v>53.670999999999992</v>
      </c>
      <c r="L7" s="1">
        <f t="shared" ref="L7:L70" si="4">E7-M7</f>
        <v>449.87099999999998</v>
      </c>
      <c r="M7" s="1"/>
      <c r="N7" s="1"/>
      <c r="O7" s="1">
        <v>243.977</v>
      </c>
      <c r="P7" s="1">
        <f t="shared" ref="P7:P70" si="5">L7/5</f>
        <v>89.974199999999996</v>
      </c>
      <c r="Q7" s="5">
        <f>9.5*P7-O7-N7-F7</f>
        <v>247.52989999999994</v>
      </c>
      <c r="R7" s="5"/>
      <c r="S7" s="1"/>
      <c r="T7" s="1">
        <f t="shared" ref="T7:T70" si="6">(F7+N7+O7+Q7)/P7</f>
        <v>9.5</v>
      </c>
      <c r="U7" s="1">
        <f t="shared" ref="U7:U70" si="7">(F7+N7+O7)/P7</f>
        <v>6.7488791231264083</v>
      </c>
      <c r="V7" s="1">
        <v>84.507000000000005</v>
      </c>
      <c r="W7" s="1">
        <v>77.872199999999992</v>
      </c>
      <c r="X7" s="1">
        <v>86.727000000000004</v>
      </c>
      <c r="Y7" s="1">
        <v>87.882000000000005</v>
      </c>
      <c r="Z7" s="1">
        <v>72.135799999999989</v>
      </c>
      <c r="AA7" s="1">
        <v>72</v>
      </c>
      <c r="AB7" s="1"/>
      <c r="AC7" s="1">
        <f t="shared" si="3"/>
        <v>248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32</v>
      </c>
      <c r="C8" s="1">
        <v>319.34399999999999</v>
      </c>
      <c r="D8" s="1">
        <v>908.72799999999995</v>
      </c>
      <c r="E8" s="1">
        <v>799.76300000000003</v>
      </c>
      <c r="F8" s="1">
        <v>203.36099999999999</v>
      </c>
      <c r="G8" s="6">
        <v>1</v>
      </c>
      <c r="H8" s="1">
        <v>45</v>
      </c>
      <c r="I8" s="1" t="s">
        <v>33</v>
      </c>
      <c r="J8" s="1">
        <v>757.63800000000003</v>
      </c>
      <c r="K8" s="1">
        <f t="shared" si="2"/>
        <v>42.125</v>
      </c>
      <c r="L8" s="1">
        <f t="shared" si="4"/>
        <v>595.02500000000009</v>
      </c>
      <c r="M8" s="1">
        <v>204.738</v>
      </c>
      <c r="N8" s="1">
        <v>180</v>
      </c>
      <c r="O8" s="1">
        <v>412.6896000000001</v>
      </c>
      <c r="P8" s="1">
        <f t="shared" si="5"/>
        <v>119.00500000000002</v>
      </c>
      <c r="Q8" s="5">
        <f t="shared" ref="Q8:Q9" si="8">9.5*P8-O8-N8-F8</f>
        <v>334.49689999999998</v>
      </c>
      <c r="R8" s="5"/>
      <c r="S8" s="1"/>
      <c r="T8" s="1">
        <f t="shared" si="6"/>
        <v>9.5</v>
      </c>
      <c r="U8" s="1">
        <f t="shared" si="7"/>
        <v>6.6892197806814826</v>
      </c>
      <c r="V8" s="1">
        <v>110.0416</v>
      </c>
      <c r="W8" s="1">
        <v>95.497600000000006</v>
      </c>
      <c r="X8" s="1">
        <v>88.745199999999997</v>
      </c>
      <c r="Y8" s="1">
        <v>96.579800000000006</v>
      </c>
      <c r="Z8" s="1">
        <v>92.822199999999995</v>
      </c>
      <c r="AA8" s="1">
        <v>86.338400000000007</v>
      </c>
      <c r="AB8" s="1"/>
      <c r="AC8" s="1">
        <f t="shared" si="3"/>
        <v>334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32</v>
      </c>
      <c r="C9" s="1">
        <v>91.623000000000005</v>
      </c>
      <c r="D9" s="1">
        <v>258.05</v>
      </c>
      <c r="E9" s="1">
        <v>148.054</v>
      </c>
      <c r="F9" s="1">
        <v>176.114</v>
      </c>
      <c r="G9" s="6">
        <v>1</v>
      </c>
      <c r="H9" s="1">
        <v>40</v>
      </c>
      <c r="I9" s="1" t="s">
        <v>33</v>
      </c>
      <c r="J9" s="1">
        <v>154.4</v>
      </c>
      <c r="K9" s="1">
        <f t="shared" si="2"/>
        <v>-6.3460000000000036</v>
      </c>
      <c r="L9" s="1">
        <f t="shared" si="4"/>
        <v>148.054</v>
      </c>
      <c r="M9" s="1"/>
      <c r="N9" s="1"/>
      <c r="O9" s="1"/>
      <c r="P9" s="1">
        <f t="shared" si="5"/>
        <v>29.610800000000001</v>
      </c>
      <c r="Q9" s="5">
        <f t="shared" si="8"/>
        <v>105.18859999999998</v>
      </c>
      <c r="R9" s="5"/>
      <c r="S9" s="1"/>
      <c r="T9" s="1">
        <f t="shared" si="6"/>
        <v>9.4999999999999982</v>
      </c>
      <c r="U9" s="1">
        <f t="shared" si="7"/>
        <v>5.947627217096465</v>
      </c>
      <c r="V9" s="1">
        <v>26.408999999999999</v>
      </c>
      <c r="W9" s="1">
        <v>30.458400000000001</v>
      </c>
      <c r="X9" s="1">
        <v>38.662400000000012</v>
      </c>
      <c r="Y9" s="1">
        <v>33.892999999999986</v>
      </c>
      <c r="Z9" s="1">
        <v>22.7776</v>
      </c>
      <c r="AA9" s="1">
        <v>26.017800000000001</v>
      </c>
      <c r="AB9" s="1"/>
      <c r="AC9" s="1">
        <f t="shared" si="3"/>
        <v>105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/>
      <c r="P10" s="13">
        <f t="shared" si="5"/>
        <v>0</v>
      </c>
      <c r="Q10" s="15"/>
      <c r="R10" s="15"/>
      <c r="S10" s="13"/>
      <c r="T10" s="13" t="e">
        <f t="shared" si="6"/>
        <v>#DIV/0!</v>
      </c>
      <c r="U10" s="13" t="e">
        <f t="shared" si="7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3" t="s">
        <v>40</v>
      </c>
      <c r="B11" s="13" t="s">
        <v>38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/>
      <c r="P11" s="13">
        <f t="shared" si="5"/>
        <v>0</v>
      </c>
      <c r="Q11" s="15"/>
      <c r="R11" s="15"/>
      <c r="S11" s="13"/>
      <c r="T11" s="13" t="e">
        <f t="shared" si="6"/>
        <v>#DIV/0!</v>
      </c>
      <c r="U11" s="13" t="e">
        <f t="shared" si="7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39</v>
      </c>
      <c r="AC11" s="13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/>
      <c r="P12" s="13">
        <f t="shared" si="5"/>
        <v>0</v>
      </c>
      <c r="Q12" s="15"/>
      <c r="R12" s="15"/>
      <c r="S12" s="13"/>
      <c r="T12" s="13" t="e">
        <f t="shared" si="6"/>
        <v>#DIV/0!</v>
      </c>
      <c r="U12" s="13" t="e">
        <f t="shared" si="7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3" t="s">
        <v>42</v>
      </c>
      <c r="B13" s="13" t="s">
        <v>38</v>
      </c>
      <c r="C13" s="13"/>
      <c r="D13" s="13"/>
      <c r="E13" s="13"/>
      <c r="F13" s="13"/>
      <c r="G13" s="14">
        <v>0</v>
      </c>
      <c r="H13" s="13">
        <v>40</v>
      </c>
      <c r="I13" s="13" t="s">
        <v>33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/>
      <c r="P13" s="13">
        <f t="shared" si="5"/>
        <v>0</v>
      </c>
      <c r="Q13" s="15"/>
      <c r="R13" s="15"/>
      <c r="S13" s="13"/>
      <c r="T13" s="13" t="e">
        <f t="shared" si="6"/>
        <v>#DIV/0!</v>
      </c>
      <c r="U13" s="13" t="e">
        <f t="shared" si="7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3" t="s">
        <v>43</v>
      </c>
      <c r="B14" s="13" t="s">
        <v>38</v>
      </c>
      <c r="C14" s="13"/>
      <c r="D14" s="13"/>
      <c r="E14" s="13"/>
      <c r="F14" s="13"/>
      <c r="G14" s="14">
        <v>0</v>
      </c>
      <c r="H14" s="13">
        <v>50</v>
      </c>
      <c r="I14" s="13" t="s">
        <v>33</v>
      </c>
      <c r="J14" s="13"/>
      <c r="K14" s="13">
        <f t="shared" si="2"/>
        <v>0</v>
      </c>
      <c r="L14" s="13">
        <f t="shared" si="4"/>
        <v>0</v>
      </c>
      <c r="M14" s="13"/>
      <c r="N14" s="13"/>
      <c r="O14" s="13"/>
      <c r="P14" s="13">
        <f t="shared" si="5"/>
        <v>0</v>
      </c>
      <c r="Q14" s="15"/>
      <c r="R14" s="15"/>
      <c r="S14" s="13"/>
      <c r="T14" s="13" t="e">
        <f t="shared" si="6"/>
        <v>#DIV/0!</v>
      </c>
      <c r="U14" s="13" t="e">
        <f t="shared" si="7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44</v>
      </c>
      <c r="B15" s="1" t="s">
        <v>38</v>
      </c>
      <c r="C15" s="1">
        <v>73</v>
      </c>
      <c r="D15" s="1">
        <v>151</v>
      </c>
      <c r="E15" s="1">
        <v>98</v>
      </c>
      <c r="F15" s="1">
        <v>116</v>
      </c>
      <c r="G15" s="6">
        <v>0.17</v>
      </c>
      <c r="H15" s="1">
        <v>120</v>
      </c>
      <c r="I15" s="1" t="s">
        <v>33</v>
      </c>
      <c r="J15" s="1">
        <v>88</v>
      </c>
      <c r="K15" s="1">
        <f t="shared" si="2"/>
        <v>10</v>
      </c>
      <c r="L15" s="1">
        <f t="shared" si="4"/>
        <v>98</v>
      </c>
      <c r="M15" s="1"/>
      <c r="N15" s="1"/>
      <c r="O15" s="1"/>
      <c r="P15" s="1">
        <f t="shared" si="5"/>
        <v>19.600000000000001</v>
      </c>
      <c r="Q15" s="5">
        <f>9.5*P15-O15-N15-F15</f>
        <v>70.200000000000017</v>
      </c>
      <c r="R15" s="5"/>
      <c r="S15" s="1"/>
      <c r="T15" s="1">
        <f t="shared" si="6"/>
        <v>9.5</v>
      </c>
      <c r="U15" s="1">
        <f t="shared" si="7"/>
        <v>5.9183673469387754</v>
      </c>
      <c r="V15" s="1">
        <v>11.2</v>
      </c>
      <c r="W15" s="1">
        <v>20.2</v>
      </c>
      <c r="X15" s="1">
        <v>17.399999999999999</v>
      </c>
      <c r="Y15" s="1">
        <v>10.8</v>
      </c>
      <c r="Z15" s="1">
        <v>11.4</v>
      </c>
      <c r="AA15" s="1">
        <v>12.2</v>
      </c>
      <c r="AB15" s="1"/>
      <c r="AC15" s="1">
        <f t="shared" si="3"/>
        <v>12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3" t="s">
        <v>45</v>
      </c>
      <c r="B16" s="13" t="s">
        <v>38</v>
      </c>
      <c r="C16" s="13"/>
      <c r="D16" s="13">
        <v>12</v>
      </c>
      <c r="E16" s="13">
        <v>12</v>
      </c>
      <c r="F16" s="13"/>
      <c r="G16" s="14">
        <v>0</v>
      </c>
      <c r="H16" s="13">
        <v>45</v>
      </c>
      <c r="I16" s="13" t="s">
        <v>33</v>
      </c>
      <c r="J16" s="13">
        <v>12</v>
      </c>
      <c r="K16" s="13">
        <f t="shared" si="2"/>
        <v>0</v>
      </c>
      <c r="L16" s="13">
        <f t="shared" si="4"/>
        <v>0</v>
      </c>
      <c r="M16" s="13">
        <v>12</v>
      </c>
      <c r="N16" s="13"/>
      <c r="O16" s="13"/>
      <c r="P16" s="13">
        <f t="shared" si="5"/>
        <v>0</v>
      </c>
      <c r="Q16" s="15"/>
      <c r="R16" s="15"/>
      <c r="S16" s="13"/>
      <c r="T16" s="13" t="e">
        <f t="shared" si="6"/>
        <v>#DIV/0!</v>
      </c>
      <c r="U16" s="13" t="e">
        <f t="shared" si="7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39</v>
      </c>
      <c r="AC16" s="13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46</v>
      </c>
      <c r="B17" s="1" t="s">
        <v>38</v>
      </c>
      <c r="C17" s="1">
        <v>68</v>
      </c>
      <c r="D17" s="1">
        <v>312</v>
      </c>
      <c r="E17" s="1">
        <v>139</v>
      </c>
      <c r="F17" s="1">
        <v>139</v>
      </c>
      <c r="G17" s="6">
        <v>0.35</v>
      </c>
      <c r="H17" s="1">
        <v>45</v>
      </c>
      <c r="I17" s="1" t="s">
        <v>33</v>
      </c>
      <c r="J17" s="1">
        <v>170</v>
      </c>
      <c r="K17" s="1">
        <f t="shared" si="2"/>
        <v>-31</v>
      </c>
      <c r="L17" s="1">
        <f t="shared" si="4"/>
        <v>127</v>
      </c>
      <c r="M17" s="1">
        <v>12</v>
      </c>
      <c r="N17" s="1"/>
      <c r="O17" s="1"/>
      <c r="P17" s="1">
        <f t="shared" si="5"/>
        <v>25.4</v>
      </c>
      <c r="Q17" s="5">
        <f t="shared" ref="Q17:Q19" si="9">9.5*P17-O17-N17-F17</f>
        <v>102.29999999999998</v>
      </c>
      <c r="R17" s="5"/>
      <c r="S17" s="1"/>
      <c r="T17" s="1">
        <f t="shared" si="6"/>
        <v>9.5</v>
      </c>
      <c r="U17" s="1">
        <f t="shared" si="7"/>
        <v>5.4724409448818898</v>
      </c>
      <c r="V17" s="1">
        <v>19.8</v>
      </c>
      <c r="W17" s="1">
        <v>27.8</v>
      </c>
      <c r="X17" s="1">
        <v>28</v>
      </c>
      <c r="Y17" s="1">
        <v>26.2</v>
      </c>
      <c r="Z17" s="1">
        <v>24.6</v>
      </c>
      <c r="AA17" s="1">
        <v>20</v>
      </c>
      <c r="AB17" s="1"/>
      <c r="AC17" s="1">
        <f t="shared" si="3"/>
        <v>36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47</v>
      </c>
      <c r="B18" s="1" t="s">
        <v>32</v>
      </c>
      <c r="C18" s="1">
        <v>163.506</v>
      </c>
      <c r="D18" s="1">
        <v>655.09199999999998</v>
      </c>
      <c r="E18" s="1">
        <v>455.404</v>
      </c>
      <c r="F18" s="1">
        <v>291.53800000000001</v>
      </c>
      <c r="G18" s="6">
        <v>1</v>
      </c>
      <c r="H18" s="1">
        <v>55</v>
      </c>
      <c r="I18" s="1" t="s">
        <v>33</v>
      </c>
      <c r="J18" s="1">
        <v>433.04</v>
      </c>
      <c r="K18" s="1">
        <f t="shared" si="2"/>
        <v>22.363999999999976</v>
      </c>
      <c r="L18" s="1">
        <f t="shared" si="4"/>
        <v>423.70400000000001</v>
      </c>
      <c r="M18" s="1">
        <v>31.7</v>
      </c>
      <c r="N18" s="1">
        <v>170</v>
      </c>
      <c r="O18" s="1">
        <v>122.38720000000011</v>
      </c>
      <c r="P18" s="1">
        <f t="shared" si="5"/>
        <v>84.740800000000007</v>
      </c>
      <c r="Q18" s="5">
        <f t="shared" si="9"/>
        <v>221.11239999999998</v>
      </c>
      <c r="R18" s="5"/>
      <c r="S18" s="1"/>
      <c r="T18" s="1">
        <f t="shared" si="6"/>
        <v>9.5</v>
      </c>
      <c r="U18" s="1">
        <f t="shared" si="7"/>
        <v>6.8907208806147695</v>
      </c>
      <c r="V18" s="1">
        <v>85.799199999999999</v>
      </c>
      <c r="W18" s="1">
        <v>88.57419999999999</v>
      </c>
      <c r="X18" s="1">
        <v>82.522000000000006</v>
      </c>
      <c r="Y18" s="1">
        <v>79.908199999999994</v>
      </c>
      <c r="Z18" s="1">
        <v>78.497399999999999</v>
      </c>
      <c r="AA18" s="1">
        <v>80.9816</v>
      </c>
      <c r="AB18" s="1"/>
      <c r="AC18" s="1">
        <f t="shared" si="3"/>
        <v>221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48</v>
      </c>
      <c r="B19" s="1" t="s">
        <v>32</v>
      </c>
      <c r="C19" s="1">
        <v>1584.7670000000001</v>
      </c>
      <c r="D19" s="1">
        <v>5585.8019999999997</v>
      </c>
      <c r="E19" s="1">
        <v>4155.1989999999996</v>
      </c>
      <c r="F19" s="1">
        <v>1528.6990000000001</v>
      </c>
      <c r="G19" s="6">
        <v>1</v>
      </c>
      <c r="H19" s="1">
        <v>50</v>
      </c>
      <c r="I19" s="1" t="s">
        <v>33</v>
      </c>
      <c r="J19" s="1">
        <v>4224.0540000000001</v>
      </c>
      <c r="K19" s="1">
        <f t="shared" si="2"/>
        <v>-68.855000000000473</v>
      </c>
      <c r="L19" s="1">
        <f t="shared" si="4"/>
        <v>1636.3449999999998</v>
      </c>
      <c r="M19" s="1">
        <v>2518.8539999999998</v>
      </c>
      <c r="N19" s="1">
        <v>350</v>
      </c>
      <c r="O19" s="1">
        <v>876.21579999999994</v>
      </c>
      <c r="P19" s="1">
        <f t="shared" si="5"/>
        <v>327.26899999999995</v>
      </c>
      <c r="Q19" s="5">
        <f t="shared" si="9"/>
        <v>354.14069999999947</v>
      </c>
      <c r="R19" s="5"/>
      <c r="S19" s="1"/>
      <c r="T19" s="1">
        <f t="shared" si="6"/>
        <v>9.5</v>
      </c>
      <c r="U19" s="1">
        <f t="shared" si="7"/>
        <v>8.4178910926485564</v>
      </c>
      <c r="V19" s="1">
        <v>367.71579999999989</v>
      </c>
      <c r="W19" s="1">
        <v>352.77999999999992</v>
      </c>
      <c r="X19" s="1">
        <v>389.66520000000003</v>
      </c>
      <c r="Y19" s="1">
        <v>394.34640000000002</v>
      </c>
      <c r="Z19" s="1">
        <v>388.54539999999997</v>
      </c>
      <c r="AA19" s="1">
        <v>392.77339999999998</v>
      </c>
      <c r="AB19" s="1"/>
      <c r="AC19" s="1">
        <f t="shared" si="3"/>
        <v>354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0" t="s">
        <v>49</v>
      </c>
      <c r="B20" s="10" t="s">
        <v>32</v>
      </c>
      <c r="C20" s="10">
        <v>311.95999999999998</v>
      </c>
      <c r="D20" s="10">
        <v>326.31799999999998</v>
      </c>
      <c r="E20" s="10">
        <v>428.21300000000002</v>
      </c>
      <c r="F20" s="10">
        <v>59.030999999999999</v>
      </c>
      <c r="G20" s="11">
        <v>0</v>
      </c>
      <c r="H20" s="10">
        <v>55</v>
      </c>
      <c r="I20" s="17" t="s">
        <v>69</v>
      </c>
      <c r="J20" s="10">
        <v>411.87</v>
      </c>
      <c r="K20" s="10">
        <f t="shared" si="2"/>
        <v>16.343000000000018</v>
      </c>
      <c r="L20" s="10">
        <f t="shared" si="4"/>
        <v>428.21300000000002</v>
      </c>
      <c r="M20" s="10"/>
      <c r="N20" s="18">
        <v>200</v>
      </c>
      <c r="O20" s="18">
        <v>227.4499999999999</v>
      </c>
      <c r="P20" s="10">
        <f t="shared" si="5"/>
        <v>85.642600000000002</v>
      </c>
      <c r="Q20" s="12"/>
      <c r="R20" s="12"/>
      <c r="S20" s="10"/>
      <c r="T20" s="10">
        <f t="shared" si="6"/>
        <v>5.6803623430395609</v>
      </c>
      <c r="U20" s="10">
        <f t="shared" si="7"/>
        <v>5.6803623430395609</v>
      </c>
      <c r="V20" s="10">
        <v>110.96299999999999</v>
      </c>
      <c r="W20" s="10">
        <v>108.11960000000001</v>
      </c>
      <c r="X20" s="10">
        <v>103.0736</v>
      </c>
      <c r="Y20" s="10">
        <v>107.3344</v>
      </c>
      <c r="Z20" s="10">
        <v>105.09520000000001</v>
      </c>
      <c r="AA20" s="10">
        <v>102.62479999999999</v>
      </c>
      <c r="AB20" s="17" t="s">
        <v>135</v>
      </c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3" t="s">
        <v>50</v>
      </c>
      <c r="B21" s="13" t="s">
        <v>32</v>
      </c>
      <c r="C21" s="13"/>
      <c r="D21" s="13">
        <v>100.43</v>
      </c>
      <c r="E21" s="13">
        <v>52.99</v>
      </c>
      <c r="F21" s="13"/>
      <c r="G21" s="14">
        <v>0</v>
      </c>
      <c r="H21" s="13">
        <v>50</v>
      </c>
      <c r="I21" s="13" t="s">
        <v>33</v>
      </c>
      <c r="J21" s="13">
        <v>52.99</v>
      </c>
      <c r="K21" s="13">
        <f t="shared" si="2"/>
        <v>0</v>
      </c>
      <c r="L21" s="13">
        <f t="shared" si="4"/>
        <v>0</v>
      </c>
      <c r="M21" s="13">
        <v>52.99</v>
      </c>
      <c r="N21" s="13"/>
      <c r="O21" s="13"/>
      <c r="P21" s="13">
        <f t="shared" si="5"/>
        <v>0</v>
      </c>
      <c r="Q21" s="15"/>
      <c r="R21" s="15"/>
      <c r="S21" s="13"/>
      <c r="T21" s="13" t="e">
        <f t="shared" si="6"/>
        <v>#DIV/0!</v>
      </c>
      <c r="U21" s="13" t="e">
        <f t="shared" si="7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-0.34039999999999998</v>
      </c>
      <c r="AB21" s="13" t="s">
        <v>39</v>
      </c>
      <c r="AC21" s="13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51</v>
      </c>
      <c r="B22" s="1" t="s">
        <v>32</v>
      </c>
      <c r="C22" s="1">
        <v>168.24</v>
      </c>
      <c r="D22" s="1">
        <v>808.65</v>
      </c>
      <c r="E22" s="1">
        <v>517.94799999999998</v>
      </c>
      <c r="F22" s="1">
        <v>358.166</v>
      </c>
      <c r="G22" s="6">
        <v>1</v>
      </c>
      <c r="H22" s="1">
        <v>55</v>
      </c>
      <c r="I22" s="1" t="s">
        <v>33</v>
      </c>
      <c r="J22" s="1">
        <v>485.78</v>
      </c>
      <c r="K22" s="1">
        <f t="shared" si="2"/>
        <v>32.168000000000006</v>
      </c>
      <c r="L22" s="1">
        <f t="shared" si="4"/>
        <v>517.94799999999998</v>
      </c>
      <c r="M22" s="1"/>
      <c r="N22" s="1">
        <v>250</v>
      </c>
      <c r="O22" s="1">
        <v>139.33179999999999</v>
      </c>
      <c r="P22" s="1">
        <f t="shared" si="5"/>
        <v>103.58959999999999</v>
      </c>
      <c r="Q22" s="5">
        <f t="shared" ref="Q22:Q25" si="10">9.5*P22-O22-N22-F22</f>
        <v>236.60339999999991</v>
      </c>
      <c r="R22" s="5"/>
      <c r="S22" s="1"/>
      <c r="T22" s="1">
        <f t="shared" si="6"/>
        <v>9.5</v>
      </c>
      <c r="U22" s="1">
        <f t="shared" si="7"/>
        <v>7.2159541112235202</v>
      </c>
      <c r="V22" s="1">
        <v>107.9718</v>
      </c>
      <c r="W22" s="1">
        <v>112.45780000000001</v>
      </c>
      <c r="X22" s="1">
        <v>100.7814</v>
      </c>
      <c r="Y22" s="1">
        <v>102.1414</v>
      </c>
      <c r="Z22" s="1">
        <v>92.386800000000008</v>
      </c>
      <c r="AA22" s="1">
        <v>92.389600000000002</v>
      </c>
      <c r="AB22" s="1"/>
      <c r="AC22" s="1">
        <f t="shared" si="3"/>
        <v>237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52</v>
      </c>
      <c r="B23" s="1" t="s">
        <v>32</v>
      </c>
      <c r="C23" s="1">
        <v>154.274</v>
      </c>
      <c r="D23" s="1">
        <v>381.14</v>
      </c>
      <c r="E23" s="1">
        <v>317.06299999999999</v>
      </c>
      <c r="F23" s="1">
        <v>118.574</v>
      </c>
      <c r="G23" s="6">
        <v>1</v>
      </c>
      <c r="H23" s="1">
        <v>60</v>
      </c>
      <c r="I23" s="1" t="s">
        <v>33</v>
      </c>
      <c r="J23" s="1">
        <v>307.45999999999998</v>
      </c>
      <c r="K23" s="1">
        <f t="shared" si="2"/>
        <v>9.6030000000000086</v>
      </c>
      <c r="L23" s="1">
        <f t="shared" si="4"/>
        <v>317.06299999999999</v>
      </c>
      <c r="M23" s="1"/>
      <c r="N23" s="1">
        <v>100</v>
      </c>
      <c r="O23" s="1">
        <v>175.09480000000011</v>
      </c>
      <c r="P23" s="1">
        <f t="shared" si="5"/>
        <v>63.412599999999998</v>
      </c>
      <c r="Q23" s="5">
        <f t="shared" si="10"/>
        <v>208.75089999999983</v>
      </c>
      <c r="R23" s="5"/>
      <c r="S23" s="1"/>
      <c r="T23" s="1">
        <f t="shared" si="6"/>
        <v>9.4999999999999982</v>
      </c>
      <c r="U23" s="1">
        <f t="shared" si="7"/>
        <v>6.2080532890939679</v>
      </c>
      <c r="V23" s="1">
        <v>57.532800000000009</v>
      </c>
      <c r="W23" s="1">
        <v>53.347200000000001</v>
      </c>
      <c r="X23" s="1">
        <v>47.98</v>
      </c>
      <c r="Y23" s="1">
        <v>49.8596</v>
      </c>
      <c r="Z23" s="1">
        <v>50.426200000000001</v>
      </c>
      <c r="AA23" s="1">
        <v>45.132399999999997</v>
      </c>
      <c r="AB23" s="1"/>
      <c r="AC23" s="1">
        <f t="shared" si="3"/>
        <v>209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53</v>
      </c>
      <c r="B24" s="1" t="s">
        <v>32</v>
      </c>
      <c r="C24" s="1">
        <v>76.397999999999996</v>
      </c>
      <c r="D24" s="1">
        <v>304.52800000000002</v>
      </c>
      <c r="E24" s="1">
        <v>161.37100000000001</v>
      </c>
      <c r="F24" s="1">
        <v>188.97300000000001</v>
      </c>
      <c r="G24" s="6">
        <v>1</v>
      </c>
      <c r="H24" s="1">
        <v>60</v>
      </c>
      <c r="I24" s="1" t="s">
        <v>33</v>
      </c>
      <c r="J24" s="1">
        <v>158.44999999999999</v>
      </c>
      <c r="K24" s="1">
        <f t="shared" si="2"/>
        <v>2.9210000000000207</v>
      </c>
      <c r="L24" s="1">
        <f t="shared" si="4"/>
        <v>161.37100000000001</v>
      </c>
      <c r="M24" s="1"/>
      <c r="N24" s="1"/>
      <c r="O24" s="1">
        <v>42.482800000000033</v>
      </c>
      <c r="P24" s="1">
        <f t="shared" si="5"/>
        <v>32.2742</v>
      </c>
      <c r="Q24" s="5">
        <f t="shared" si="10"/>
        <v>75.149099999999919</v>
      </c>
      <c r="R24" s="5"/>
      <c r="S24" s="1"/>
      <c r="T24" s="1">
        <f t="shared" si="6"/>
        <v>9.4999999999999982</v>
      </c>
      <c r="U24" s="1">
        <f t="shared" si="7"/>
        <v>7.1715425943942854</v>
      </c>
      <c r="V24" s="1">
        <v>33.141800000000003</v>
      </c>
      <c r="W24" s="1">
        <v>34.889800000000001</v>
      </c>
      <c r="X24" s="1">
        <v>35.795999999999999</v>
      </c>
      <c r="Y24" s="1">
        <v>35.6098</v>
      </c>
      <c r="Z24" s="1">
        <v>32.057200000000002</v>
      </c>
      <c r="AA24" s="1">
        <v>33.651800000000001</v>
      </c>
      <c r="AB24" s="1"/>
      <c r="AC24" s="1">
        <f t="shared" si="3"/>
        <v>75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54</v>
      </c>
      <c r="B25" s="1" t="s">
        <v>32</v>
      </c>
      <c r="C25" s="1">
        <v>126.39100000000001</v>
      </c>
      <c r="D25" s="1">
        <v>467.89100000000002</v>
      </c>
      <c r="E25" s="1">
        <v>282.77</v>
      </c>
      <c r="F25" s="1">
        <v>258.07499999999999</v>
      </c>
      <c r="G25" s="6">
        <v>1</v>
      </c>
      <c r="H25" s="1">
        <v>60</v>
      </c>
      <c r="I25" s="1" t="s">
        <v>33</v>
      </c>
      <c r="J25" s="1">
        <v>275.04000000000002</v>
      </c>
      <c r="K25" s="1">
        <f t="shared" si="2"/>
        <v>7.7299999999999613</v>
      </c>
      <c r="L25" s="1">
        <f t="shared" si="4"/>
        <v>282.77</v>
      </c>
      <c r="M25" s="1"/>
      <c r="N25" s="1"/>
      <c r="O25" s="1">
        <v>10.17229999999984</v>
      </c>
      <c r="P25" s="1">
        <f t="shared" si="5"/>
        <v>56.553999999999995</v>
      </c>
      <c r="Q25" s="5">
        <f t="shared" si="10"/>
        <v>269.01570000000009</v>
      </c>
      <c r="R25" s="5"/>
      <c r="S25" s="1"/>
      <c r="T25" s="1">
        <f t="shared" si="6"/>
        <v>9.5</v>
      </c>
      <c r="U25" s="1">
        <f t="shared" si="7"/>
        <v>4.7432064929094286</v>
      </c>
      <c r="V25" s="1">
        <v>42.800800000000002</v>
      </c>
      <c r="W25" s="1">
        <v>39.752800000000001</v>
      </c>
      <c r="X25" s="1">
        <v>60.816200000000002</v>
      </c>
      <c r="Y25" s="1">
        <v>58.695399999999992</v>
      </c>
      <c r="Z25" s="1">
        <v>45.326600000000013</v>
      </c>
      <c r="AA25" s="1">
        <v>42.328200000000002</v>
      </c>
      <c r="AB25" s="1"/>
      <c r="AC25" s="1">
        <f t="shared" si="3"/>
        <v>269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55</v>
      </c>
      <c r="B26" s="1" t="s">
        <v>32</v>
      </c>
      <c r="C26" s="1">
        <v>36.414999999999999</v>
      </c>
      <c r="D26" s="1">
        <v>160.74700000000001</v>
      </c>
      <c r="E26" s="1">
        <v>60.582999999999998</v>
      </c>
      <c r="F26" s="1">
        <v>88.061000000000007</v>
      </c>
      <c r="G26" s="6">
        <v>1</v>
      </c>
      <c r="H26" s="1">
        <v>35</v>
      </c>
      <c r="I26" s="1" t="s">
        <v>33</v>
      </c>
      <c r="J26" s="1">
        <v>66.400000000000006</v>
      </c>
      <c r="K26" s="1">
        <f t="shared" si="2"/>
        <v>-5.8170000000000073</v>
      </c>
      <c r="L26" s="1">
        <f t="shared" si="4"/>
        <v>60.582999999999998</v>
      </c>
      <c r="M26" s="1"/>
      <c r="N26" s="1"/>
      <c r="O26" s="1">
        <v>22.504699999999989</v>
      </c>
      <c r="P26" s="1">
        <f t="shared" si="5"/>
        <v>12.1166</v>
      </c>
      <c r="Q26" s="5"/>
      <c r="R26" s="5"/>
      <c r="S26" s="1"/>
      <c r="T26" s="1">
        <f t="shared" si="6"/>
        <v>9.1251423666705183</v>
      </c>
      <c r="U26" s="1">
        <f t="shared" si="7"/>
        <v>9.1251423666705183</v>
      </c>
      <c r="V26" s="1">
        <v>14.207800000000001</v>
      </c>
      <c r="W26" s="1">
        <v>15.037800000000001</v>
      </c>
      <c r="X26" s="1">
        <v>18.128599999999999</v>
      </c>
      <c r="Y26" s="1">
        <v>16.746600000000001</v>
      </c>
      <c r="Z26" s="1">
        <v>12.468</v>
      </c>
      <c r="AA26" s="1">
        <v>14.259</v>
      </c>
      <c r="AB26" s="1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56</v>
      </c>
      <c r="B27" s="1" t="s">
        <v>32</v>
      </c>
      <c r="C27" s="1">
        <v>57.613999999999997</v>
      </c>
      <c r="D27" s="1">
        <v>463.84500000000003</v>
      </c>
      <c r="E27" s="1">
        <v>351.964</v>
      </c>
      <c r="F27" s="1">
        <v>33.917000000000002</v>
      </c>
      <c r="G27" s="6">
        <v>1</v>
      </c>
      <c r="H27" s="1">
        <v>30</v>
      </c>
      <c r="I27" s="1" t="s">
        <v>33</v>
      </c>
      <c r="J27" s="1">
        <v>350.21899999999999</v>
      </c>
      <c r="K27" s="1">
        <f t="shared" si="2"/>
        <v>1.7450000000000045</v>
      </c>
      <c r="L27" s="1">
        <f t="shared" si="4"/>
        <v>188.54499999999999</v>
      </c>
      <c r="M27" s="1">
        <v>163.41900000000001</v>
      </c>
      <c r="N27" s="1"/>
      <c r="O27" s="1"/>
      <c r="P27" s="1">
        <f t="shared" si="5"/>
        <v>37.708999999999996</v>
      </c>
      <c r="Q27" s="5">
        <f>7*P27-O27-N27-F27</f>
        <v>230.04599999999996</v>
      </c>
      <c r="R27" s="5"/>
      <c r="S27" s="1"/>
      <c r="T27" s="1">
        <f t="shared" si="6"/>
        <v>7</v>
      </c>
      <c r="U27" s="1">
        <f t="shared" si="7"/>
        <v>0.89944045188151378</v>
      </c>
      <c r="V27" s="1">
        <v>18.705200000000001</v>
      </c>
      <c r="W27" s="1">
        <v>14.470399999999991</v>
      </c>
      <c r="X27" s="1">
        <v>27.1768</v>
      </c>
      <c r="Y27" s="1">
        <v>32.121000000000002</v>
      </c>
      <c r="Z27" s="1">
        <v>22.8276</v>
      </c>
      <c r="AA27" s="1">
        <v>19.180399999999999</v>
      </c>
      <c r="AB27" s="1"/>
      <c r="AC27" s="1">
        <f t="shared" si="3"/>
        <v>230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57</v>
      </c>
      <c r="B28" s="1" t="s">
        <v>32</v>
      </c>
      <c r="C28" s="1">
        <v>64.668000000000006</v>
      </c>
      <c r="D28" s="1">
        <v>1275.0350000000001</v>
      </c>
      <c r="E28" s="1">
        <v>592.68299999999999</v>
      </c>
      <c r="F28" s="1">
        <v>238.99700000000001</v>
      </c>
      <c r="G28" s="6">
        <v>1</v>
      </c>
      <c r="H28" s="1">
        <v>30</v>
      </c>
      <c r="I28" s="1" t="s">
        <v>33</v>
      </c>
      <c r="J28" s="1">
        <v>586.63599999999997</v>
      </c>
      <c r="K28" s="1">
        <f t="shared" si="2"/>
        <v>6.0470000000000255</v>
      </c>
      <c r="L28" s="1">
        <f t="shared" si="4"/>
        <v>287.04699999999997</v>
      </c>
      <c r="M28" s="1">
        <v>305.63600000000002</v>
      </c>
      <c r="N28" s="1"/>
      <c r="O28" s="1">
        <v>89.669920000000104</v>
      </c>
      <c r="P28" s="1">
        <f t="shared" si="5"/>
        <v>57.409399999999991</v>
      </c>
      <c r="Q28" s="5">
        <f>9*P28-O28-N28-F28</f>
        <v>188.01767999999981</v>
      </c>
      <c r="R28" s="5"/>
      <c r="S28" s="1"/>
      <c r="T28" s="1">
        <f t="shared" si="6"/>
        <v>9</v>
      </c>
      <c r="U28" s="1">
        <f t="shared" si="7"/>
        <v>5.7249669914682988</v>
      </c>
      <c r="V28" s="1">
        <v>50.736800000000002</v>
      </c>
      <c r="W28" s="1">
        <v>52.116199999999978</v>
      </c>
      <c r="X28" s="1">
        <v>67.816399999999987</v>
      </c>
      <c r="Y28" s="1">
        <v>68.064600000000013</v>
      </c>
      <c r="Z28" s="1">
        <v>54.403800000000032</v>
      </c>
      <c r="AA28" s="1">
        <v>56.239399999999968</v>
      </c>
      <c r="AB28" s="1"/>
      <c r="AC28" s="1">
        <f t="shared" si="3"/>
        <v>188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58</v>
      </c>
      <c r="B29" s="1" t="s">
        <v>32</v>
      </c>
      <c r="C29" s="1">
        <v>103.78400000000001</v>
      </c>
      <c r="D29" s="1">
        <v>552.88599999999997</v>
      </c>
      <c r="E29" s="1">
        <v>278.47000000000003</v>
      </c>
      <c r="F29" s="1">
        <v>181.24600000000001</v>
      </c>
      <c r="G29" s="6">
        <v>1</v>
      </c>
      <c r="H29" s="1">
        <v>30</v>
      </c>
      <c r="I29" s="1" t="s">
        <v>33</v>
      </c>
      <c r="J29" s="1">
        <v>290.60000000000002</v>
      </c>
      <c r="K29" s="1">
        <f t="shared" si="2"/>
        <v>-12.129999999999995</v>
      </c>
      <c r="L29" s="1">
        <f t="shared" si="4"/>
        <v>278.47000000000003</v>
      </c>
      <c r="M29" s="1"/>
      <c r="N29" s="1">
        <v>100</v>
      </c>
      <c r="O29" s="1">
        <v>110.83250000000019</v>
      </c>
      <c r="P29" s="1">
        <f t="shared" si="5"/>
        <v>55.694000000000003</v>
      </c>
      <c r="Q29" s="5">
        <f>9*P29-O29-N29-F29</f>
        <v>109.16749999999982</v>
      </c>
      <c r="R29" s="5"/>
      <c r="S29" s="1"/>
      <c r="T29" s="1">
        <f t="shared" si="6"/>
        <v>9</v>
      </c>
      <c r="U29" s="1">
        <f t="shared" si="7"/>
        <v>7.0398696448450488</v>
      </c>
      <c r="V29" s="1">
        <v>57.809200000000011</v>
      </c>
      <c r="W29" s="1">
        <v>58.462599999999988</v>
      </c>
      <c r="X29" s="1">
        <v>52.872999999999998</v>
      </c>
      <c r="Y29" s="1">
        <v>54.392200000000003</v>
      </c>
      <c r="Z29" s="1">
        <v>53.589399999999998</v>
      </c>
      <c r="AA29" s="1">
        <v>53.165200000000013</v>
      </c>
      <c r="AB29" s="1"/>
      <c r="AC29" s="1">
        <f t="shared" si="3"/>
        <v>109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3" t="s">
        <v>59</v>
      </c>
      <c r="B30" s="13" t="s">
        <v>32</v>
      </c>
      <c r="C30" s="13"/>
      <c r="D30" s="13"/>
      <c r="E30" s="13"/>
      <c r="F30" s="13"/>
      <c r="G30" s="14">
        <v>0</v>
      </c>
      <c r="H30" s="13">
        <v>45</v>
      </c>
      <c r="I30" s="13" t="s">
        <v>33</v>
      </c>
      <c r="J30" s="13"/>
      <c r="K30" s="13">
        <f t="shared" si="2"/>
        <v>0</v>
      </c>
      <c r="L30" s="13">
        <f t="shared" si="4"/>
        <v>0</v>
      </c>
      <c r="M30" s="13"/>
      <c r="N30" s="13"/>
      <c r="O30" s="13"/>
      <c r="P30" s="13">
        <f t="shared" si="5"/>
        <v>0</v>
      </c>
      <c r="Q30" s="15"/>
      <c r="R30" s="15"/>
      <c r="S30" s="13"/>
      <c r="T30" s="13" t="e">
        <f t="shared" si="6"/>
        <v>#DIV/0!</v>
      </c>
      <c r="U30" s="13" t="e">
        <f t="shared" si="7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39</v>
      </c>
      <c r="AC30" s="13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3" t="s">
        <v>60</v>
      </c>
      <c r="B31" s="13" t="s">
        <v>32</v>
      </c>
      <c r="C31" s="13"/>
      <c r="D31" s="13"/>
      <c r="E31" s="13"/>
      <c r="F31" s="13"/>
      <c r="G31" s="14">
        <v>0</v>
      </c>
      <c r="H31" s="13">
        <v>40</v>
      </c>
      <c r="I31" s="13" t="s">
        <v>33</v>
      </c>
      <c r="J31" s="13"/>
      <c r="K31" s="13">
        <f t="shared" si="2"/>
        <v>0</v>
      </c>
      <c r="L31" s="13">
        <f t="shared" si="4"/>
        <v>0</v>
      </c>
      <c r="M31" s="13"/>
      <c r="N31" s="13"/>
      <c r="O31" s="13"/>
      <c r="P31" s="13">
        <f t="shared" si="5"/>
        <v>0</v>
      </c>
      <c r="Q31" s="15"/>
      <c r="R31" s="15"/>
      <c r="S31" s="13"/>
      <c r="T31" s="13" t="e">
        <f t="shared" si="6"/>
        <v>#DIV/0!</v>
      </c>
      <c r="U31" s="13" t="e">
        <f t="shared" si="7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39</v>
      </c>
      <c r="AC31" s="13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61</v>
      </c>
      <c r="B32" s="1" t="s">
        <v>32</v>
      </c>
      <c r="C32" s="1">
        <v>186.66800000000001</v>
      </c>
      <c r="D32" s="1">
        <v>1702.1990000000001</v>
      </c>
      <c r="E32" s="1">
        <v>1180.46</v>
      </c>
      <c r="F32" s="1">
        <v>522.70799999999997</v>
      </c>
      <c r="G32" s="6">
        <v>1</v>
      </c>
      <c r="H32" s="1">
        <v>40</v>
      </c>
      <c r="I32" s="1" t="s">
        <v>33</v>
      </c>
      <c r="J32" s="1">
        <v>1208.298</v>
      </c>
      <c r="K32" s="1">
        <f t="shared" si="2"/>
        <v>-27.837999999999965</v>
      </c>
      <c r="L32" s="1">
        <f t="shared" si="4"/>
        <v>637.46199999999999</v>
      </c>
      <c r="M32" s="1">
        <v>542.99800000000005</v>
      </c>
      <c r="N32" s="1">
        <v>300</v>
      </c>
      <c r="O32" s="1">
        <v>150.69039999999981</v>
      </c>
      <c r="P32" s="1">
        <f t="shared" si="5"/>
        <v>127.4924</v>
      </c>
      <c r="Q32" s="5">
        <f t="shared" ref="Q32" si="11">9.5*P32-O32-N32-F32</f>
        <v>237.77940000000024</v>
      </c>
      <c r="R32" s="5"/>
      <c r="S32" s="1"/>
      <c r="T32" s="1">
        <f t="shared" si="6"/>
        <v>9.5</v>
      </c>
      <c r="U32" s="1">
        <f t="shared" si="7"/>
        <v>7.6349523579444716</v>
      </c>
      <c r="V32" s="1">
        <v>134.03039999999999</v>
      </c>
      <c r="W32" s="1">
        <v>141.726</v>
      </c>
      <c r="X32" s="1">
        <v>130.97819999999999</v>
      </c>
      <c r="Y32" s="1">
        <v>125.506</v>
      </c>
      <c r="Z32" s="1">
        <v>117.4812</v>
      </c>
      <c r="AA32" s="1">
        <v>119.798</v>
      </c>
      <c r="AB32" s="1"/>
      <c r="AC32" s="1">
        <f t="shared" si="3"/>
        <v>238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62</v>
      </c>
      <c r="B33" s="1" t="s">
        <v>32</v>
      </c>
      <c r="C33" s="1">
        <v>74.19</v>
      </c>
      <c r="D33" s="1">
        <v>609.16399999999999</v>
      </c>
      <c r="E33" s="1">
        <v>206.458</v>
      </c>
      <c r="F33" s="1">
        <v>144.876</v>
      </c>
      <c r="G33" s="6">
        <v>1</v>
      </c>
      <c r="H33" s="1">
        <v>35</v>
      </c>
      <c r="I33" s="1" t="s">
        <v>33</v>
      </c>
      <c r="J33" s="1">
        <v>214.5</v>
      </c>
      <c r="K33" s="1">
        <f t="shared" si="2"/>
        <v>-8.0420000000000016</v>
      </c>
      <c r="L33" s="1">
        <f t="shared" si="4"/>
        <v>206.458</v>
      </c>
      <c r="M33" s="1"/>
      <c r="N33" s="1">
        <v>100</v>
      </c>
      <c r="O33" s="1">
        <v>98.548500000000061</v>
      </c>
      <c r="P33" s="1">
        <f t="shared" si="5"/>
        <v>41.291600000000003</v>
      </c>
      <c r="Q33" s="5">
        <f>9*P33-O33-N33-F33</f>
        <v>28.199899999999985</v>
      </c>
      <c r="R33" s="5"/>
      <c r="S33" s="1"/>
      <c r="T33" s="1">
        <f t="shared" si="6"/>
        <v>9</v>
      </c>
      <c r="U33" s="1">
        <f t="shared" si="7"/>
        <v>8.3170548004921105</v>
      </c>
      <c r="V33" s="1">
        <v>46.789199999999987</v>
      </c>
      <c r="W33" s="1">
        <v>47.7746</v>
      </c>
      <c r="X33" s="1">
        <v>41.911000000000001</v>
      </c>
      <c r="Y33" s="1">
        <v>41.309199999999997</v>
      </c>
      <c r="Z33" s="1">
        <v>39.105400000000003</v>
      </c>
      <c r="AA33" s="1">
        <v>38.860200000000013</v>
      </c>
      <c r="AB33" s="1"/>
      <c r="AC33" s="1">
        <f t="shared" si="3"/>
        <v>28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63</v>
      </c>
      <c r="B34" s="1" t="s">
        <v>32</v>
      </c>
      <c r="C34" s="1">
        <v>82.588999999999999</v>
      </c>
      <c r="D34" s="1">
        <v>122.43300000000001</v>
      </c>
      <c r="E34" s="1">
        <v>58.63</v>
      </c>
      <c r="F34" s="1">
        <v>125.506</v>
      </c>
      <c r="G34" s="6">
        <v>1</v>
      </c>
      <c r="H34" s="1">
        <v>45</v>
      </c>
      <c r="I34" s="1" t="s">
        <v>33</v>
      </c>
      <c r="J34" s="1">
        <v>62</v>
      </c>
      <c r="K34" s="1">
        <f t="shared" si="2"/>
        <v>-3.3699999999999974</v>
      </c>
      <c r="L34" s="1">
        <f t="shared" si="4"/>
        <v>58.63</v>
      </c>
      <c r="M34" s="1"/>
      <c r="N34" s="1"/>
      <c r="O34" s="1"/>
      <c r="P34" s="1">
        <f t="shared" si="5"/>
        <v>11.726000000000001</v>
      </c>
      <c r="Q34" s="5"/>
      <c r="R34" s="5"/>
      <c r="S34" s="1"/>
      <c r="T34" s="1">
        <f t="shared" si="6"/>
        <v>10.703223605662629</v>
      </c>
      <c r="U34" s="1">
        <f t="shared" si="7"/>
        <v>10.703223605662629</v>
      </c>
      <c r="V34" s="1">
        <v>13.4054</v>
      </c>
      <c r="W34" s="1">
        <v>16.601800000000001</v>
      </c>
      <c r="X34" s="1">
        <v>13.373799999999999</v>
      </c>
      <c r="Y34" s="1">
        <v>13.460599999999999</v>
      </c>
      <c r="Z34" s="1">
        <v>15.395200000000001</v>
      </c>
      <c r="AA34" s="1">
        <v>12.837400000000001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64</v>
      </c>
      <c r="B35" s="1" t="s">
        <v>32</v>
      </c>
      <c r="C35" s="1">
        <v>93.968000000000004</v>
      </c>
      <c r="D35" s="1">
        <v>171.2</v>
      </c>
      <c r="E35" s="1">
        <v>92.421000000000006</v>
      </c>
      <c r="F35" s="1">
        <v>84.911000000000001</v>
      </c>
      <c r="G35" s="6">
        <v>1</v>
      </c>
      <c r="H35" s="1">
        <v>30</v>
      </c>
      <c r="I35" s="1" t="s">
        <v>33</v>
      </c>
      <c r="J35" s="1">
        <v>110.14100000000001</v>
      </c>
      <c r="K35" s="1">
        <f t="shared" si="2"/>
        <v>-17.72</v>
      </c>
      <c r="L35" s="1">
        <f t="shared" si="4"/>
        <v>61.580000000000005</v>
      </c>
      <c r="M35" s="1">
        <v>30.841000000000001</v>
      </c>
      <c r="N35" s="1"/>
      <c r="O35" s="1">
        <v>39.398499999999977</v>
      </c>
      <c r="P35" s="1">
        <f t="shared" si="5"/>
        <v>12.316000000000001</v>
      </c>
      <c r="Q35" s="5"/>
      <c r="R35" s="5"/>
      <c r="S35" s="1"/>
      <c r="T35" s="1">
        <f t="shared" si="6"/>
        <v>10.09333387463462</v>
      </c>
      <c r="U35" s="1">
        <f t="shared" si="7"/>
        <v>10.09333387463462</v>
      </c>
      <c r="V35" s="1">
        <v>16.338999999999999</v>
      </c>
      <c r="W35" s="1">
        <v>15.739000000000001</v>
      </c>
      <c r="X35" s="1">
        <v>14.2698</v>
      </c>
      <c r="Y35" s="1">
        <v>15.757</v>
      </c>
      <c r="Z35" s="1">
        <v>19.37</v>
      </c>
      <c r="AA35" s="1">
        <v>20.339600000000001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65</v>
      </c>
      <c r="B36" s="1" t="s">
        <v>32</v>
      </c>
      <c r="C36" s="1">
        <v>290.69799999999998</v>
      </c>
      <c r="D36" s="1">
        <v>716.30600000000004</v>
      </c>
      <c r="E36" s="1">
        <v>414.67200000000003</v>
      </c>
      <c r="F36" s="1">
        <v>347.50599999999997</v>
      </c>
      <c r="G36" s="6">
        <v>1</v>
      </c>
      <c r="H36" s="1">
        <v>45</v>
      </c>
      <c r="I36" s="1" t="s">
        <v>33</v>
      </c>
      <c r="J36" s="1">
        <v>413.9</v>
      </c>
      <c r="K36" s="1">
        <f t="shared" si="2"/>
        <v>0.7720000000000482</v>
      </c>
      <c r="L36" s="1">
        <f t="shared" si="4"/>
        <v>414.67200000000003</v>
      </c>
      <c r="M36" s="1"/>
      <c r="N36" s="1"/>
      <c r="O36" s="1">
        <v>123.7894000000001</v>
      </c>
      <c r="P36" s="1">
        <f t="shared" si="5"/>
        <v>82.934400000000011</v>
      </c>
      <c r="Q36" s="5">
        <f t="shared" ref="Q36:Q38" si="12">9.5*P36-O36-N36-F36</f>
        <v>316.58140000000003</v>
      </c>
      <c r="R36" s="5"/>
      <c r="S36" s="1"/>
      <c r="T36" s="1">
        <f t="shared" si="6"/>
        <v>9.5</v>
      </c>
      <c r="U36" s="1">
        <f t="shared" si="7"/>
        <v>5.6827492572442804</v>
      </c>
      <c r="V36" s="1">
        <v>72.857400000000013</v>
      </c>
      <c r="W36" s="1">
        <v>74.277799999999999</v>
      </c>
      <c r="X36" s="1">
        <v>82.495000000000005</v>
      </c>
      <c r="Y36" s="1">
        <v>83.537400000000005</v>
      </c>
      <c r="Z36" s="1">
        <v>83.91</v>
      </c>
      <c r="AA36" s="1">
        <v>82.015599999999992</v>
      </c>
      <c r="AB36" s="1"/>
      <c r="AC36" s="1">
        <f t="shared" si="3"/>
        <v>317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66</v>
      </c>
      <c r="B37" s="1" t="s">
        <v>32</v>
      </c>
      <c r="C37" s="1">
        <v>254.71100000000001</v>
      </c>
      <c r="D37" s="1">
        <v>454.245</v>
      </c>
      <c r="E37" s="1">
        <v>243.16399999999999</v>
      </c>
      <c r="F37" s="1">
        <v>248.68199999999999</v>
      </c>
      <c r="G37" s="6">
        <v>1</v>
      </c>
      <c r="H37" s="1">
        <v>45</v>
      </c>
      <c r="I37" s="1" t="s">
        <v>33</v>
      </c>
      <c r="J37" s="1">
        <v>280.89999999999998</v>
      </c>
      <c r="K37" s="1">
        <f t="shared" si="2"/>
        <v>-37.73599999999999</v>
      </c>
      <c r="L37" s="1">
        <f t="shared" si="4"/>
        <v>243.16399999999999</v>
      </c>
      <c r="M37" s="1"/>
      <c r="N37" s="1">
        <v>100</v>
      </c>
      <c r="O37" s="1">
        <v>77.722800000000262</v>
      </c>
      <c r="P37" s="1">
        <f t="shared" si="5"/>
        <v>48.632799999999996</v>
      </c>
      <c r="Q37" s="5">
        <f t="shared" si="12"/>
        <v>35.606799999999708</v>
      </c>
      <c r="R37" s="5"/>
      <c r="S37" s="1"/>
      <c r="T37" s="1">
        <f t="shared" si="6"/>
        <v>9.5</v>
      </c>
      <c r="U37" s="1">
        <f t="shared" si="7"/>
        <v>8.7678439242651116</v>
      </c>
      <c r="V37" s="1">
        <v>51.292800000000007</v>
      </c>
      <c r="W37" s="1">
        <v>53.903199999999991</v>
      </c>
      <c r="X37" s="1">
        <v>46.288400000000003</v>
      </c>
      <c r="Y37" s="1">
        <v>47.858199999999997</v>
      </c>
      <c r="Z37" s="1">
        <v>58.547800000000009</v>
      </c>
      <c r="AA37" s="1">
        <v>53.048599999999993</v>
      </c>
      <c r="AB37" s="1"/>
      <c r="AC37" s="1">
        <f t="shared" si="3"/>
        <v>36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67</v>
      </c>
      <c r="B38" s="1" t="s">
        <v>32</v>
      </c>
      <c r="C38" s="1">
        <v>116.423</v>
      </c>
      <c r="D38" s="1">
        <v>370.31</v>
      </c>
      <c r="E38" s="1">
        <v>217.52799999999999</v>
      </c>
      <c r="F38" s="1">
        <v>197.34100000000001</v>
      </c>
      <c r="G38" s="6">
        <v>1</v>
      </c>
      <c r="H38" s="1">
        <v>45</v>
      </c>
      <c r="I38" s="1" t="s">
        <v>33</v>
      </c>
      <c r="J38" s="1">
        <v>213.99199999999999</v>
      </c>
      <c r="K38" s="1">
        <f t="shared" ref="K38:K69" si="13">E38-J38</f>
        <v>3.5360000000000014</v>
      </c>
      <c r="L38" s="1">
        <f t="shared" si="4"/>
        <v>183.036</v>
      </c>
      <c r="M38" s="1">
        <v>34.491999999999997</v>
      </c>
      <c r="N38" s="1"/>
      <c r="O38" s="1">
        <v>75.12379999999996</v>
      </c>
      <c r="P38" s="1">
        <f t="shared" si="5"/>
        <v>36.607199999999999</v>
      </c>
      <c r="Q38" s="5">
        <f t="shared" si="12"/>
        <v>75.303600000000017</v>
      </c>
      <c r="R38" s="5"/>
      <c r="S38" s="1"/>
      <c r="T38" s="1">
        <f t="shared" si="6"/>
        <v>9.5</v>
      </c>
      <c r="U38" s="1">
        <f t="shared" si="7"/>
        <v>7.4429292598177401</v>
      </c>
      <c r="V38" s="1">
        <v>37.643799999999999</v>
      </c>
      <c r="W38" s="1">
        <v>37.372599999999998</v>
      </c>
      <c r="X38" s="1">
        <v>41.933599999999998</v>
      </c>
      <c r="Y38" s="1">
        <v>45.844000000000001</v>
      </c>
      <c r="Z38" s="1">
        <v>40.037799999999997</v>
      </c>
      <c r="AA38" s="1">
        <v>35.354799999999997</v>
      </c>
      <c r="AB38" s="1"/>
      <c r="AC38" s="1">
        <f t="shared" ref="AC38:AC69" si="14">ROUND(Q38*G38,0)</f>
        <v>75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0" t="s">
        <v>68</v>
      </c>
      <c r="B39" s="10" t="s">
        <v>32</v>
      </c>
      <c r="C39" s="10"/>
      <c r="D39" s="10">
        <v>154.905</v>
      </c>
      <c r="E39" s="10">
        <v>154.905</v>
      </c>
      <c r="F39" s="10"/>
      <c r="G39" s="11">
        <v>0</v>
      </c>
      <c r="H39" s="10" t="e">
        <v>#N/A</v>
      </c>
      <c r="I39" s="10" t="s">
        <v>69</v>
      </c>
      <c r="J39" s="10">
        <v>164.905</v>
      </c>
      <c r="K39" s="10">
        <f t="shared" si="13"/>
        <v>-10</v>
      </c>
      <c r="L39" s="10">
        <f t="shared" si="4"/>
        <v>0</v>
      </c>
      <c r="M39" s="10">
        <v>154.905</v>
      </c>
      <c r="N39" s="10"/>
      <c r="O39" s="10"/>
      <c r="P39" s="10">
        <f t="shared" si="5"/>
        <v>0</v>
      </c>
      <c r="Q39" s="12"/>
      <c r="R39" s="12"/>
      <c r="S39" s="10"/>
      <c r="T39" s="10" t="e">
        <f t="shared" si="6"/>
        <v>#DIV/0!</v>
      </c>
      <c r="U39" s="10" t="e">
        <f t="shared" si="7"/>
        <v>#DIV/0!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/>
      <c r="AC39" s="10">
        <f t="shared" si="14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70</v>
      </c>
      <c r="B40" s="1" t="s">
        <v>38</v>
      </c>
      <c r="C40" s="1">
        <v>229</v>
      </c>
      <c r="D40" s="1">
        <v>1189</v>
      </c>
      <c r="E40" s="1">
        <v>802</v>
      </c>
      <c r="F40" s="1">
        <v>437</v>
      </c>
      <c r="G40" s="6">
        <v>0.4</v>
      </c>
      <c r="H40" s="1">
        <v>45</v>
      </c>
      <c r="I40" s="1" t="s">
        <v>33</v>
      </c>
      <c r="J40" s="1">
        <v>812</v>
      </c>
      <c r="K40" s="1">
        <f t="shared" si="13"/>
        <v>-10</v>
      </c>
      <c r="L40" s="1">
        <f t="shared" si="4"/>
        <v>574</v>
      </c>
      <c r="M40" s="1">
        <v>228</v>
      </c>
      <c r="N40" s="1"/>
      <c r="O40" s="1">
        <v>105.59999999999989</v>
      </c>
      <c r="P40" s="1">
        <f t="shared" si="5"/>
        <v>114.8</v>
      </c>
      <c r="Q40" s="5">
        <f>9.5*P40-O40-N40-F40</f>
        <v>548</v>
      </c>
      <c r="R40" s="5"/>
      <c r="S40" s="1"/>
      <c r="T40" s="1">
        <f t="shared" si="6"/>
        <v>9.5</v>
      </c>
      <c r="U40" s="1">
        <f t="shared" si="7"/>
        <v>4.7264808362369335</v>
      </c>
      <c r="V40" s="1">
        <v>89.6</v>
      </c>
      <c r="W40" s="1">
        <v>100.6</v>
      </c>
      <c r="X40" s="1">
        <v>108.2</v>
      </c>
      <c r="Y40" s="1">
        <v>98</v>
      </c>
      <c r="Z40" s="1">
        <v>90.8</v>
      </c>
      <c r="AA40" s="1">
        <v>83.8</v>
      </c>
      <c r="AB40" s="1"/>
      <c r="AC40" s="1">
        <f t="shared" si="14"/>
        <v>219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3" t="s">
        <v>71</v>
      </c>
      <c r="B41" s="13" t="s">
        <v>38</v>
      </c>
      <c r="C41" s="13"/>
      <c r="D41" s="13"/>
      <c r="E41" s="13"/>
      <c r="F41" s="13"/>
      <c r="G41" s="14">
        <v>0</v>
      </c>
      <c r="H41" s="13">
        <v>50</v>
      </c>
      <c r="I41" s="13" t="s">
        <v>33</v>
      </c>
      <c r="J41" s="13"/>
      <c r="K41" s="13">
        <f t="shared" si="13"/>
        <v>0</v>
      </c>
      <c r="L41" s="13">
        <f t="shared" si="4"/>
        <v>0</v>
      </c>
      <c r="M41" s="13"/>
      <c r="N41" s="13"/>
      <c r="O41" s="13"/>
      <c r="P41" s="13">
        <f t="shared" si="5"/>
        <v>0</v>
      </c>
      <c r="Q41" s="15"/>
      <c r="R41" s="15"/>
      <c r="S41" s="13"/>
      <c r="T41" s="13" t="e">
        <f t="shared" si="6"/>
        <v>#DIV/0!</v>
      </c>
      <c r="U41" s="13" t="e">
        <f t="shared" si="7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 t="s">
        <v>39</v>
      </c>
      <c r="AC41" s="13">
        <f t="shared" si="14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72</v>
      </c>
      <c r="B42" s="1" t="s">
        <v>38</v>
      </c>
      <c r="C42" s="1">
        <v>286</v>
      </c>
      <c r="D42" s="1">
        <v>1986</v>
      </c>
      <c r="E42" s="1">
        <v>1186</v>
      </c>
      <c r="F42" s="1">
        <v>477</v>
      </c>
      <c r="G42" s="6">
        <v>0.4</v>
      </c>
      <c r="H42" s="1">
        <v>45</v>
      </c>
      <c r="I42" s="1" t="s">
        <v>33</v>
      </c>
      <c r="J42" s="1">
        <v>1201</v>
      </c>
      <c r="K42" s="1">
        <f t="shared" si="13"/>
        <v>-15</v>
      </c>
      <c r="L42" s="1">
        <f t="shared" si="4"/>
        <v>586</v>
      </c>
      <c r="M42" s="1">
        <v>600</v>
      </c>
      <c r="N42" s="1">
        <v>100</v>
      </c>
      <c r="O42" s="1">
        <v>143</v>
      </c>
      <c r="P42" s="1">
        <f t="shared" si="5"/>
        <v>117.2</v>
      </c>
      <c r="Q42" s="5">
        <f>9.5*P42-O42-N42-F42</f>
        <v>393.40000000000009</v>
      </c>
      <c r="R42" s="5"/>
      <c r="S42" s="1"/>
      <c r="T42" s="1">
        <f t="shared" si="6"/>
        <v>9.5</v>
      </c>
      <c r="U42" s="1">
        <f t="shared" si="7"/>
        <v>6.1433447098976108</v>
      </c>
      <c r="V42" s="1">
        <v>107</v>
      </c>
      <c r="W42" s="1">
        <v>116.8</v>
      </c>
      <c r="X42" s="1">
        <v>120.8</v>
      </c>
      <c r="Y42" s="1">
        <v>104.6</v>
      </c>
      <c r="Z42" s="1">
        <v>109.6</v>
      </c>
      <c r="AA42" s="1">
        <v>106</v>
      </c>
      <c r="AB42" s="1"/>
      <c r="AC42" s="1">
        <f t="shared" si="14"/>
        <v>157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0" t="s">
        <v>73</v>
      </c>
      <c r="B43" s="10" t="s">
        <v>38</v>
      </c>
      <c r="C43" s="10"/>
      <c r="D43" s="10">
        <v>60</v>
      </c>
      <c r="E43" s="10"/>
      <c r="F43" s="10"/>
      <c r="G43" s="11">
        <v>0</v>
      </c>
      <c r="H43" s="10" t="e">
        <v>#N/A</v>
      </c>
      <c r="I43" s="10" t="s">
        <v>69</v>
      </c>
      <c r="J43" s="10"/>
      <c r="K43" s="10">
        <f t="shared" si="13"/>
        <v>0</v>
      </c>
      <c r="L43" s="10">
        <f t="shared" si="4"/>
        <v>0</v>
      </c>
      <c r="M43" s="10"/>
      <c r="N43" s="10"/>
      <c r="O43" s="10"/>
      <c r="P43" s="10">
        <f t="shared" si="5"/>
        <v>0</v>
      </c>
      <c r="Q43" s="12"/>
      <c r="R43" s="12"/>
      <c r="S43" s="10"/>
      <c r="T43" s="10" t="e">
        <f t="shared" si="6"/>
        <v>#DIV/0!</v>
      </c>
      <c r="U43" s="10" t="e">
        <f t="shared" si="7"/>
        <v>#DIV/0!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/>
      <c r="AC43" s="10">
        <f t="shared" si="14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3" t="s">
        <v>74</v>
      </c>
      <c r="B44" s="13" t="s">
        <v>32</v>
      </c>
      <c r="C44" s="13"/>
      <c r="D44" s="13">
        <v>312.21600000000001</v>
      </c>
      <c r="E44" s="13">
        <v>121.649</v>
      </c>
      <c r="F44" s="13"/>
      <c r="G44" s="14">
        <v>0</v>
      </c>
      <c r="H44" s="13">
        <v>45</v>
      </c>
      <c r="I44" s="13" t="s">
        <v>33</v>
      </c>
      <c r="J44" s="13">
        <v>121.649</v>
      </c>
      <c r="K44" s="13">
        <f t="shared" si="13"/>
        <v>0</v>
      </c>
      <c r="L44" s="13">
        <f t="shared" si="4"/>
        <v>0</v>
      </c>
      <c r="M44" s="13">
        <v>121.649</v>
      </c>
      <c r="N44" s="13"/>
      <c r="O44" s="13"/>
      <c r="P44" s="13">
        <f t="shared" si="5"/>
        <v>0</v>
      </c>
      <c r="Q44" s="15"/>
      <c r="R44" s="15"/>
      <c r="S44" s="13"/>
      <c r="T44" s="13" t="e">
        <f t="shared" si="6"/>
        <v>#DIV/0!</v>
      </c>
      <c r="U44" s="13" t="e">
        <f t="shared" si="7"/>
        <v>#DIV/0!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 t="s">
        <v>39</v>
      </c>
      <c r="AC44" s="13">
        <f t="shared" si="14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3" t="s">
        <v>75</v>
      </c>
      <c r="B45" s="13" t="s">
        <v>38</v>
      </c>
      <c r="C45" s="13"/>
      <c r="D45" s="13"/>
      <c r="E45" s="13"/>
      <c r="F45" s="13"/>
      <c r="G45" s="14">
        <v>0</v>
      </c>
      <c r="H45" s="13">
        <v>45</v>
      </c>
      <c r="I45" s="13" t="s">
        <v>33</v>
      </c>
      <c r="J45" s="13"/>
      <c r="K45" s="13">
        <f t="shared" si="13"/>
        <v>0</v>
      </c>
      <c r="L45" s="13">
        <f t="shared" si="4"/>
        <v>0</v>
      </c>
      <c r="M45" s="13"/>
      <c r="N45" s="13"/>
      <c r="O45" s="13"/>
      <c r="P45" s="13">
        <f t="shared" si="5"/>
        <v>0</v>
      </c>
      <c r="Q45" s="15"/>
      <c r="R45" s="15"/>
      <c r="S45" s="13"/>
      <c r="T45" s="13" t="e">
        <f t="shared" si="6"/>
        <v>#DIV/0!</v>
      </c>
      <c r="U45" s="13" t="e">
        <f t="shared" si="7"/>
        <v>#DIV/0!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 t="s">
        <v>39</v>
      </c>
      <c r="AC45" s="13">
        <f t="shared" si="14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3" t="s">
        <v>76</v>
      </c>
      <c r="B46" s="13" t="s">
        <v>38</v>
      </c>
      <c r="C46" s="13"/>
      <c r="D46" s="13"/>
      <c r="E46" s="13"/>
      <c r="F46" s="13"/>
      <c r="G46" s="14">
        <v>0</v>
      </c>
      <c r="H46" s="13">
        <v>40</v>
      </c>
      <c r="I46" s="13" t="s">
        <v>33</v>
      </c>
      <c r="J46" s="13"/>
      <c r="K46" s="13">
        <f t="shared" si="13"/>
        <v>0</v>
      </c>
      <c r="L46" s="13">
        <f t="shared" si="4"/>
        <v>0</v>
      </c>
      <c r="M46" s="13"/>
      <c r="N46" s="13"/>
      <c r="O46" s="13"/>
      <c r="P46" s="13">
        <f t="shared" si="5"/>
        <v>0</v>
      </c>
      <c r="Q46" s="15"/>
      <c r="R46" s="15"/>
      <c r="S46" s="13"/>
      <c r="T46" s="13" t="e">
        <f t="shared" si="6"/>
        <v>#DIV/0!</v>
      </c>
      <c r="U46" s="13" t="e">
        <f t="shared" si="7"/>
        <v>#DIV/0!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 t="s">
        <v>39</v>
      </c>
      <c r="AC46" s="13">
        <f t="shared" si="14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77</v>
      </c>
      <c r="B47" s="1" t="s">
        <v>32</v>
      </c>
      <c r="C47" s="1">
        <v>1.5149999999999999</v>
      </c>
      <c r="D47" s="1">
        <v>530.10500000000002</v>
      </c>
      <c r="E47" s="1">
        <v>217.08199999999999</v>
      </c>
      <c r="F47" s="1">
        <v>198.33</v>
      </c>
      <c r="G47" s="6">
        <v>1</v>
      </c>
      <c r="H47" s="1">
        <v>40</v>
      </c>
      <c r="I47" s="1" t="s">
        <v>33</v>
      </c>
      <c r="J47" s="1">
        <v>220.804</v>
      </c>
      <c r="K47" s="1">
        <f t="shared" si="13"/>
        <v>-3.7220000000000084</v>
      </c>
      <c r="L47" s="1">
        <f t="shared" si="4"/>
        <v>182.97800000000001</v>
      </c>
      <c r="M47" s="1">
        <v>34.103999999999999</v>
      </c>
      <c r="N47" s="1"/>
      <c r="O47" s="1"/>
      <c r="P47" s="1">
        <f t="shared" si="5"/>
        <v>36.595600000000005</v>
      </c>
      <c r="Q47" s="5">
        <f t="shared" ref="Q47:Q49" si="15">9.5*P47-O47-N47-F47</f>
        <v>149.32820000000001</v>
      </c>
      <c r="R47" s="5"/>
      <c r="S47" s="1"/>
      <c r="T47" s="1">
        <f t="shared" si="6"/>
        <v>9.5</v>
      </c>
      <c r="U47" s="1">
        <f t="shared" si="7"/>
        <v>5.4195039840855177</v>
      </c>
      <c r="V47" s="1">
        <v>24.7806</v>
      </c>
      <c r="W47" s="1">
        <v>30.5746</v>
      </c>
      <c r="X47" s="1">
        <v>43.206800000000001</v>
      </c>
      <c r="Y47" s="1">
        <v>39.592599999999997</v>
      </c>
      <c r="Z47" s="1">
        <v>27.293399999999998</v>
      </c>
      <c r="AA47" s="1">
        <v>29.388400000000001</v>
      </c>
      <c r="AB47" s="1"/>
      <c r="AC47" s="1">
        <f t="shared" si="14"/>
        <v>149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78</v>
      </c>
      <c r="B48" s="1" t="s">
        <v>38</v>
      </c>
      <c r="C48" s="1">
        <v>208</v>
      </c>
      <c r="D48" s="1">
        <v>510</v>
      </c>
      <c r="E48" s="1">
        <v>496</v>
      </c>
      <c r="F48" s="1">
        <v>122</v>
      </c>
      <c r="G48" s="6">
        <v>0.4</v>
      </c>
      <c r="H48" s="1">
        <v>40</v>
      </c>
      <c r="I48" s="1" t="s">
        <v>33</v>
      </c>
      <c r="J48" s="1">
        <v>529</v>
      </c>
      <c r="K48" s="1">
        <f t="shared" si="13"/>
        <v>-33</v>
      </c>
      <c r="L48" s="1">
        <f t="shared" si="4"/>
        <v>346</v>
      </c>
      <c r="M48" s="1">
        <v>150</v>
      </c>
      <c r="N48" s="1">
        <v>100</v>
      </c>
      <c r="O48" s="1">
        <v>201.6</v>
      </c>
      <c r="P48" s="1">
        <f t="shared" si="5"/>
        <v>69.2</v>
      </c>
      <c r="Q48" s="5">
        <f t="shared" si="15"/>
        <v>233.79999999999995</v>
      </c>
      <c r="R48" s="5"/>
      <c r="S48" s="1"/>
      <c r="T48" s="1">
        <f t="shared" si="6"/>
        <v>9.5</v>
      </c>
      <c r="U48" s="1">
        <f t="shared" si="7"/>
        <v>6.1213872832369942</v>
      </c>
      <c r="V48" s="1">
        <v>62.6</v>
      </c>
      <c r="W48" s="1">
        <v>59</v>
      </c>
      <c r="X48" s="1">
        <v>54.8</v>
      </c>
      <c r="Y48" s="1">
        <v>59.6</v>
      </c>
      <c r="Z48" s="1">
        <v>60.2</v>
      </c>
      <c r="AA48" s="1">
        <v>55</v>
      </c>
      <c r="AB48" s="1"/>
      <c r="AC48" s="1">
        <f t="shared" si="14"/>
        <v>94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79</v>
      </c>
      <c r="B49" s="1" t="s">
        <v>38</v>
      </c>
      <c r="C49" s="1">
        <v>544</v>
      </c>
      <c r="D49" s="1">
        <v>342</v>
      </c>
      <c r="E49" s="1">
        <v>591</v>
      </c>
      <c r="F49" s="1">
        <v>207</v>
      </c>
      <c r="G49" s="6">
        <v>0.4</v>
      </c>
      <c r="H49" s="1">
        <v>45</v>
      </c>
      <c r="I49" s="1" t="s">
        <v>33</v>
      </c>
      <c r="J49" s="1">
        <v>596</v>
      </c>
      <c r="K49" s="1">
        <f t="shared" si="13"/>
        <v>-5</v>
      </c>
      <c r="L49" s="1">
        <f t="shared" si="4"/>
        <v>441</v>
      </c>
      <c r="M49" s="1">
        <v>150</v>
      </c>
      <c r="N49" s="1"/>
      <c r="O49" s="1">
        <v>171.40000000000009</v>
      </c>
      <c r="P49" s="1">
        <f t="shared" si="5"/>
        <v>88.2</v>
      </c>
      <c r="Q49" s="5">
        <f t="shared" si="15"/>
        <v>459.49999999999989</v>
      </c>
      <c r="R49" s="5"/>
      <c r="S49" s="1"/>
      <c r="T49" s="1">
        <f t="shared" si="6"/>
        <v>9.5</v>
      </c>
      <c r="U49" s="1">
        <f t="shared" si="7"/>
        <v>4.2902494331065766</v>
      </c>
      <c r="V49" s="1">
        <v>66.400000000000006</v>
      </c>
      <c r="W49" s="1">
        <v>64.8</v>
      </c>
      <c r="X49" s="1">
        <v>66.599999999999994</v>
      </c>
      <c r="Y49" s="1">
        <v>80.599999999999994</v>
      </c>
      <c r="Z49" s="1">
        <v>97.2</v>
      </c>
      <c r="AA49" s="1">
        <v>83.4</v>
      </c>
      <c r="AB49" s="1"/>
      <c r="AC49" s="1">
        <f t="shared" si="14"/>
        <v>184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80</v>
      </c>
      <c r="B50" s="10" t="s">
        <v>32</v>
      </c>
      <c r="C50" s="10"/>
      <c r="D50" s="10">
        <v>78.203000000000003</v>
      </c>
      <c r="E50" s="10">
        <v>34.843000000000004</v>
      </c>
      <c r="F50" s="10"/>
      <c r="G50" s="11">
        <v>0</v>
      </c>
      <c r="H50" s="10" t="e">
        <v>#N/A</v>
      </c>
      <c r="I50" s="10" t="s">
        <v>69</v>
      </c>
      <c r="J50" s="10">
        <v>34.843000000000004</v>
      </c>
      <c r="K50" s="10">
        <f t="shared" si="13"/>
        <v>0</v>
      </c>
      <c r="L50" s="10">
        <f t="shared" si="4"/>
        <v>0</v>
      </c>
      <c r="M50" s="10">
        <v>34.843000000000004</v>
      </c>
      <c r="N50" s="10"/>
      <c r="O50" s="10"/>
      <c r="P50" s="10">
        <f t="shared" si="5"/>
        <v>0</v>
      </c>
      <c r="Q50" s="12"/>
      <c r="R50" s="12"/>
      <c r="S50" s="10"/>
      <c r="T50" s="10" t="e">
        <f t="shared" si="6"/>
        <v>#DIV/0!</v>
      </c>
      <c r="U50" s="10" t="e">
        <f t="shared" si="7"/>
        <v>#DIV/0!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/>
      <c r="AC50" s="10">
        <f t="shared" si="14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3" t="s">
        <v>81</v>
      </c>
      <c r="B51" s="13" t="s">
        <v>32</v>
      </c>
      <c r="C51" s="13"/>
      <c r="D51" s="13">
        <v>42.790999999999997</v>
      </c>
      <c r="E51" s="13"/>
      <c r="F51" s="13"/>
      <c r="G51" s="14">
        <v>0</v>
      </c>
      <c r="H51" s="13" t="e">
        <v>#N/A</v>
      </c>
      <c r="I51" s="13" t="s">
        <v>33</v>
      </c>
      <c r="J51" s="13"/>
      <c r="K51" s="13">
        <f t="shared" si="13"/>
        <v>0</v>
      </c>
      <c r="L51" s="13">
        <f t="shared" si="4"/>
        <v>0</v>
      </c>
      <c r="M51" s="13"/>
      <c r="N51" s="13"/>
      <c r="O51" s="13"/>
      <c r="P51" s="13">
        <f t="shared" si="5"/>
        <v>0</v>
      </c>
      <c r="Q51" s="15"/>
      <c r="R51" s="15"/>
      <c r="S51" s="13"/>
      <c r="T51" s="13" t="e">
        <f t="shared" si="6"/>
        <v>#DIV/0!</v>
      </c>
      <c r="U51" s="13" t="e">
        <f t="shared" si="7"/>
        <v>#DIV/0!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 t="s">
        <v>39</v>
      </c>
      <c r="AC51" s="13">
        <f t="shared" si="14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3" t="s">
        <v>82</v>
      </c>
      <c r="B52" s="13" t="s">
        <v>38</v>
      </c>
      <c r="C52" s="13"/>
      <c r="D52" s="13">
        <v>42</v>
      </c>
      <c r="E52" s="13">
        <v>12</v>
      </c>
      <c r="F52" s="13"/>
      <c r="G52" s="14">
        <v>0</v>
      </c>
      <c r="H52" s="13">
        <v>40</v>
      </c>
      <c r="I52" s="13" t="s">
        <v>33</v>
      </c>
      <c r="J52" s="13">
        <v>12</v>
      </c>
      <c r="K52" s="13">
        <f t="shared" si="13"/>
        <v>0</v>
      </c>
      <c r="L52" s="13">
        <f t="shared" si="4"/>
        <v>0</v>
      </c>
      <c r="M52" s="13">
        <v>12</v>
      </c>
      <c r="N52" s="13"/>
      <c r="O52" s="13"/>
      <c r="P52" s="13">
        <f t="shared" si="5"/>
        <v>0</v>
      </c>
      <c r="Q52" s="15"/>
      <c r="R52" s="15"/>
      <c r="S52" s="13"/>
      <c r="T52" s="13" t="e">
        <f t="shared" si="6"/>
        <v>#DIV/0!</v>
      </c>
      <c r="U52" s="13" t="e">
        <f t="shared" si="7"/>
        <v>#DIV/0!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 t="s">
        <v>39</v>
      </c>
      <c r="AC52" s="13">
        <f t="shared" si="14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83</v>
      </c>
      <c r="B53" s="1" t="s">
        <v>38</v>
      </c>
      <c r="C53" s="1">
        <v>394</v>
      </c>
      <c r="D53" s="1">
        <v>1902</v>
      </c>
      <c r="E53" s="1">
        <v>1237</v>
      </c>
      <c r="F53" s="1">
        <v>409</v>
      </c>
      <c r="G53" s="6">
        <v>0.4</v>
      </c>
      <c r="H53" s="1">
        <v>40</v>
      </c>
      <c r="I53" s="1" t="s">
        <v>33</v>
      </c>
      <c r="J53" s="1">
        <v>1278</v>
      </c>
      <c r="K53" s="1">
        <f t="shared" si="13"/>
        <v>-41</v>
      </c>
      <c r="L53" s="1">
        <f t="shared" si="4"/>
        <v>637</v>
      </c>
      <c r="M53" s="1">
        <v>600</v>
      </c>
      <c r="N53" s="1">
        <v>190</v>
      </c>
      <c r="O53" s="1">
        <v>152</v>
      </c>
      <c r="P53" s="1">
        <f t="shared" si="5"/>
        <v>127.4</v>
      </c>
      <c r="Q53" s="5">
        <f>9.5*P53-O53-N53-F53</f>
        <v>459.29999999999995</v>
      </c>
      <c r="R53" s="5"/>
      <c r="S53" s="1"/>
      <c r="T53" s="1">
        <f t="shared" si="6"/>
        <v>9.5</v>
      </c>
      <c r="U53" s="1">
        <f t="shared" si="7"/>
        <v>5.8948194662480375</v>
      </c>
      <c r="V53" s="1">
        <v>114</v>
      </c>
      <c r="W53" s="1">
        <v>124.8</v>
      </c>
      <c r="X53" s="1">
        <v>115.6</v>
      </c>
      <c r="Y53" s="1">
        <v>108.2</v>
      </c>
      <c r="Z53" s="1">
        <v>117.2</v>
      </c>
      <c r="AA53" s="1">
        <v>108.2</v>
      </c>
      <c r="AB53" s="1"/>
      <c r="AC53" s="1">
        <f t="shared" si="14"/>
        <v>184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84</v>
      </c>
      <c r="B54" s="1" t="s">
        <v>32</v>
      </c>
      <c r="C54" s="1">
        <v>88.292000000000002</v>
      </c>
      <c r="D54" s="1">
        <v>182.886</v>
      </c>
      <c r="E54" s="1">
        <v>99.103999999999999</v>
      </c>
      <c r="F54" s="1">
        <v>142.572</v>
      </c>
      <c r="G54" s="6">
        <v>1</v>
      </c>
      <c r="H54" s="1">
        <v>50</v>
      </c>
      <c r="I54" s="1" t="s">
        <v>33</v>
      </c>
      <c r="J54" s="1">
        <v>119.15</v>
      </c>
      <c r="K54" s="1">
        <f t="shared" si="13"/>
        <v>-20.046000000000006</v>
      </c>
      <c r="L54" s="1">
        <f t="shared" si="4"/>
        <v>99.103999999999999</v>
      </c>
      <c r="M54" s="1"/>
      <c r="N54" s="1"/>
      <c r="O54" s="1">
        <v>102.8826</v>
      </c>
      <c r="P54" s="1">
        <f t="shared" si="5"/>
        <v>19.820799999999998</v>
      </c>
      <c r="Q54" s="5"/>
      <c r="R54" s="5"/>
      <c r="S54" s="1"/>
      <c r="T54" s="1">
        <f t="shared" si="6"/>
        <v>12.383687843073943</v>
      </c>
      <c r="U54" s="1">
        <f t="shared" si="7"/>
        <v>12.383687843073943</v>
      </c>
      <c r="V54" s="1">
        <v>28.685600000000001</v>
      </c>
      <c r="W54" s="1">
        <v>24.488199999999999</v>
      </c>
      <c r="X54" s="1">
        <v>17.527200000000001</v>
      </c>
      <c r="Y54" s="1">
        <v>20.228400000000001</v>
      </c>
      <c r="Z54" s="1">
        <v>20.826599999999999</v>
      </c>
      <c r="AA54" s="1">
        <v>21.663799999999998</v>
      </c>
      <c r="AB54" s="1"/>
      <c r="AC54" s="1">
        <f t="shared" si="14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85</v>
      </c>
      <c r="B55" s="1" t="s">
        <v>32</v>
      </c>
      <c r="C55" s="1">
        <v>103.687</v>
      </c>
      <c r="D55" s="1">
        <v>215.13499999999999</v>
      </c>
      <c r="E55" s="1">
        <v>129.73500000000001</v>
      </c>
      <c r="F55" s="1">
        <v>154.185</v>
      </c>
      <c r="G55" s="6">
        <v>1</v>
      </c>
      <c r="H55" s="1">
        <v>50</v>
      </c>
      <c r="I55" s="1" t="s">
        <v>33</v>
      </c>
      <c r="J55" s="1">
        <v>132.55000000000001</v>
      </c>
      <c r="K55" s="1">
        <f t="shared" si="13"/>
        <v>-2.8149999999999977</v>
      </c>
      <c r="L55" s="1">
        <f t="shared" si="4"/>
        <v>129.73500000000001</v>
      </c>
      <c r="M55" s="1"/>
      <c r="N55" s="1">
        <v>80</v>
      </c>
      <c r="O55" s="1">
        <v>72.589000000000013</v>
      </c>
      <c r="P55" s="1">
        <f t="shared" si="5"/>
        <v>25.947000000000003</v>
      </c>
      <c r="Q55" s="5"/>
      <c r="R55" s="5"/>
      <c r="S55" s="1"/>
      <c r="T55" s="1">
        <f t="shared" si="6"/>
        <v>11.823100936524453</v>
      </c>
      <c r="U55" s="1">
        <f t="shared" si="7"/>
        <v>11.823100936524453</v>
      </c>
      <c r="V55" s="1">
        <v>34.252000000000002</v>
      </c>
      <c r="W55" s="1">
        <v>33.2258</v>
      </c>
      <c r="X55" s="1">
        <v>26.347200000000001</v>
      </c>
      <c r="Y55" s="1">
        <v>30.095800000000001</v>
      </c>
      <c r="Z55" s="1">
        <v>29.6066</v>
      </c>
      <c r="AA55" s="1">
        <v>26.0428</v>
      </c>
      <c r="AB55" s="1"/>
      <c r="AC55" s="1">
        <f t="shared" si="14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86</v>
      </c>
      <c r="B56" s="1" t="s">
        <v>32</v>
      </c>
      <c r="C56" s="1">
        <v>33.683</v>
      </c>
      <c r="D56" s="1">
        <v>285.98599999999999</v>
      </c>
      <c r="E56" s="1">
        <v>108.57599999999999</v>
      </c>
      <c r="F56" s="1">
        <v>122.33199999999999</v>
      </c>
      <c r="G56" s="6">
        <v>1</v>
      </c>
      <c r="H56" s="1">
        <v>40</v>
      </c>
      <c r="I56" s="1" t="s">
        <v>33</v>
      </c>
      <c r="J56" s="1">
        <v>110.1</v>
      </c>
      <c r="K56" s="1">
        <f t="shared" si="13"/>
        <v>-1.5240000000000009</v>
      </c>
      <c r="L56" s="1">
        <f t="shared" si="4"/>
        <v>108.57599999999999</v>
      </c>
      <c r="M56" s="1"/>
      <c r="N56" s="1"/>
      <c r="O56" s="1"/>
      <c r="P56" s="1">
        <f t="shared" si="5"/>
        <v>21.715199999999999</v>
      </c>
      <c r="Q56" s="5">
        <f t="shared" ref="Q56:Q58" si="16">9.5*P56-O56-N56-F56</f>
        <v>83.962400000000002</v>
      </c>
      <c r="R56" s="5"/>
      <c r="S56" s="1"/>
      <c r="T56" s="1">
        <f t="shared" si="6"/>
        <v>9.5</v>
      </c>
      <c r="U56" s="1">
        <f t="shared" si="7"/>
        <v>5.6334733274388444</v>
      </c>
      <c r="V56" s="1">
        <v>20.2408</v>
      </c>
      <c r="W56" s="1">
        <v>22.481200000000001</v>
      </c>
      <c r="X56" s="1">
        <v>27.145</v>
      </c>
      <c r="Y56" s="1">
        <v>28.829599999999999</v>
      </c>
      <c r="Z56" s="1">
        <v>20.702200000000001</v>
      </c>
      <c r="AA56" s="1">
        <v>20.57</v>
      </c>
      <c r="AB56" s="1"/>
      <c r="AC56" s="1">
        <f t="shared" si="14"/>
        <v>84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87</v>
      </c>
      <c r="B57" s="1" t="s">
        <v>32</v>
      </c>
      <c r="C57" s="1">
        <v>418.97300000000001</v>
      </c>
      <c r="D57" s="1">
        <v>3703.34</v>
      </c>
      <c r="E57" s="1">
        <v>3050.4989999999998</v>
      </c>
      <c r="F57" s="1">
        <v>268.38</v>
      </c>
      <c r="G57" s="6">
        <v>1</v>
      </c>
      <c r="H57" s="1">
        <v>40</v>
      </c>
      <c r="I57" s="1" t="s">
        <v>33</v>
      </c>
      <c r="J57" s="1">
        <v>3067.0819999999999</v>
      </c>
      <c r="K57" s="1">
        <f t="shared" si="13"/>
        <v>-16.583000000000084</v>
      </c>
      <c r="L57" s="1">
        <f t="shared" si="4"/>
        <v>540.61699999999973</v>
      </c>
      <c r="M57" s="1">
        <v>2509.8820000000001</v>
      </c>
      <c r="N57" s="1">
        <v>100</v>
      </c>
      <c r="O57" s="1">
        <v>314.44819999999982</v>
      </c>
      <c r="P57" s="1">
        <f t="shared" si="5"/>
        <v>108.12339999999995</v>
      </c>
      <c r="Q57" s="5">
        <f t="shared" si="16"/>
        <v>344.34409999999968</v>
      </c>
      <c r="R57" s="5"/>
      <c r="S57" s="1"/>
      <c r="T57" s="1">
        <f t="shared" si="6"/>
        <v>9.5</v>
      </c>
      <c r="U57" s="1">
        <f t="shared" si="7"/>
        <v>6.3152675554042892</v>
      </c>
      <c r="V57" s="1">
        <v>100.74420000000001</v>
      </c>
      <c r="W57" s="1">
        <v>89.335000000000036</v>
      </c>
      <c r="X57" s="1">
        <v>97.423800000000028</v>
      </c>
      <c r="Y57" s="1">
        <v>95.194599999999994</v>
      </c>
      <c r="Z57" s="1">
        <v>96.839000000000027</v>
      </c>
      <c r="AA57" s="1">
        <v>103.36660000000001</v>
      </c>
      <c r="AB57" s="1"/>
      <c r="AC57" s="1">
        <f t="shared" si="14"/>
        <v>344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88</v>
      </c>
      <c r="B58" s="1" t="s">
        <v>32</v>
      </c>
      <c r="C58" s="1">
        <v>91.363</v>
      </c>
      <c r="D58" s="1">
        <v>178.148</v>
      </c>
      <c r="E58" s="1">
        <v>98.745999999999995</v>
      </c>
      <c r="F58" s="1">
        <v>43.844999999999999</v>
      </c>
      <c r="G58" s="6">
        <v>1</v>
      </c>
      <c r="H58" s="1">
        <v>40</v>
      </c>
      <c r="I58" s="1" t="s">
        <v>33</v>
      </c>
      <c r="J58" s="1">
        <v>101.8</v>
      </c>
      <c r="K58" s="1">
        <f t="shared" si="13"/>
        <v>-3.054000000000002</v>
      </c>
      <c r="L58" s="1">
        <f t="shared" si="4"/>
        <v>98.745999999999995</v>
      </c>
      <c r="M58" s="1"/>
      <c r="N58" s="1"/>
      <c r="O58" s="1">
        <v>33.648600000000023</v>
      </c>
      <c r="P58" s="1">
        <f t="shared" si="5"/>
        <v>19.749199999999998</v>
      </c>
      <c r="Q58" s="5">
        <f t="shared" si="16"/>
        <v>110.12379999999996</v>
      </c>
      <c r="R58" s="5"/>
      <c r="S58" s="1"/>
      <c r="T58" s="1">
        <f t="shared" si="6"/>
        <v>9.5</v>
      </c>
      <c r="U58" s="1">
        <f t="shared" si="7"/>
        <v>3.9238855244769417</v>
      </c>
      <c r="V58" s="1">
        <v>14.913600000000001</v>
      </c>
      <c r="W58" s="1">
        <v>12.783200000000001</v>
      </c>
      <c r="X58" s="1">
        <v>18.405000000000001</v>
      </c>
      <c r="Y58" s="1">
        <v>21.882999999999999</v>
      </c>
      <c r="Z58" s="1">
        <v>18.792200000000001</v>
      </c>
      <c r="AA58" s="1">
        <v>19.5426</v>
      </c>
      <c r="AB58" s="1"/>
      <c r="AC58" s="1">
        <f t="shared" si="14"/>
        <v>110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3" t="s">
        <v>89</v>
      </c>
      <c r="B59" s="13" t="s">
        <v>38</v>
      </c>
      <c r="C59" s="13"/>
      <c r="D59" s="13"/>
      <c r="E59" s="13"/>
      <c r="F59" s="13"/>
      <c r="G59" s="14">
        <v>0</v>
      </c>
      <c r="H59" s="13">
        <v>50</v>
      </c>
      <c r="I59" s="13" t="s">
        <v>33</v>
      </c>
      <c r="J59" s="13"/>
      <c r="K59" s="13">
        <f t="shared" si="13"/>
        <v>0</v>
      </c>
      <c r="L59" s="13">
        <f t="shared" si="4"/>
        <v>0</v>
      </c>
      <c r="M59" s="13"/>
      <c r="N59" s="13"/>
      <c r="O59" s="13"/>
      <c r="P59" s="13">
        <f t="shared" si="5"/>
        <v>0</v>
      </c>
      <c r="Q59" s="15"/>
      <c r="R59" s="15"/>
      <c r="S59" s="13"/>
      <c r="T59" s="13" t="e">
        <f t="shared" si="6"/>
        <v>#DIV/0!</v>
      </c>
      <c r="U59" s="13" t="e">
        <f t="shared" si="7"/>
        <v>#DIV/0!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 t="s">
        <v>39</v>
      </c>
      <c r="AC59" s="13">
        <f t="shared" si="14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90</v>
      </c>
      <c r="B60" s="1" t="s">
        <v>32</v>
      </c>
      <c r="C60" s="1">
        <v>40.423999999999999</v>
      </c>
      <c r="D60" s="1">
        <v>733.803</v>
      </c>
      <c r="E60" s="1">
        <v>406.37099999999998</v>
      </c>
      <c r="F60" s="1">
        <v>143.01499999999999</v>
      </c>
      <c r="G60" s="6">
        <v>1</v>
      </c>
      <c r="H60" s="1">
        <v>40</v>
      </c>
      <c r="I60" s="1" t="s">
        <v>33</v>
      </c>
      <c r="J60" s="1">
        <v>414.11</v>
      </c>
      <c r="K60" s="1">
        <f t="shared" si="13"/>
        <v>-7.7390000000000327</v>
      </c>
      <c r="L60" s="1">
        <f t="shared" si="4"/>
        <v>198.56099999999998</v>
      </c>
      <c r="M60" s="1">
        <v>207.81</v>
      </c>
      <c r="N60" s="1">
        <v>100</v>
      </c>
      <c r="O60" s="1">
        <v>98.353999999999928</v>
      </c>
      <c r="P60" s="1">
        <f t="shared" si="5"/>
        <v>39.712199999999996</v>
      </c>
      <c r="Q60" s="5">
        <f t="shared" ref="Q60:Q62" si="17">9.5*P60-O60-N60-F60</f>
        <v>35.896900000000073</v>
      </c>
      <c r="R60" s="5"/>
      <c r="S60" s="1"/>
      <c r="T60" s="1">
        <f t="shared" si="6"/>
        <v>9.5</v>
      </c>
      <c r="U60" s="1">
        <f t="shared" si="7"/>
        <v>8.5960737506358242</v>
      </c>
      <c r="V60" s="1">
        <v>46.328000000000003</v>
      </c>
      <c r="W60" s="1">
        <v>42.8596</v>
      </c>
      <c r="X60" s="1">
        <v>39.468200000000003</v>
      </c>
      <c r="Y60" s="1">
        <v>43.555999999999997</v>
      </c>
      <c r="Z60" s="1">
        <v>38.770200000000003</v>
      </c>
      <c r="AA60" s="1">
        <v>38.922600000000003</v>
      </c>
      <c r="AB60" s="1"/>
      <c r="AC60" s="1">
        <f t="shared" si="14"/>
        <v>36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91</v>
      </c>
      <c r="B61" s="1" t="s">
        <v>38</v>
      </c>
      <c r="C61" s="1">
        <v>188</v>
      </c>
      <c r="D61" s="1">
        <v>702</v>
      </c>
      <c r="E61" s="1">
        <v>424</v>
      </c>
      <c r="F61" s="1">
        <v>258</v>
      </c>
      <c r="G61" s="6">
        <v>0.4</v>
      </c>
      <c r="H61" s="1">
        <v>40</v>
      </c>
      <c r="I61" s="1" t="s">
        <v>33</v>
      </c>
      <c r="J61" s="1">
        <v>527</v>
      </c>
      <c r="K61" s="1">
        <f t="shared" si="13"/>
        <v>-103</v>
      </c>
      <c r="L61" s="1">
        <f t="shared" si="4"/>
        <v>364</v>
      </c>
      <c r="M61" s="1">
        <v>60</v>
      </c>
      <c r="N61" s="1">
        <v>120</v>
      </c>
      <c r="O61" s="1">
        <v>119.7999999999999</v>
      </c>
      <c r="P61" s="1">
        <f t="shared" si="5"/>
        <v>72.8</v>
      </c>
      <c r="Q61" s="5">
        <f t="shared" si="17"/>
        <v>193.80000000000018</v>
      </c>
      <c r="R61" s="5"/>
      <c r="S61" s="1"/>
      <c r="T61" s="1">
        <f t="shared" si="6"/>
        <v>9.5000000000000018</v>
      </c>
      <c r="U61" s="1">
        <f t="shared" si="7"/>
        <v>6.8379120879120867</v>
      </c>
      <c r="V61" s="1">
        <v>73.8</v>
      </c>
      <c r="W61" s="1">
        <v>78.400000000000006</v>
      </c>
      <c r="X61" s="1">
        <v>72</v>
      </c>
      <c r="Y61" s="1">
        <v>67</v>
      </c>
      <c r="Z61" s="1">
        <v>71.2</v>
      </c>
      <c r="AA61" s="1">
        <v>75.2</v>
      </c>
      <c r="AB61" s="1"/>
      <c r="AC61" s="1">
        <f t="shared" si="14"/>
        <v>78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92</v>
      </c>
      <c r="B62" s="1" t="s">
        <v>38</v>
      </c>
      <c r="C62" s="1">
        <v>192</v>
      </c>
      <c r="D62" s="1">
        <v>606</v>
      </c>
      <c r="E62" s="1">
        <v>444</v>
      </c>
      <c r="F62" s="1">
        <v>291</v>
      </c>
      <c r="G62" s="6">
        <v>0.4</v>
      </c>
      <c r="H62" s="1">
        <v>40</v>
      </c>
      <c r="I62" s="1" t="s">
        <v>33</v>
      </c>
      <c r="J62" s="1">
        <v>444</v>
      </c>
      <c r="K62" s="1">
        <f t="shared" si="13"/>
        <v>0</v>
      </c>
      <c r="L62" s="1">
        <f t="shared" si="4"/>
        <v>384</v>
      </c>
      <c r="M62" s="1">
        <v>60</v>
      </c>
      <c r="N62" s="1">
        <v>140</v>
      </c>
      <c r="O62" s="1">
        <v>133.80000000000001</v>
      </c>
      <c r="P62" s="1">
        <f t="shared" si="5"/>
        <v>76.8</v>
      </c>
      <c r="Q62" s="5">
        <f t="shared" si="17"/>
        <v>164.79999999999995</v>
      </c>
      <c r="R62" s="5"/>
      <c r="S62" s="1"/>
      <c r="T62" s="1">
        <f t="shared" si="6"/>
        <v>9.5</v>
      </c>
      <c r="U62" s="1">
        <f t="shared" si="7"/>
        <v>7.3541666666666661</v>
      </c>
      <c r="V62" s="1">
        <v>78.8</v>
      </c>
      <c r="W62" s="1">
        <v>82.2</v>
      </c>
      <c r="X62" s="1">
        <v>76.2</v>
      </c>
      <c r="Y62" s="1">
        <v>70.2</v>
      </c>
      <c r="Z62" s="1">
        <v>74.599999999999994</v>
      </c>
      <c r="AA62" s="1">
        <v>79.8</v>
      </c>
      <c r="AB62" s="1"/>
      <c r="AC62" s="1">
        <f t="shared" si="14"/>
        <v>66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3" t="s">
        <v>93</v>
      </c>
      <c r="B63" s="13" t="s">
        <v>32</v>
      </c>
      <c r="C63" s="13"/>
      <c r="D63" s="13"/>
      <c r="E63" s="13"/>
      <c r="F63" s="13"/>
      <c r="G63" s="14">
        <v>0</v>
      </c>
      <c r="H63" s="13">
        <v>55</v>
      </c>
      <c r="I63" s="13" t="s">
        <v>33</v>
      </c>
      <c r="J63" s="13"/>
      <c r="K63" s="13">
        <f t="shared" si="13"/>
        <v>0</v>
      </c>
      <c r="L63" s="13">
        <f t="shared" si="4"/>
        <v>0</v>
      </c>
      <c r="M63" s="13"/>
      <c r="N63" s="13"/>
      <c r="O63" s="13"/>
      <c r="P63" s="13">
        <f t="shared" si="5"/>
        <v>0</v>
      </c>
      <c r="Q63" s="15"/>
      <c r="R63" s="15"/>
      <c r="S63" s="13"/>
      <c r="T63" s="13" t="e">
        <f t="shared" si="6"/>
        <v>#DIV/0!</v>
      </c>
      <c r="U63" s="13" t="e">
        <f t="shared" si="7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39</v>
      </c>
      <c r="AC63" s="13">
        <f t="shared" si="14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94</v>
      </c>
      <c r="B64" s="1" t="s">
        <v>32</v>
      </c>
      <c r="C64" s="1">
        <v>157.239</v>
      </c>
      <c r="D64" s="1">
        <v>263.221</v>
      </c>
      <c r="E64" s="1">
        <v>178.51</v>
      </c>
      <c r="F64" s="1">
        <v>185.80699999999999</v>
      </c>
      <c r="G64" s="6">
        <v>1</v>
      </c>
      <c r="H64" s="1">
        <v>50</v>
      </c>
      <c r="I64" s="1" t="s">
        <v>33</v>
      </c>
      <c r="J64" s="1">
        <v>169.65</v>
      </c>
      <c r="K64" s="1">
        <f t="shared" si="13"/>
        <v>8.8599999999999852</v>
      </c>
      <c r="L64" s="1">
        <f t="shared" si="4"/>
        <v>178.51</v>
      </c>
      <c r="M64" s="1"/>
      <c r="N64" s="1"/>
      <c r="O64" s="1">
        <v>159.7162000000001</v>
      </c>
      <c r="P64" s="1">
        <f t="shared" si="5"/>
        <v>35.701999999999998</v>
      </c>
      <c r="Q64" s="5"/>
      <c r="R64" s="5"/>
      <c r="S64" s="1"/>
      <c r="T64" s="1">
        <f t="shared" si="6"/>
        <v>9.677978824715705</v>
      </c>
      <c r="U64" s="1">
        <f t="shared" si="7"/>
        <v>9.677978824715705</v>
      </c>
      <c r="V64" s="1">
        <v>41.514200000000002</v>
      </c>
      <c r="W64" s="1">
        <v>34.902999999999999</v>
      </c>
      <c r="X64" s="1">
        <v>30.023800000000001</v>
      </c>
      <c r="Y64" s="1">
        <v>32.851799999999997</v>
      </c>
      <c r="Z64" s="1">
        <v>34.3992</v>
      </c>
      <c r="AA64" s="1">
        <v>31.505600000000001</v>
      </c>
      <c r="AB64" s="1"/>
      <c r="AC64" s="1">
        <f t="shared" si="14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3" t="s">
        <v>95</v>
      </c>
      <c r="B65" s="13" t="s">
        <v>32</v>
      </c>
      <c r="C65" s="13"/>
      <c r="D65" s="13"/>
      <c r="E65" s="13"/>
      <c r="F65" s="13"/>
      <c r="G65" s="14">
        <v>0</v>
      </c>
      <c r="H65" s="13">
        <v>50</v>
      </c>
      <c r="I65" s="13" t="s">
        <v>33</v>
      </c>
      <c r="J65" s="13"/>
      <c r="K65" s="13">
        <f t="shared" si="13"/>
        <v>0</v>
      </c>
      <c r="L65" s="13">
        <f t="shared" si="4"/>
        <v>0</v>
      </c>
      <c r="M65" s="13"/>
      <c r="N65" s="13"/>
      <c r="O65" s="13"/>
      <c r="P65" s="13">
        <f t="shared" si="5"/>
        <v>0</v>
      </c>
      <c r="Q65" s="15"/>
      <c r="R65" s="15"/>
      <c r="S65" s="13"/>
      <c r="T65" s="13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39</v>
      </c>
      <c r="AC65" s="13">
        <f t="shared" si="14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3" t="s">
        <v>96</v>
      </c>
      <c r="B66" s="13" t="s">
        <v>38</v>
      </c>
      <c r="C66" s="13"/>
      <c r="D66" s="13"/>
      <c r="E66" s="13"/>
      <c r="F66" s="13"/>
      <c r="G66" s="14">
        <v>0</v>
      </c>
      <c r="H66" s="13">
        <v>50</v>
      </c>
      <c r="I66" s="13" t="s">
        <v>33</v>
      </c>
      <c r="J66" s="13"/>
      <c r="K66" s="13">
        <f t="shared" si="13"/>
        <v>0</v>
      </c>
      <c r="L66" s="13">
        <f t="shared" si="4"/>
        <v>0</v>
      </c>
      <c r="M66" s="13"/>
      <c r="N66" s="13"/>
      <c r="O66" s="13"/>
      <c r="P66" s="13">
        <f t="shared" si="5"/>
        <v>0</v>
      </c>
      <c r="Q66" s="15"/>
      <c r="R66" s="15"/>
      <c r="S66" s="13"/>
      <c r="T66" s="13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39</v>
      </c>
      <c r="AC66" s="13">
        <f t="shared" si="14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0" t="s">
        <v>97</v>
      </c>
      <c r="B67" s="10" t="s">
        <v>32</v>
      </c>
      <c r="C67" s="10"/>
      <c r="D67" s="10">
        <v>111.70099999999999</v>
      </c>
      <c r="E67" s="10">
        <v>111.70099999999999</v>
      </c>
      <c r="F67" s="10"/>
      <c r="G67" s="11">
        <v>0</v>
      </c>
      <c r="H67" s="10" t="e">
        <v>#N/A</v>
      </c>
      <c r="I67" s="10" t="s">
        <v>69</v>
      </c>
      <c r="J67" s="10">
        <v>111.70099999999999</v>
      </c>
      <c r="K67" s="10">
        <f t="shared" si="13"/>
        <v>0</v>
      </c>
      <c r="L67" s="10">
        <f t="shared" si="4"/>
        <v>0</v>
      </c>
      <c r="M67" s="10">
        <v>111.70099999999999</v>
      </c>
      <c r="N67" s="10"/>
      <c r="O67" s="10"/>
      <c r="P67" s="10">
        <f t="shared" si="5"/>
        <v>0</v>
      </c>
      <c r="Q67" s="12"/>
      <c r="R67" s="12"/>
      <c r="S67" s="10"/>
      <c r="T67" s="10" t="e">
        <f t="shared" si="6"/>
        <v>#DIV/0!</v>
      </c>
      <c r="U67" s="10" t="e">
        <f t="shared" si="7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/>
      <c r="AC67" s="10">
        <f t="shared" si="14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98</v>
      </c>
      <c r="B68" s="1" t="s">
        <v>38</v>
      </c>
      <c r="C68" s="1">
        <v>382</v>
      </c>
      <c r="D68" s="1">
        <v>2214</v>
      </c>
      <c r="E68" s="1">
        <v>1513</v>
      </c>
      <c r="F68" s="1">
        <v>472</v>
      </c>
      <c r="G68" s="6">
        <v>0.4</v>
      </c>
      <c r="H68" s="1">
        <v>40</v>
      </c>
      <c r="I68" s="1" t="s">
        <v>33</v>
      </c>
      <c r="J68" s="1">
        <v>1528</v>
      </c>
      <c r="K68" s="1">
        <f t="shared" si="13"/>
        <v>-15</v>
      </c>
      <c r="L68" s="1">
        <f t="shared" si="4"/>
        <v>793</v>
      </c>
      <c r="M68" s="1">
        <v>720</v>
      </c>
      <c r="N68" s="1">
        <v>200</v>
      </c>
      <c r="O68" s="1">
        <v>197.80000000000021</v>
      </c>
      <c r="P68" s="1">
        <f t="shared" si="5"/>
        <v>158.6</v>
      </c>
      <c r="Q68" s="5">
        <f t="shared" ref="Q68:Q70" si="18">9.5*P68-O68-N68-F68</f>
        <v>636.89999999999986</v>
      </c>
      <c r="R68" s="5"/>
      <c r="S68" s="1"/>
      <c r="T68" s="1">
        <f t="shared" si="6"/>
        <v>9.5</v>
      </c>
      <c r="U68" s="1">
        <f t="shared" si="7"/>
        <v>5.48423707440101</v>
      </c>
      <c r="V68" s="1">
        <v>137.80000000000001</v>
      </c>
      <c r="W68" s="1">
        <v>146.6</v>
      </c>
      <c r="X68" s="1">
        <v>147.6</v>
      </c>
      <c r="Y68" s="1">
        <v>146.80000000000001</v>
      </c>
      <c r="Z68" s="1">
        <v>142</v>
      </c>
      <c r="AA68" s="1">
        <v>135.80000000000001</v>
      </c>
      <c r="AB68" s="1"/>
      <c r="AC68" s="1">
        <f t="shared" si="14"/>
        <v>255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99</v>
      </c>
      <c r="B69" s="1" t="s">
        <v>38</v>
      </c>
      <c r="C69" s="1">
        <v>291</v>
      </c>
      <c r="D69" s="1">
        <v>2188</v>
      </c>
      <c r="E69" s="1">
        <v>1262</v>
      </c>
      <c r="F69" s="1">
        <v>462</v>
      </c>
      <c r="G69" s="6">
        <v>0.4</v>
      </c>
      <c r="H69" s="1">
        <v>40</v>
      </c>
      <c r="I69" s="1" t="s">
        <v>33</v>
      </c>
      <c r="J69" s="1">
        <v>1285</v>
      </c>
      <c r="K69" s="1">
        <f t="shared" si="13"/>
        <v>-23</v>
      </c>
      <c r="L69" s="1">
        <f t="shared" si="4"/>
        <v>602</v>
      </c>
      <c r="M69" s="1">
        <v>660</v>
      </c>
      <c r="N69" s="1">
        <v>120</v>
      </c>
      <c r="O69" s="1">
        <v>158.40000000000009</v>
      </c>
      <c r="P69" s="1">
        <f t="shared" si="5"/>
        <v>120.4</v>
      </c>
      <c r="Q69" s="5">
        <f t="shared" si="18"/>
        <v>403.39999999999986</v>
      </c>
      <c r="R69" s="5"/>
      <c r="S69" s="1"/>
      <c r="T69" s="1">
        <f t="shared" si="6"/>
        <v>9.5</v>
      </c>
      <c r="U69" s="1">
        <f t="shared" si="7"/>
        <v>6.1495016611295688</v>
      </c>
      <c r="V69" s="1">
        <v>110.4</v>
      </c>
      <c r="W69" s="1">
        <v>119</v>
      </c>
      <c r="X69" s="1">
        <v>122.4</v>
      </c>
      <c r="Y69" s="1">
        <v>117.4</v>
      </c>
      <c r="Z69" s="1">
        <v>110.6</v>
      </c>
      <c r="AA69" s="1">
        <v>99.2</v>
      </c>
      <c r="AB69" s="1"/>
      <c r="AC69" s="1">
        <f t="shared" si="14"/>
        <v>161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100</v>
      </c>
      <c r="B70" s="1" t="s">
        <v>32</v>
      </c>
      <c r="C70" s="1">
        <v>70.233000000000004</v>
      </c>
      <c r="D70" s="1">
        <v>937.803</v>
      </c>
      <c r="E70" s="1">
        <v>518.26700000000005</v>
      </c>
      <c r="F70" s="1">
        <v>176.68</v>
      </c>
      <c r="G70" s="6">
        <v>1</v>
      </c>
      <c r="H70" s="1">
        <v>40</v>
      </c>
      <c r="I70" s="1" t="s">
        <v>33</v>
      </c>
      <c r="J70" s="1">
        <v>501.18599999999998</v>
      </c>
      <c r="K70" s="1">
        <f t="shared" ref="K70:K101" si="19">E70-J70</f>
        <v>17.081000000000074</v>
      </c>
      <c r="L70" s="1">
        <f t="shared" si="4"/>
        <v>212.38100000000003</v>
      </c>
      <c r="M70" s="1">
        <v>305.88600000000002</v>
      </c>
      <c r="N70" s="1"/>
      <c r="O70" s="1">
        <v>122.1220000000001</v>
      </c>
      <c r="P70" s="1">
        <f t="shared" si="5"/>
        <v>42.476200000000006</v>
      </c>
      <c r="Q70" s="5">
        <f t="shared" si="18"/>
        <v>104.72189999999995</v>
      </c>
      <c r="R70" s="5"/>
      <c r="S70" s="1"/>
      <c r="T70" s="1">
        <f t="shared" si="6"/>
        <v>9.5</v>
      </c>
      <c r="U70" s="1">
        <f t="shared" si="7"/>
        <v>7.0345746559249669</v>
      </c>
      <c r="V70" s="1">
        <v>41.71</v>
      </c>
      <c r="W70" s="1">
        <v>37.428999999999988</v>
      </c>
      <c r="X70" s="1">
        <v>36.680599999999998</v>
      </c>
      <c r="Y70" s="1">
        <v>40.047800000000002</v>
      </c>
      <c r="Z70" s="1">
        <v>33.277799999999992</v>
      </c>
      <c r="AA70" s="1">
        <v>32.069800000000001</v>
      </c>
      <c r="AB70" s="1"/>
      <c r="AC70" s="1">
        <f t="shared" ref="AC70:AC103" si="20">ROUND(Q70*G70,0)</f>
        <v>105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101</v>
      </c>
      <c r="B71" s="1" t="s">
        <v>32</v>
      </c>
      <c r="C71" s="1">
        <v>159.98599999999999</v>
      </c>
      <c r="D71" s="1">
        <v>479.68900000000002</v>
      </c>
      <c r="E71" s="1">
        <v>335.96100000000001</v>
      </c>
      <c r="F71" s="1">
        <v>165.13900000000001</v>
      </c>
      <c r="G71" s="6">
        <v>1</v>
      </c>
      <c r="H71" s="1">
        <v>40</v>
      </c>
      <c r="I71" s="1" t="s">
        <v>33</v>
      </c>
      <c r="J71" s="1">
        <v>338.08300000000003</v>
      </c>
      <c r="K71" s="1">
        <f t="shared" si="19"/>
        <v>-2.1220000000000141</v>
      </c>
      <c r="L71" s="1">
        <f t="shared" ref="L71:L103" si="21">E71-M71</f>
        <v>126.97800000000001</v>
      </c>
      <c r="M71" s="1">
        <v>208.983</v>
      </c>
      <c r="N71" s="1"/>
      <c r="O71" s="1">
        <v>88.192800000000005</v>
      </c>
      <c r="P71" s="1">
        <f t="shared" ref="P71:P103" si="22">L71/5</f>
        <v>25.395600000000002</v>
      </c>
      <c r="Q71" s="5"/>
      <c r="R71" s="5"/>
      <c r="S71" s="1"/>
      <c r="T71" s="1">
        <f t="shared" ref="T71:T103" si="23">(F71+N71+O71+Q71)/P71</f>
        <v>9.9754209390603101</v>
      </c>
      <c r="U71" s="1">
        <f t="shared" ref="U71:U103" si="24">(F71+N71+O71)/P71</f>
        <v>9.9754209390603101</v>
      </c>
      <c r="V71" s="1">
        <v>31.556799999999999</v>
      </c>
      <c r="W71" s="1">
        <v>28.87759999999999</v>
      </c>
      <c r="X71" s="1">
        <v>19.802600000000002</v>
      </c>
      <c r="Y71" s="1">
        <v>21.734400000000001</v>
      </c>
      <c r="Z71" s="1">
        <v>30.712199999999999</v>
      </c>
      <c r="AA71" s="1">
        <v>29.5776</v>
      </c>
      <c r="AB71" s="1"/>
      <c r="AC71" s="1">
        <f t="shared" si="2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0" t="s">
        <v>102</v>
      </c>
      <c r="B72" s="10" t="s">
        <v>32</v>
      </c>
      <c r="C72" s="10"/>
      <c r="D72" s="10">
        <v>463.05799999999999</v>
      </c>
      <c r="E72" s="10">
        <v>255.06</v>
      </c>
      <c r="F72" s="10"/>
      <c r="G72" s="11">
        <v>0</v>
      </c>
      <c r="H72" s="10" t="e">
        <v>#N/A</v>
      </c>
      <c r="I72" s="10" t="s">
        <v>69</v>
      </c>
      <c r="J72" s="10">
        <v>255.06</v>
      </c>
      <c r="K72" s="10">
        <f t="shared" si="19"/>
        <v>0</v>
      </c>
      <c r="L72" s="10">
        <f t="shared" si="21"/>
        <v>0</v>
      </c>
      <c r="M72" s="10">
        <v>255.06</v>
      </c>
      <c r="N72" s="10"/>
      <c r="O72" s="10"/>
      <c r="P72" s="10">
        <f t="shared" si="22"/>
        <v>0</v>
      </c>
      <c r="Q72" s="12"/>
      <c r="R72" s="12"/>
      <c r="S72" s="10"/>
      <c r="T72" s="10" t="e">
        <f t="shared" si="23"/>
        <v>#DIV/0!</v>
      </c>
      <c r="U72" s="10" t="e">
        <f t="shared" si="24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/>
      <c r="AC72" s="10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3" t="s">
        <v>103</v>
      </c>
      <c r="B73" s="13" t="s">
        <v>32</v>
      </c>
      <c r="C73" s="13"/>
      <c r="D73" s="13">
        <v>375.44900000000001</v>
      </c>
      <c r="E73" s="13">
        <v>209.18100000000001</v>
      </c>
      <c r="F73" s="13"/>
      <c r="G73" s="14">
        <v>0</v>
      </c>
      <c r="H73" s="13">
        <v>40</v>
      </c>
      <c r="I73" s="13" t="s">
        <v>33</v>
      </c>
      <c r="J73" s="13">
        <v>209.18100000000001</v>
      </c>
      <c r="K73" s="13">
        <f t="shared" si="19"/>
        <v>0</v>
      </c>
      <c r="L73" s="13">
        <f t="shared" si="21"/>
        <v>0</v>
      </c>
      <c r="M73" s="13">
        <v>209.18100000000001</v>
      </c>
      <c r="N73" s="13"/>
      <c r="O73" s="13"/>
      <c r="P73" s="13">
        <f t="shared" si="22"/>
        <v>0</v>
      </c>
      <c r="Q73" s="15"/>
      <c r="R73" s="15"/>
      <c r="S73" s="13"/>
      <c r="T73" s="13" t="e">
        <f t="shared" si="23"/>
        <v>#DIV/0!</v>
      </c>
      <c r="U73" s="13" t="e">
        <f t="shared" si="24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39</v>
      </c>
      <c r="AC73" s="13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0" t="s">
        <v>104</v>
      </c>
      <c r="B74" s="10" t="s">
        <v>38</v>
      </c>
      <c r="C74" s="10"/>
      <c r="D74" s="10">
        <v>24</v>
      </c>
      <c r="E74" s="10">
        <v>24</v>
      </c>
      <c r="F74" s="10"/>
      <c r="G74" s="11">
        <v>0</v>
      </c>
      <c r="H74" s="10" t="e">
        <v>#N/A</v>
      </c>
      <c r="I74" s="10" t="s">
        <v>69</v>
      </c>
      <c r="J74" s="10">
        <v>24</v>
      </c>
      <c r="K74" s="10">
        <f t="shared" si="19"/>
        <v>0</v>
      </c>
      <c r="L74" s="10">
        <f t="shared" si="21"/>
        <v>0</v>
      </c>
      <c r="M74" s="10">
        <v>24</v>
      </c>
      <c r="N74" s="10"/>
      <c r="O74" s="10"/>
      <c r="P74" s="10">
        <f t="shared" si="22"/>
        <v>0</v>
      </c>
      <c r="Q74" s="12"/>
      <c r="R74" s="12"/>
      <c r="S74" s="10"/>
      <c r="T74" s="10" t="e">
        <f t="shared" si="23"/>
        <v>#DIV/0!</v>
      </c>
      <c r="U74" s="10" t="e">
        <f t="shared" si="24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/>
      <c r="AC74" s="10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0" t="s">
        <v>105</v>
      </c>
      <c r="B75" s="10" t="s">
        <v>32</v>
      </c>
      <c r="C75" s="10"/>
      <c r="D75" s="10">
        <v>21.916</v>
      </c>
      <c r="E75" s="10"/>
      <c r="F75" s="10"/>
      <c r="G75" s="11">
        <v>0</v>
      </c>
      <c r="H75" s="10" t="e">
        <v>#N/A</v>
      </c>
      <c r="I75" s="10" t="s">
        <v>69</v>
      </c>
      <c r="J75" s="10"/>
      <c r="K75" s="10">
        <f t="shared" si="19"/>
        <v>0</v>
      </c>
      <c r="L75" s="10">
        <f t="shared" si="21"/>
        <v>0</v>
      </c>
      <c r="M75" s="10"/>
      <c r="N75" s="10"/>
      <c r="O75" s="10"/>
      <c r="P75" s="10">
        <f t="shared" si="22"/>
        <v>0</v>
      </c>
      <c r="Q75" s="12"/>
      <c r="R75" s="12"/>
      <c r="S75" s="10"/>
      <c r="T75" s="10" t="e">
        <f t="shared" si="23"/>
        <v>#DIV/0!</v>
      </c>
      <c r="U75" s="10" t="e">
        <f t="shared" si="24"/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/>
      <c r="AC75" s="10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106</v>
      </c>
      <c r="B76" s="1" t="s">
        <v>32</v>
      </c>
      <c r="C76" s="1">
        <v>55.18</v>
      </c>
      <c r="D76" s="1">
        <v>242.58199999999999</v>
      </c>
      <c r="E76" s="1">
        <v>82.846000000000004</v>
      </c>
      <c r="F76" s="1">
        <v>166.297</v>
      </c>
      <c r="G76" s="6">
        <v>1</v>
      </c>
      <c r="H76" s="1">
        <v>30</v>
      </c>
      <c r="I76" s="1" t="s">
        <v>33</v>
      </c>
      <c r="J76" s="1">
        <v>88.13</v>
      </c>
      <c r="K76" s="1">
        <f t="shared" si="19"/>
        <v>-5.2839999999999918</v>
      </c>
      <c r="L76" s="1">
        <f t="shared" si="21"/>
        <v>82.846000000000004</v>
      </c>
      <c r="M76" s="1"/>
      <c r="N76" s="1"/>
      <c r="O76" s="1">
        <v>41.679100000000048</v>
      </c>
      <c r="P76" s="1">
        <f t="shared" si="22"/>
        <v>16.569200000000002</v>
      </c>
      <c r="Q76" s="5"/>
      <c r="R76" s="5"/>
      <c r="S76" s="1"/>
      <c r="T76" s="1">
        <f t="shared" si="23"/>
        <v>12.551969920092702</v>
      </c>
      <c r="U76" s="1">
        <f t="shared" si="24"/>
        <v>12.551969920092702</v>
      </c>
      <c r="V76" s="1">
        <v>24.151199999999999</v>
      </c>
      <c r="W76" s="1">
        <v>25.447800000000001</v>
      </c>
      <c r="X76" s="1">
        <v>20.965199999999999</v>
      </c>
      <c r="Y76" s="1">
        <v>20.256599999999999</v>
      </c>
      <c r="Z76" s="1">
        <v>19.915400000000002</v>
      </c>
      <c r="AA76" s="1">
        <v>19.790199999999999</v>
      </c>
      <c r="AB76" s="1"/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3" t="s">
        <v>107</v>
      </c>
      <c r="B77" s="13" t="s">
        <v>38</v>
      </c>
      <c r="C77" s="13"/>
      <c r="D77" s="13"/>
      <c r="E77" s="13"/>
      <c r="F77" s="13"/>
      <c r="G77" s="14">
        <v>0</v>
      </c>
      <c r="H77" s="13">
        <v>55</v>
      </c>
      <c r="I77" s="13" t="s">
        <v>33</v>
      </c>
      <c r="J77" s="13"/>
      <c r="K77" s="13">
        <f t="shared" si="19"/>
        <v>0</v>
      </c>
      <c r="L77" s="13">
        <f t="shared" si="21"/>
        <v>0</v>
      </c>
      <c r="M77" s="13"/>
      <c r="N77" s="13"/>
      <c r="O77" s="13"/>
      <c r="P77" s="13">
        <f t="shared" si="22"/>
        <v>0</v>
      </c>
      <c r="Q77" s="15"/>
      <c r="R77" s="15"/>
      <c r="S77" s="13"/>
      <c r="T77" s="13" t="e">
        <f t="shared" si="23"/>
        <v>#DIV/0!</v>
      </c>
      <c r="U77" s="13" t="e">
        <f t="shared" si="24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39</v>
      </c>
      <c r="AC77" s="13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3" t="s">
        <v>108</v>
      </c>
      <c r="B78" s="13" t="s">
        <v>38</v>
      </c>
      <c r="C78" s="13"/>
      <c r="D78" s="13"/>
      <c r="E78" s="13"/>
      <c r="F78" s="13"/>
      <c r="G78" s="14">
        <v>0</v>
      </c>
      <c r="H78" s="13" t="e">
        <v>#N/A</v>
      </c>
      <c r="I78" s="13" t="s">
        <v>33</v>
      </c>
      <c r="J78" s="13"/>
      <c r="K78" s="13">
        <f t="shared" si="19"/>
        <v>0</v>
      </c>
      <c r="L78" s="13">
        <f t="shared" si="21"/>
        <v>0</v>
      </c>
      <c r="M78" s="13"/>
      <c r="N78" s="13"/>
      <c r="O78" s="13"/>
      <c r="P78" s="13">
        <f t="shared" si="22"/>
        <v>0</v>
      </c>
      <c r="Q78" s="15"/>
      <c r="R78" s="15"/>
      <c r="S78" s="13"/>
      <c r="T78" s="13" t="e">
        <f t="shared" si="23"/>
        <v>#DIV/0!</v>
      </c>
      <c r="U78" s="13" t="e">
        <f t="shared" si="24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39</v>
      </c>
      <c r="AC78" s="13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3" t="s">
        <v>109</v>
      </c>
      <c r="B79" s="13" t="s">
        <v>38</v>
      </c>
      <c r="C79" s="13"/>
      <c r="D79" s="13"/>
      <c r="E79" s="13"/>
      <c r="F79" s="13"/>
      <c r="G79" s="14">
        <v>0</v>
      </c>
      <c r="H79" s="13">
        <v>50</v>
      </c>
      <c r="I79" s="13" t="s">
        <v>33</v>
      </c>
      <c r="J79" s="13"/>
      <c r="K79" s="13">
        <f t="shared" si="19"/>
        <v>0</v>
      </c>
      <c r="L79" s="13">
        <f t="shared" si="21"/>
        <v>0</v>
      </c>
      <c r="M79" s="13"/>
      <c r="N79" s="13"/>
      <c r="O79" s="13"/>
      <c r="P79" s="13">
        <f t="shared" si="22"/>
        <v>0</v>
      </c>
      <c r="Q79" s="15"/>
      <c r="R79" s="15"/>
      <c r="S79" s="13"/>
      <c r="T79" s="13" t="e">
        <f t="shared" si="23"/>
        <v>#DIV/0!</v>
      </c>
      <c r="U79" s="13" t="e">
        <f t="shared" si="24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39</v>
      </c>
      <c r="AC79" s="13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3" t="s">
        <v>110</v>
      </c>
      <c r="B80" s="13" t="s">
        <v>38</v>
      </c>
      <c r="C80" s="13"/>
      <c r="D80" s="13"/>
      <c r="E80" s="13"/>
      <c r="F80" s="13"/>
      <c r="G80" s="14">
        <v>0</v>
      </c>
      <c r="H80" s="13">
        <v>30</v>
      </c>
      <c r="I80" s="13" t="s">
        <v>33</v>
      </c>
      <c r="J80" s="13"/>
      <c r="K80" s="13">
        <f t="shared" si="19"/>
        <v>0</v>
      </c>
      <c r="L80" s="13">
        <f t="shared" si="21"/>
        <v>0</v>
      </c>
      <c r="M80" s="13"/>
      <c r="N80" s="13"/>
      <c r="O80" s="13"/>
      <c r="P80" s="13">
        <f t="shared" si="22"/>
        <v>0</v>
      </c>
      <c r="Q80" s="15"/>
      <c r="R80" s="15"/>
      <c r="S80" s="13"/>
      <c r="T80" s="13" t="e">
        <f t="shared" si="23"/>
        <v>#DIV/0!</v>
      </c>
      <c r="U80" s="13" t="e">
        <f t="shared" si="24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3" t="s">
        <v>111</v>
      </c>
      <c r="B81" s="13" t="s">
        <v>38</v>
      </c>
      <c r="C81" s="13"/>
      <c r="D81" s="13"/>
      <c r="E81" s="13"/>
      <c r="F81" s="13"/>
      <c r="G81" s="14">
        <v>0</v>
      </c>
      <c r="H81" s="13">
        <v>55</v>
      </c>
      <c r="I81" s="13" t="s">
        <v>33</v>
      </c>
      <c r="J81" s="13"/>
      <c r="K81" s="13">
        <f t="shared" si="19"/>
        <v>0</v>
      </c>
      <c r="L81" s="13">
        <f t="shared" si="21"/>
        <v>0</v>
      </c>
      <c r="M81" s="13"/>
      <c r="N81" s="13"/>
      <c r="O81" s="13"/>
      <c r="P81" s="13">
        <f t="shared" si="22"/>
        <v>0</v>
      </c>
      <c r="Q81" s="15"/>
      <c r="R81" s="15"/>
      <c r="S81" s="13"/>
      <c r="T81" s="13" t="e">
        <f t="shared" si="23"/>
        <v>#DIV/0!</v>
      </c>
      <c r="U81" s="13" t="e">
        <f t="shared" si="24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39</v>
      </c>
      <c r="AC81" s="13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3" t="s">
        <v>112</v>
      </c>
      <c r="B82" s="13" t="s">
        <v>38</v>
      </c>
      <c r="C82" s="13"/>
      <c r="D82" s="13"/>
      <c r="E82" s="13"/>
      <c r="F82" s="13"/>
      <c r="G82" s="14">
        <v>0</v>
      </c>
      <c r="H82" s="13">
        <v>40</v>
      </c>
      <c r="I82" s="13" t="s">
        <v>33</v>
      </c>
      <c r="J82" s="13"/>
      <c r="K82" s="13">
        <f t="shared" si="19"/>
        <v>0</v>
      </c>
      <c r="L82" s="13">
        <f t="shared" si="21"/>
        <v>0</v>
      </c>
      <c r="M82" s="13"/>
      <c r="N82" s="13"/>
      <c r="O82" s="13"/>
      <c r="P82" s="13">
        <f t="shared" si="22"/>
        <v>0</v>
      </c>
      <c r="Q82" s="15"/>
      <c r="R82" s="15"/>
      <c r="S82" s="13"/>
      <c r="T82" s="13" t="e">
        <f t="shared" si="23"/>
        <v>#DIV/0!</v>
      </c>
      <c r="U82" s="13" t="e">
        <f t="shared" si="24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3" t="s">
        <v>113</v>
      </c>
      <c r="B83" s="13" t="s">
        <v>38</v>
      </c>
      <c r="C83" s="13"/>
      <c r="D83" s="13"/>
      <c r="E83" s="13"/>
      <c r="F83" s="13"/>
      <c r="G83" s="14">
        <v>0</v>
      </c>
      <c r="H83" s="13">
        <v>50</v>
      </c>
      <c r="I83" s="13" t="s">
        <v>33</v>
      </c>
      <c r="J83" s="13"/>
      <c r="K83" s="13">
        <f t="shared" si="19"/>
        <v>0</v>
      </c>
      <c r="L83" s="13">
        <f t="shared" si="21"/>
        <v>0</v>
      </c>
      <c r="M83" s="13"/>
      <c r="N83" s="13"/>
      <c r="O83" s="13"/>
      <c r="P83" s="13">
        <f t="shared" si="22"/>
        <v>0</v>
      </c>
      <c r="Q83" s="15"/>
      <c r="R83" s="15"/>
      <c r="S83" s="13"/>
      <c r="T83" s="13" t="e">
        <f t="shared" si="23"/>
        <v>#DIV/0!</v>
      </c>
      <c r="U83" s="13" t="e">
        <f t="shared" si="24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0" t="s">
        <v>114</v>
      </c>
      <c r="B84" s="10" t="s">
        <v>38</v>
      </c>
      <c r="C84" s="10"/>
      <c r="D84" s="10">
        <v>24</v>
      </c>
      <c r="E84" s="10">
        <v>24</v>
      </c>
      <c r="F84" s="10"/>
      <c r="G84" s="11">
        <v>0</v>
      </c>
      <c r="H84" s="10" t="e">
        <v>#N/A</v>
      </c>
      <c r="I84" s="10" t="s">
        <v>69</v>
      </c>
      <c r="J84" s="10">
        <v>24</v>
      </c>
      <c r="K84" s="10">
        <f t="shared" si="19"/>
        <v>0</v>
      </c>
      <c r="L84" s="10">
        <f t="shared" si="21"/>
        <v>0</v>
      </c>
      <c r="M84" s="10">
        <v>24</v>
      </c>
      <c r="N84" s="10"/>
      <c r="O84" s="10"/>
      <c r="P84" s="10">
        <f t="shared" si="22"/>
        <v>0</v>
      </c>
      <c r="Q84" s="12"/>
      <c r="R84" s="12"/>
      <c r="S84" s="10"/>
      <c r="T84" s="10" t="e">
        <f t="shared" si="23"/>
        <v>#DIV/0!</v>
      </c>
      <c r="U84" s="10" t="e">
        <f t="shared" si="24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/>
      <c r="AC84" s="10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0" t="s">
        <v>115</v>
      </c>
      <c r="B85" s="10" t="s">
        <v>38</v>
      </c>
      <c r="C85" s="10"/>
      <c r="D85" s="10">
        <v>36</v>
      </c>
      <c r="E85" s="10">
        <v>36</v>
      </c>
      <c r="F85" s="10"/>
      <c r="G85" s="11">
        <v>0</v>
      </c>
      <c r="H85" s="10" t="e">
        <v>#N/A</v>
      </c>
      <c r="I85" s="10" t="s">
        <v>69</v>
      </c>
      <c r="J85" s="10">
        <v>36</v>
      </c>
      <c r="K85" s="10">
        <f t="shared" si="19"/>
        <v>0</v>
      </c>
      <c r="L85" s="10">
        <f t="shared" si="21"/>
        <v>0</v>
      </c>
      <c r="M85" s="10">
        <v>36</v>
      </c>
      <c r="N85" s="10"/>
      <c r="O85" s="10"/>
      <c r="P85" s="10">
        <f t="shared" si="22"/>
        <v>0</v>
      </c>
      <c r="Q85" s="12"/>
      <c r="R85" s="12"/>
      <c r="S85" s="10"/>
      <c r="T85" s="10" t="e">
        <f t="shared" si="23"/>
        <v>#DIV/0!</v>
      </c>
      <c r="U85" s="10" t="e">
        <f t="shared" si="24"/>
        <v>#DIV/0!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/>
      <c r="AC85" s="10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3" t="s">
        <v>116</v>
      </c>
      <c r="B86" s="13" t="s">
        <v>38</v>
      </c>
      <c r="C86" s="13"/>
      <c r="D86" s="13"/>
      <c r="E86" s="13"/>
      <c r="F86" s="13"/>
      <c r="G86" s="14">
        <v>0</v>
      </c>
      <c r="H86" s="13" t="e">
        <v>#N/A</v>
      </c>
      <c r="I86" s="13" t="s">
        <v>33</v>
      </c>
      <c r="J86" s="13"/>
      <c r="K86" s="13">
        <f t="shared" si="19"/>
        <v>0</v>
      </c>
      <c r="L86" s="13">
        <f t="shared" si="21"/>
        <v>0</v>
      </c>
      <c r="M86" s="13"/>
      <c r="N86" s="13"/>
      <c r="O86" s="13"/>
      <c r="P86" s="13">
        <f t="shared" si="22"/>
        <v>0</v>
      </c>
      <c r="Q86" s="15"/>
      <c r="R86" s="15"/>
      <c r="S86" s="13"/>
      <c r="T86" s="13" t="e">
        <f t="shared" si="23"/>
        <v>#DIV/0!</v>
      </c>
      <c r="U86" s="13" t="e">
        <f t="shared" si="24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39</v>
      </c>
      <c r="AC86" s="13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117</v>
      </c>
      <c r="B87" s="1" t="s">
        <v>38</v>
      </c>
      <c r="C87" s="1">
        <v>41</v>
      </c>
      <c r="D87" s="1">
        <v>40</v>
      </c>
      <c r="E87" s="1">
        <v>53</v>
      </c>
      <c r="F87" s="1">
        <v>21</v>
      </c>
      <c r="G87" s="6">
        <v>0.06</v>
      </c>
      <c r="H87" s="1">
        <v>60</v>
      </c>
      <c r="I87" s="1" t="s">
        <v>33</v>
      </c>
      <c r="J87" s="1">
        <v>55</v>
      </c>
      <c r="K87" s="1">
        <f t="shared" si="19"/>
        <v>-2</v>
      </c>
      <c r="L87" s="1">
        <f t="shared" si="21"/>
        <v>53</v>
      </c>
      <c r="M87" s="1"/>
      <c r="N87" s="1"/>
      <c r="O87" s="1">
        <v>36.400000000000013</v>
      </c>
      <c r="P87" s="1">
        <f t="shared" si="22"/>
        <v>10.6</v>
      </c>
      <c r="Q87" s="5">
        <f>9.5*P87-O87-N87-F87</f>
        <v>43.299999999999983</v>
      </c>
      <c r="R87" s="5"/>
      <c r="S87" s="1"/>
      <c r="T87" s="1">
        <f t="shared" si="23"/>
        <v>9.5</v>
      </c>
      <c r="U87" s="1">
        <f t="shared" si="24"/>
        <v>5.4150943396226427</v>
      </c>
      <c r="V87" s="1">
        <v>8.4</v>
      </c>
      <c r="W87" s="1">
        <v>5.6</v>
      </c>
      <c r="X87" s="1">
        <v>7.4</v>
      </c>
      <c r="Y87" s="1">
        <v>8.8000000000000007</v>
      </c>
      <c r="Z87" s="1">
        <v>8</v>
      </c>
      <c r="AA87" s="1">
        <v>8</v>
      </c>
      <c r="AB87" s="1"/>
      <c r="AC87" s="1">
        <f t="shared" si="20"/>
        <v>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118</v>
      </c>
      <c r="B88" s="1" t="s">
        <v>38</v>
      </c>
      <c r="C88" s="1">
        <v>70</v>
      </c>
      <c r="D88" s="1">
        <v>20</v>
      </c>
      <c r="E88" s="1">
        <v>33</v>
      </c>
      <c r="F88" s="1">
        <v>38</v>
      </c>
      <c r="G88" s="6">
        <v>0.15</v>
      </c>
      <c r="H88" s="1">
        <v>60</v>
      </c>
      <c r="I88" s="1" t="s">
        <v>33</v>
      </c>
      <c r="J88" s="1">
        <v>35</v>
      </c>
      <c r="K88" s="1">
        <f t="shared" si="19"/>
        <v>-2</v>
      </c>
      <c r="L88" s="1">
        <f t="shared" si="21"/>
        <v>33</v>
      </c>
      <c r="M88" s="1"/>
      <c r="N88" s="1"/>
      <c r="O88" s="1">
        <v>21.8</v>
      </c>
      <c r="P88" s="1">
        <f t="shared" si="22"/>
        <v>6.6</v>
      </c>
      <c r="Q88" s="5">
        <v>10</v>
      </c>
      <c r="R88" s="5"/>
      <c r="S88" s="1"/>
      <c r="T88" s="1">
        <f t="shared" si="23"/>
        <v>10.575757575757576</v>
      </c>
      <c r="U88" s="1">
        <f t="shared" si="24"/>
        <v>9.0606060606060606</v>
      </c>
      <c r="V88" s="1">
        <v>7.8</v>
      </c>
      <c r="W88" s="1">
        <v>7</v>
      </c>
      <c r="X88" s="1">
        <v>5.4</v>
      </c>
      <c r="Y88" s="1">
        <v>7.6</v>
      </c>
      <c r="Z88" s="1">
        <v>10.8</v>
      </c>
      <c r="AA88" s="1">
        <v>8.1999999999999993</v>
      </c>
      <c r="AB88" s="1"/>
      <c r="AC88" s="1">
        <f t="shared" si="20"/>
        <v>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119</v>
      </c>
      <c r="B89" s="1" t="s">
        <v>32</v>
      </c>
      <c r="C89" s="1">
        <v>96.244</v>
      </c>
      <c r="D89" s="1">
        <v>31.611999999999998</v>
      </c>
      <c r="E89" s="1">
        <v>55.628</v>
      </c>
      <c r="F89" s="1">
        <v>57.012</v>
      </c>
      <c r="G89" s="6">
        <v>1</v>
      </c>
      <c r="H89" s="1">
        <v>55</v>
      </c>
      <c r="I89" s="1" t="s">
        <v>33</v>
      </c>
      <c r="J89" s="1">
        <v>58.3</v>
      </c>
      <c r="K89" s="1">
        <f t="shared" si="19"/>
        <v>-2.671999999999997</v>
      </c>
      <c r="L89" s="1">
        <f t="shared" si="21"/>
        <v>55.628</v>
      </c>
      <c r="M89" s="1"/>
      <c r="N89" s="1"/>
      <c r="O89" s="1">
        <v>29.65880000000001</v>
      </c>
      <c r="P89" s="1">
        <f t="shared" si="22"/>
        <v>11.1256</v>
      </c>
      <c r="Q89" s="5">
        <f t="shared" ref="Q89:Q90" si="25">9.5*P89-O89-N89-F89</f>
        <v>19.02239999999999</v>
      </c>
      <c r="R89" s="5"/>
      <c r="S89" s="1"/>
      <c r="T89" s="1">
        <f t="shared" si="23"/>
        <v>9.5</v>
      </c>
      <c r="U89" s="1">
        <f t="shared" si="24"/>
        <v>7.7902135615157846</v>
      </c>
      <c r="V89" s="1">
        <v>10.950799999999999</v>
      </c>
      <c r="W89" s="1">
        <v>10.374000000000001</v>
      </c>
      <c r="X89" s="1">
        <v>10.658200000000001</v>
      </c>
      <c r="Y89" s="1">
        <v>11.242599999999999</v>
      </c>
      <c r="Z89" s="1">
        <v>13.4634</v>
      </c>
      <c r="AA89" s="1">
        <v>14.0044</v>
      </c>
      <c r="AB89" s="1"/>
      <c r="AC89" s="1">
        <f t="shared" si="20"/>
        <v>19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120</v>
      </c>
      <c r="B90" s="1" t="s">
        <v>38</v>
      </c>
      <c r="C90" s="1">
        <v>2</v>
      </c>
      <c r="D90" s="1">
        <v>110</v>
      </c>
      <c r="E90" s="1">
        <v>55</v>
      </c>
      <c r="F90" s="1">
        <v>55</v>
      </c>
      <c r="G90" s="6">
        <v>0.4</v>
      </c>
      <c r="H90" s="1">
        <v>55</v>
      </c>
      <c r="I90" s="1" t="s">
        <v>33</v>
      </c>
      <c r="J90" s="1">
        <v>63</v>
      </c>
      <c r="K90" s="1">
        <f t="shared" si="19"/>
        <v>-8</v>
      </c>
      <c r="L90" s="1">
        <f t="shared" si="21"/>
        <v>55</v>
      </c>
      <c r="M90" s="1"/>
      <c r="N90" s="1"/>
      <c r="O90" s="1"/>
      <c r="P90" s="1">
        <f t="shared" si="22"/>
        <v>11</v>
      </c>
      <c r="Q90" s="5">
        <f t="shared" si="25"/>
        <v>49.5</v>
      </c>
      <c r="R90" s="5"/>
      <c r="S90" s="1"/>
      <c r="T90" s="1">
        <f t="shared" si="23"/>
        <v>9.5</v>
      </c>
      <c r="U90" s="1">
        <f t="shared" si="24"/>
        <v>5</v>
      </c>
      <c r="V90" s="1">
        <v>8.8000000000000007</v>
      </c>
      <c r="W90" s="1">
        <v>10.199999999999999</v>
      </c>
      <c r="X90" s="1">
        <v>11</v>
      </c>
      <c r="Y90" s="1">
        <v>9.6</v>
      </c>
      <c r="Z90" s="1">
        <v>8.1999999999999993</v>
      </c>
      <c r="AA90" s="1">
        <v>9.6</v>
      </c>
      <c r="AB90" s="1"/>
      <c r="AC90" s="1">
        <f t="shared" si="20"/>
        <v>20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121</v>
      </c>
      <c r="B91" s="1" t="s">
        <v>32</v>
      </c>
      <c r="C91" s="1">
        <v>106.89100000000001</v>
      </c>
      <c r="D91" s="1">
        <v>133.94</v>
      </c>
      <c r="E91" s="1">
        <v>70.305999999999997</v>
      </c>
      <c r="F91" s="1">
        <v>154.178</v>
      </c>
      <c r="G91" s="6">
        <v>1</v>
      </c>
      <c r="H91" s="1">
        <v>55</v>
      </c>
      <c r="I91" s="1" t="s">
        <v>33</v>
      </c>
      <c r="J91" s="1">
        <v>74.599999999999994</v>
      </c>
      <c r="K91" s="1">
        <f t="shared" si="19"/>
        <v>-4.2939999999999969</v>
      </c>
      <c r="L91" s="1">
        <f t="shared" si="21"/>
        <v>70.305999999999997</v>
      </c>
      <c r="M91" s="1"/>
      <c r="N91" s="1"/>
      <c r="O91" s="1">
        <v>27.228799999999961</v>
      </c>
      <c r="P91" s="1">
        <f t="shared" si="22"/>
        <v>14.061199999999999</v>
      </c>
      <c r="Q91" s="5"/>
      <c r="R91" s="5"/>
      <c r="S91" s="1"/>
      <c r="T91" s="1">
        <f t="shared" si="23"/>
        <v>12.901231758313655</v>
      </c>
      <c r="U91" s="1">
        <f t="shared" si="24"/>
        <v>12.901231758313655</v>
      </c>
      <c r="V91" s="1">
        <v>19.912800000000001</v>
      </c>
      <c r="W91" s="1">
        <v>20.767600000000002</v>
      </c>
      <c r="X91" s="1">
        <v>13.8148</v>
      </c>
      <c r="Y91" s="1">
        <v>13.874000000000001</v>
      </c>
      <c r="Z91" s="1">
        <v>18.571400000000001</v>
      </c>
      <c r="AA91" s="1">
        <v>20.257000000000001</v>
      </c>
      <c r="AB91" s="1"/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3" t="s">
        <v>122</v>
      </c>
      <c r="B92" s="13" t="s">
        <v>38</v>
      </c>
      <c r="C92" s="13"/>
      <c r="D92" s="13"/>
      <c r="E92" s="13"/>
      <c r="F92" s="13"/>
      <c r="G92" s="14">
        <v>0</v>
      </c>
      <c r="H92" s="13" t="e">
        <v>#N/A</v>
      </c>
      <c r="I92" s="13" t="s">
        <v>33</v>
      </c>
      <c r="J92" s="13"/>
      <c r="K92" s="13">
        <f t="shared" si="19"/>
        <v>0</v>
      </c>
      <c r="L92" s="13">
        <f t="shared" si="21"/>
        <v>0</v>
      </c>
      <c r="M92" s="13"/>
      <c r="N92" s="13"/>
      <c r="O92" s="13"/>
      <c r="P92" s="13">
        <f t="shared" si="22"/>
        <v>0</v>
      </c>
      <c r="Q92" s="15"/>
      <c r="R92" s="15"/>
      <c r="S92" s="13"/>
      <c r="T92" s="13" t="e">
        <f t="shared" si="23"/>
        <v>#DIV/0!</v>
      </c>
      <c r="U92" s="13" t="e">
        <f t="shared" si="24"/>
        <v>#DIV/0!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 t="s">
        <v>39</v>
      </c>
      <c r="AC92" s="13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123</v>
      </c>
      <c r="B93" s="1" t="s">
        <v>38</v>
      </c>
      <c r="C93" s="1">
        <v>32</v>
      </c>
      <c r="D93" s="1">
        <v>90</v>
      </c>
      <c r="E93" s="1">
        <v>82</v>
      </c>
      <c r="F93" s="1">
        <v>17</v>
      </c>
      <c r="G93" s="6">
        <v>0.4</v>
      </c>
      <c r="H93" s="1">
        <v>55</v>
      </c>
      <c r="I93" s="1" t="s">
        <v>33</v>
      </c>
      <c r="J93" s="1">
        <v>79</v>
      </c>
      <c r="K93" s="1">
        <f t="shared" si="19"/>
        <v>3</v>
      </c>
      <c r="L93" s="1">
        <f t="shared" si="21"/>
        <v>82</v>
      </c>
      <c r="M93" s="1"/>
      <c r="N93" s="1"/>
      <c r="O93" s="1">
        <v>42.599999999999987</v>
      </c>
      <c r="P93" s="1">
        <f t="shared" si="22"/>
        <v>16.399999999999999</v>
      </c>
      <c r="Q93" s="5">
        <f>9.5*P93-O93-N93-F93</f>
        <v>96.199999999999989</v>
      </c>
      <c r="R93" s="5"/>
      <c r="S93" s="1"/>
      <c r="T93" s="1">
        <f t="shared" si="23"/>
        <v>9.5</v>
      </c>
      <c r="U93" s="1">
        <f t="shared" si="24"/>
        <v>3.6341463414634143</v>
      </c>
      <c r="V93" s="1">
        <v>11.2</v>
      </c>
      <c r="W93" s="1">
        <v>9.8000000000000007</v>
      </c>
      <c r="X93" s="1">
        <v>12.6</v>
      </c>
      <c r="Y93" s="1">
        <v>12</v>
      </c>
      <c r="Z93" s="1">
        <v>10</v>
      </c>
      <c r="AA93" s="1">
        <v>10.8</v>
      </c>
      <c r="AB93" s="1"/>
      <c r="AC93" s="1">
        <f t="shared" si="20"/>
        <v>38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3" t="s">
        <v>124</v>
      </c>
      <c r="B94" s="13" t="s">
        <v>32</v>
      </c>
      <c r="C94" s="13"/>
      <c r="D94" s="13"/>
      <c r="E94" s="13"/>
      <c r="F94" s="13"/>
      <c r="G94" s="14">
        <v>0</v>
      </c>
      <c r="H94" s="13">
        <v>50</v>
      </c>
      <c r="I94" s="13" t="s">
        <v>33</v>
      </c>
      <c r="J94" s="13"/>
      <c r="K94" s="13">
        <f t="shared" si="19"/>
        <v>0</v>
      </c>
      <c r="L94" s="13">
        <f t="shared" si="21"/>
        <v>0</v>
      </c>
      <c r="M94" s="13"/>
      <c r="N94" s="13"/>
      <c r="O94" s="13"/>
      <c r="P94" s="13">
        <f t="shared" si="22"/>
        <v>0</v>
      </c>
      <c r="Q94" s="15"/>
      <c r="R94" s="15"/>
      <c r="S94" s="13"/>
      <c r="T94" s="13" t="e">
        <f t="shared" si="23"/>
        <v>#DIV/0!</v>
      </c>
      <c r="U94" s="13" t="e">
        <f t="shared" si="24"/>
        <v>#DIV/0!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 t="s">
        <v>39</v>
      </c>
      <c r="AC94" s="13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9" t="s">
        <v>125</v>
      </c>
      <c r="B95" s="1" t="s">
        <v>32</v>
      </c>
      <c r="C95" s="1"/>
      <c r="D95" s="1">
        <v>214.13</v>
      </c>
      <c r="E95" s="1"/>
      <c r="F95" s="1">
        <v>214.13</v>
      </c>
      <c r="G95" s="6">
        <v>1</v>
      </c>
      <c r="H95" s="1"/>
      <c r="I95" s="1" t="s">
        <v>33</v>
      </c>
      <c r="J95" s="1"/>
      <c r="K95" s="1">
        <f t="shared" si="19"/>
        <v>0</v>
      </c>
      <c r="L95" s="1">
        <f t="shared" si="21"/>
        <v>0</v>
      </c>
      <c r="M95" s="1"/>
      <c r="N95" s="18">
        <f>N20</f>
        <v>200</v>
      </c>
      <c r="O95" s="18">
        <f>O20</f>
        <v>227.4499999999999</v>
      </c>
      <c r="P95" s="1">
        <f t="shared" si="22"/>
        <v>0</v>
      </c>
      <c r="Q95" s="5"/>
      <c r="R95" s="5"/>
      <c r="S95" s="1"/>
      <c r="T95" s="1" t="e">
        <f t="shared" si="23"/>
        <v>#DIV/0!</v>
      </c>
      <c r="U95" s="1" t="e">
        <f t="shared" si="24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6" t="s">
        <v>136</v>
      </c>
      <c r="AC95" s="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126</v>
      </c>
      <c r="B96" s="1" t="s">
        <v>38</v>
      </c>
      <c r="C96" s="1"/>
      <c r="D96" s="1">
        <v>198</v>
      </c>
      <c r="E96" s="1">
        <v>88</v>
      </c>
      <c r="F96" s="1">
        <v>107</v>
      </c>
      <c r="G96" s="6">
        <v>0.3</v>
      </c>
      <c r="H96" s="1">
        <v>30</v>
      </c>
      <c r="I96" s="1" t="s">
        <v>33</v>
      </c>
      <c r="J96" s="1">
        <v>95</v>
      </c>
      <c r="K96" s="1">
        <f t="shared" si="19"/>
        <v>-7</v>
      </c>
      <c r="L96" s="1">
        <f t="shared" si="21"/>
        <v>88</v>
      </c>
      <c r="M96" s="1"/>
      <c r="N96" s="1"/>
      <c r="O96" s="1"/>
      <c r="P96" s="1">
        <f t="shared" si="22"/>
        <v>17.600000000000001</v>
      </c>
      <c r="Q96" s="5">
        <f t="shared" ref="Q96:Q97" si="26">9*P96-O96-N96-F96</f>
        <v>51.400000000000006</v>
      </c>
      <c r="R96" s="5"/>
      <c r="S96" s="1"/>
      <c r="T96" s="1">
        <f t="shared" si="23"/>
        <v>9</v>
      </c>
      <c r="U96" s="1">
        <f t="shared" si="24"/>
        <v>6.0795454545454541</v>
      </c>
      <c r="V96" s="1">
        <v>11</v>
      </c>
      <c r="W96" s="1">
        <v>19.600000000000001</v>
      </c>
      <c r="X96" s="1">
        <v>21.4</v>
      </c>
      <c r="Y96" s="1">
        <v>16.399999999999999</v>
      </c>
      <c r="Z96" s="1">
        <v>4.8</v>
      </c>
      <c r="AA96" s="1">
        <v>5.4</v>
      </c>
      <c r="AB96" s="1"/>
      <c r="AC96" s="1">
        <f t="shared" si="20"/>
        <v>15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127</v>
      </c>
      <c r="B97" s="1" t="s">
        <v>38</v>
      </c>
      <c r="C97" s="1">
        <v>23</v>
      </c>
      <c r="D97" s="1">
        <v>113</v>
      </c>
      <c r="E97" s="1">
        <v>100</v>
      </c>
      <c r="F97" s="1">
        <v>27</v>
      </c>
      <c r="G97" s="6">
        <v>0.3</v>
      </c>
      <c r="H97" s="1">
        <v>30</v>
      </c>
      <c r="I97" s="1" t="s">
        <v>33</v>
      </c>
      <c r="J97" s="1">
        <v>102</v>
      </c>
      <c r="K97" s="1">
        <f t="shared" si="19"/>
        <v>-2</v>
      </c>
      <c r="L97" s="1">
        <f t="shared" si="21"/>
        <v>100</v>
      </c>
      <c r="M97" s="1"/>
      <c r="N97" s="1"/>
      <c r="O97" s="1">
        <v>27.98</v>
      </c>
      <c r="P97" s="1">
        <f t="shared" si="22"/>
        <v>20</v>
      </c>
      <c r="Q97" s="5">
        <f t="shared" si="26"/>
        <v>125.02000000000001</v>
      </c>
      <c r="R97" s="5"/>
      <c r="S97" s="1"/>
      <c r="T97" s="1">
        <f t="shared" si="23"/>
        <v>9</v>
      </c>
      <c r="U97" s="1">
        <f t="shared" si="24"/>
        <v>2.7490000000000001</v>
      </c>
      <c r="V97" s="1">
        <v>10</v>
      </c>
      <c r="W97" s="1">
        <v>10.8</v>
      </c>
      <c r="X97" s="1">
        <v>12.6</v>
      </c>
      <c r="Y97" s="1">
        <v>10.4</v>
      </c>
      <c r="Z97" s="1">
        <v>8.8000000000000007</v>
      </c>
      <c r="AA97" s="1">
        <v>3.4</v>
      </c>
      <c r="AB97" s="1"/>
      <c r="AC97" s="1">
        <f t="shared" si="20"/>
        <v>38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128</v>
      </c>
      <c r="B98" s="1" t="s">
        <v>32</v>
      </c>
      <c r="C98" s="1">
        <v>654.44100000000003</v>
      </c>
      <c r="D98" s="1">
        <v>5173.32</v>
      </c>
      <c r="E98" s="1">
        <v>2552.752</v>
      </c>
      <c r="F98" s="1">
        <v>846.596</v>
      </c>
      <c r="G98" s="6">
        <v>1</v>
      </c>
      <c r="H98" s="1">
        <v>60</v>
      </c>
      <c r="I98" s="1" t="s">
        <v>129</v>
      </c>
      <c r="J98" s="1">
        <v>2591.23</v>
      </c>
      <c r="K98" s="1">
        <f t="shared" si="19"/>
        <v>-38.478000000000065</v>
      </c>
      <c r="L98" s="1">
        <f t="shared" si="21"/>
        <v>1537.0219999999999</v>
      </c>
      <c r="M98" s="1">
        <v>1015.73</v>
      </c>
      <c r="N98" s="1">
        <v>400</v>
      </c>
      <c r="O98" s="1">
        <v>819.51440000000093</v>
      </c>
      <c r="P98" s="1">
        <f t="shared" si="22"/>
        <v>307.40440000000001</v>
      </c>
      <c r="Q98" s="5">
        <f>9.5*P98-O98-N98-F98</f>
        <v>854.23139999999921</v>
      </c>
      <c r="R98" s="5"/>
      <c r="S98" s="1"/>
      <c r="T98" s="1">
        <f t="shared" si="23"/>
        <v>9.5</v>
      </c>
      <c r="U98" s="1">
        <f t="shared" si="24"/>
        <v>6.7211477779758546</v>
      </c>
      <c r="V98" s="1">
        <v>300.12439999999998</v>
      </c>
      <c r="W98" s="1">
        <v>279.03460000000001</v>
      </c>
      <c r="X98" s="1">
        <v>291.4864</v>
      </c>
      <c r="Y98" s="1">
        <v>308.02820000000003</v>
      </c>
      <c r="Z98" s="1">
        <v>262.08659999999998</v>
      </c>
      <c r="AA98" s="1">
        <v>264.35759999999999</v>
      </c>
      <c r="AB98" s="1"/>
      <c r="AC98" s="1">
        <f t="shared" si="20"/>
        <v>854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130</v>
      </c>
      <c r="B99" s="1" t="s">
        <v>38</v>
      </c>
      <c r="C99" s="1">
        <v>61</v>
      </c>
      <c r="D99" s="1"/>
      <c r="E99" s="1">
        <v>19</v>
      </c>
      <c r="F99" s="1">
        <v>27</v>
      </c>
      <c r="G99" s="6">
        <v>0.1</v>
      </c>
      <c r="H99" s="1">
        <v>60</v>
      </c>
      <c r="I99" s="1" t="s">
        <v>33</v>
      </c>
      <c r="J99" s="1">
        <v>20</v>
      </c>
      <c r="K99" s="1">
        <f t="shared" si="19"/>
        <v>-1</v>
      </c>
      <c r="L99" s="1">
        <f t="shared" si="21"/>
        <v>19</v>
      </c>
      <c r="M99" s="1"/>
      <c r="N99" s="1"/>
      <c r="O99" s="1">
        <v>10</v>
      </c>
      <c r="P99" s="1">
        <f t="shared" si="22"/>
        <v>3.8</v>
      </c>
      <c r="Q99" s="5"/>
      <c r="R99" s="5"/>
      <c r="S99" s="1"/>
      <c r="T99" s="1">
        <f t="shared" si="23"/>
        <v>9.7368421052631575</v>
      </c>
      <c r="U99" s="1">
        <f t="shared" si="24"/>
        <v>9.7368421052631575</v>
      </c>
      <c r="V99" s="1">
        <v>4.8</v>
      </c>
      <c r="W99" s="1">
        <v>5.2</v>
      </c>
      <c r="X99" s="1">
        <v>4.5999999999999996</v>
      </c>
      <c r="Y99" s="1">
        <v>4.2</v>
      </c>
      <c r="Z99" s="1">
        <v>7.8</v>
      </c>
      <c r="AA99" s="1">
        <v>8.4</v>
      </c>
      <c r="AB99" s="1"/>
      <c r="AC99" s="1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131</v>
      </c>
      <c r="B100" s="1" t="s">
        <v>32</v>
      </c>
      <c r="C100" s="1">
        <v>1420.7059999999999</v>
      </c>
      <c r="D100" s="1">
        <v>7968.4369999999999</v>
      </c>
      <c r="E100" s="1">
        <v>6045.3879999999999</v>
      </c>
      <c r="F100" s="1">
        <v>1801.9369999999999</v>
      </c>
      <c r="G100" s="6">
        <v>1</v>
      </c>
      <c r="H100" s="1">
        <v>60</v>
      </c>
      <c r="I100" s="1" t="s">
        <v>33</v>
      </c>
      <c r="J100" s="1">
        <v>6026.98</v>
      </c>
      <c r="K100" s="1">
        <f t="shared" si="19"/>
        <v>18.408000000000357</v>
      </c>
      <c r="L100" s="1">
        <f t="shared" si="21"/>
        <v>2510.2080000000001</v>
      </c>
      <c r="M100" s="1">
        <v>3535.18</v>
      </c>
      <c r="N100" s="1">
        <v>700</v>
      </c>
      <c r="O100" s="1">
        <v>877.66300000000115</v>
      </c>
      <c r="P100" s="1">
        <f t="shared" si="22"/>
        <v>502.04160000000002</v>
      </c>
      <c r="Q100" s="5">
        <v>1280</v>
      </c>
      <c r="R100" s="5"/>
      <c r="S100" s="1"/>
      <c r="T100" s="1">
        <f t="shared" si="23"/>
        <v>9.2813025852837718</v>
      </c>
      <c r="U100" s="1">
        <f t="shared" si="24"/>
        <v>6.7317130691958615</v>
      </c>
      <c r="V100" s="1">
        <v>490.65699999999998</v>
      </c>
      <c r="W100" s="1">
        <v>494.59579999999988</v>
      </c>
      <c r="X100" s="1">
        <v>508.49540000000002</v>
      </c>
      <c r="Y100" s="1">
        <v>485.40019999999998</v>
      </c>
      <c r="Z100" s="1">
        <v>415.60739999999998</v>
      </c>
      <c r="AA100" s="1">
        <v>457.28700000000009</v>
      </c>
      <c r="AB100" s="1"/>
      <c r="AC100" s="1">
        <f t="shared" si="20"/>
        <v>1280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132</v>
      </c>
      <c r="B101" s="1" t="s">
        <v>32</v>
      </c>
      <c r="C101" s="1">
        <v>845.16499999999996</v>
      </c>
      <c r="D101" s="1">
        <v>11860.058999999999</v>
      </c>
      <c r="E101" s="1">
        <v>8550.134</v>
      </c>
      <c r="F101" s="1">
        <v>1652.2180000000001</v>
      </c>
      <c r="G101" s="6">
        <v>1</v>
      </c>
      <c r="H101" s="1">
        <v>60</v>
      </c>
      <c r="I101" s="1" t="s">
        <v>129</v>
      </c>
      <c r="J101" s="1">
        <v>8546.4</v>
      </c>
      <c r="K101" s="1">
        <f t="shared" si="19"/>
        <v>3.7340000000003783</v>
      </c>
      <c r="L101" s="1">
        <f t="shared" si="21"/>
        <v>2536.7340000000004</v>
      </c>
      <c r="M101" s="1">
        <v>6013.4</v>
      </c>
      <c r="N101" s="1">
        <v>700</v>
      </c>
      <c r="O101" s="1">
        <v>1382.6469999999999</v>
      </c>
      <c r="P101" s="1">
        <f t="shared" si="22"/>
        <v>507.34680000000009</v>
      </c>
      <c r="Q101" s="5">
        <f t="shared" ref="Q101" si="27">9.5*P101-O101-N101-F101</f>
        <v>1084.9296000000011</v>
      </c>
      <c r="R101" s="5"/>
      <c r="S101" s="1"/>
      <c r="T101" s="1">
        <f t="shared" si="23"/>
        <v>9.5</v>
      </c>
      <c r="U101" s="1">
        <f t="shared" si="24"/>
        <v>7.361562150387071</v>
      </c>
      <c r="V101" s="1">
        <v>513.07000000000005</v>
      </c>
      <c r="W101" s="1">
        <v>481.51540000000011</v>
      </c>
      <c r="X101" s="1">
        <v>493.70319999999998</v>
      </c>
      <c r="Y101" s="1">
        <v>499.53039999999999</v>
      </c>
      <c r="Z101" s="1">
        <v>479.15879999999999</v>
      </c>
      <c r="AA101" s="1">
        <v>470.74119999999999</v>
      </c>
      <c r="AB101" s="1"/>
      <c r="AC101" s="1">
        <f t="shared" si="20"/>
        <v>1085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133</v>
      </c>
      <c r="B102" s="1" t="s">
        <v>38</v>
      </c>
      <c r="C102" s="1">
        <v>21</v>
      </c>
      <c r="D102" s="1">
        <v>36</v>
      </c>
      <c r="E102" s="1">
        <v>12</v>
      </c>
      <c r="F102" s="1">
        <v>36</v>
      </c>
      <c r="G102" s="6">
        <v>0.2</v>
      </c>
      <c r="H102" s="1">
        <v>30</v>
      </c>
      <c r="I102" s="1" t="s">
        <v>33</v>
      </c>
      <c r="J102" s="1">
        <v>11</v>
      </c>
      <c r="K102" s="1">
        <f t="shared" ref="K102:K103" si="28">E102-J102</f>
        <v>1</v>
      </c>
      <c r="L102" s="1">
        <f t="shared" si="21"/>
        <v>12</v>
      </c>
      <c r="M102" s="1"/>
      <c r="N102" s="1"/>
      <c r="O102" s="1">
        <v>30.399999999999991</v>
      </c>
      <c r="P102" s="1">
        <f t="shared" si="22"/>
        <v>2.4</v>
      </c>
      <c r="Q102" s="5"/>
      <c r="R102" s="5"/>
      <c r="S102" s="1"/>
      <c r="T102" s="1">
        <f t="shared" si="23"/>
        <v>27.666666666666664</v>
      </c>
      <c r="U102" s="1">
        <f t="shared" si="24"/>
        <v>27.666666666666664</v>
      </c>
      <c r="V102" s="1">
        <v>6.6</v>
      </c>
      <c r="W102" s="1">
        <v>6.4</v>
      </c>
      <c r="X102" s="1">
        <v>1.6</v>
      </c>
      <c r="Y102" s="1">
        <v>0</v>
      </c>
      <c r="Z102" s="1">
        <v>2</v>
      </c>
      <c r="AA102" s="1">
        <v>4.2</v>
      </c>
      <c r="AB102" s="1"/>
      <c r="AC102" s="1">
        <f t="shared" si="2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3" t="s">
        <v>134</v>
      </c>
      <c r="B103" s="13" t="s">
        <v>32</v>
      </c>
      <c r="C103" s="13"/>
      <c r="D103" s="13"/>
      <c r="E103" s="13"/>
      <c r="F103" s="13"/>
      <c r="G103" s="14">
        <v>0</v>
      </c>
      <c r="H103" s="13" t="e">
        <v>#N/A</v>
      </c>
      <c r="I103" s="13" t="s">
        <v>33</v>
      </c>
      <c r="J103" s="13"/>
      <c r="K103" s="13">
        <f t="shared" si="28"/>
        <v>0</v>
      </c>
      <c r="L103" s="13">
        <f t="shared" si="21"/>
        <v>0</v>
      </c>
      <c r="M103" s="13"/>
      <c r="N103" s="13"/>
      <c r="O103" s="13"/>
      <c r="P103" s="13">
        <f t="shared" si="22"/>
        <v>0</v>
      </c>
      <c r="Q103" s="15"/>
      <c r="R103" s="15"/>
      <c r="S103" s="13"/>
      <c r="T103" s="13" t="e">
        <f t="shared" si="23"/>
        <v>#DIV/0!</v>
      </c>
      <c r="U103" s="13" t="e">
        <f t="shared" si="24"/>
        <v>#DIV/0!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 t="s">
        <v>39</v>
      </c>
      <c r="AC103" s="13">
        <f t="shared" si="20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C103" xr:uid="{75DFAB42-1F9A-4971-BE4F-C0D9883C4F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2024-07-24T12:44:31Z</dcterms:created>
  <dcterms:modified xsi:type="dcterms:W3CDTF">2024-07-25T08:28:29Z</dcterms:modified>
</cp:coreProperties>
</file>