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14EFD72-A0E0-429B-AA52-5D859E56F7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BO419" i="1" s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X416" i="1" s="1"/>
  <c r="O413" i="1"/>
  <c r="W411" i="1"/>
  <c r="W410" i="1"/>
  <c r="BN409" i="1"/>
  <c r="BL409" i="1"/>
  <c r="X409" i="1"/>
  <c r="BO409" i="1" s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O402" i="1" s="1"/>
  <c r="BN401" i="1"/>
  <c r="BL401" i="1"/>
  <c r="X401" i="1"/>
  <c r="BO401" i="1" s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BN397" i="1"/>
  <c r="BL397" i="1"/>
  <c r="X397" i="1"/>
  <c r="BO397" i="1" s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BN393" i="1"/>
  <c r="BL393" i="1"/>
  <c r="X393" i="1"/>
  <c r="BO393" i="1" s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O388" i="1" s="1"/>
  <c r="BN387" i="1"/>
  <c r="BL387" i="1"/>
  <c r="X387" i="1"/>
  <c r="X410" i="1" s="1"/>
  <c r="O387" i="1"/>
  <c r="W385" i="1"/>
  <c r="W384" i="1"/>
  <c r="BN383" i="1"/>
  <c r="BL383" i="1"/>
  <c r="X383" i="1"/>
  <c r="BO383" i="1" s="1"/>
  <c r="O383" i="1"/>
  <c r="BO382" i="1"/>
  <c r="BN382" i="1"/>
  <c r="BM382" i="1"/>
  <c r="BL382" i="1"/>
  <c r="Y382" i="1"/>
  <c r="X382" i="1"/>
  <c r="X384" i="1" s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8" i="1" s="1"/>
  <c r="O375" i="1"/>
  <c r="W373" i="1"/>
  <c r="W372" i="1"/>
  <c r="BN371" i="1"/>
  <c r="BL371" i="1"/>
  <c r="X371" i="1"/>
  <c r="BO371" i="1" s="1"/>
  <c r="O371" i="1"/>
  <c r="BO370" i="1"/>
  <c r="BN370" i="1"/>
  <c r="BM370" i="1"/>
  <c r="BL370" i="1"/>
  <c r="Y370" i="1"/>
  <c r="X370" i="1"/>
  <c r="O370" i="1"/>
  <c r="BN369" i="1"/>
  <c r="BL369" i="1"/>
  <c r="X369" i="1"/>
  <c r="BO369" i="1" s="1"/>
  <c r="O369" i="1"/>
  <c r="BO368" i="1"/>
  <c r="BN368" i="1"/>
  <c r="BM368" i="1"/>
  <c r="BL368" i="1"/>
  <c r="Y368" i="1"/>
  <c r="X368" i="1"/>
  <c r="O368" i="1"/>
  <c r="BN367" i="1"/>
  <c r="BL367" i="1"/>
  <c r="X367" i="1"/>
  <c r="X372" i="1" s="1"/>
  <c r="O367" i="1"/>
  <c r="W365" i="1"/>
  <c r="W364" i="1"/>
  <c r="BN363" i="1"/>
  <c r="BL363" i="1"/>
  <c r="X363" i="1"/>
  <c r="BO363" i="1" s="1"/>
  <c r="O363" i="1"/>
  <c r="BO362" i="1"/>
  <c r="BN362" i="1"/>
  <c r="BM362" i="1"/>
  <c r="BL362" i="1"/>
  <c r="Y362" i="1"/>
  <c r="X362" i="1"/>
  <c r="O362" i="1"/>
  <c r="BN361" i="1"/>
  <c r="BL361" i="1"/>
  <c r="X361" i="1"/>
  <c r="X364" i="1" s="1"/>
  <c r="O361" i="1"/>
  <c r="W359" i="1"/>
  <c r="W358" i="1"/>
  <c r="BN357" i="1"/>
  <c r="BL357" i="1"/>
  <c r="X357" i="1"/>
  <c r="BO357" i="1" s="1"/>
  <c r="O357" i="1"/>
  <c r="BO356" i="1"/>
  <c r="BN356" i="1"/>
  <c r="BM356" i="1"/>
  <c r="BL356" i="1"/>
  <c r="Y356" i="1"/>
  <c r="X356" i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X353" i="1" s="1"/>
  <c r="O350" i="1"/>
  <c r="W348" i="1"/>
  <c r="W347" i="1"/>
  <c r="BN346" i="1"/>
  <c r="BL346" i="1"/>
  <c r="X346" i="1"/>
  <c r="BO346" i="1" s="1"/>
  <c r="O346" i="1"/>
  <c r="BO345" i="1"/>
  <c r="BN345" i="1"/>
  <c r="BM345" i="1"/>
  <c r="BL345" i="1"/>
  <c r="Y345" i="1"/>
  <c r="X345" i="1"/>
  <c r="O345" i="1"/>
  <c r="BN344" i="1"/>
  <c r="BL344" i="1"/>
  <c r="X344" i="1"/>
  <c r="X347" i="1" s="1"/>
  <c r="O344" i="1"/>
  <c r="W342" i="1"/>
  <c r="W341" i="1"/>
  <c r="BN340" i="1"/>
  <c r="BL340" i="1"/>
  <c r="X340" i="1"/>
  <c r="BO340" i="1" s="1"/>
  <c r="O340" i="1"/>
  <c r="BO339" i="1"/>
  <c r="BN339" i="1"/>
  <c r="BM339" i="1"/>
  <c r="BL339" i="1"/>
  <c r="Y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X296" i="1" s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M280" i="1"/>
  <c r="BL280" i="1"/>
  <c r="Y280" i="1"/>
  <c r="X280" i="1"/>
  <c r="W278" i="1"/>
  <c r="W277" i="1"/>
  <c r="BN276" i="1"/>
  <c r="BL276" i="1"/>
  <c r="X276" i="1"/>
  <c r="BO276" i="1" s="1"/>
  <c r="O276" i="1"/>
  <c r="BO275" i="1"/>
  <c r="BN275" i="1"/>
  <c r="BM275" i="1"/>
  <c r="BL275" i="1"/>
  <c r="Y275" i="1"/>
  <c r="X275" i="1"/>
  <c r="O275" i="1"/>
  <c r="BN274" i="1"/>
  <c r="BL274" i="1"/>
  <c r="X274" i="1"/>
  <c r="BO274" i="1" s="1"/>
  <c r="O274" i="1"/>
  <c r="BO273" i="1"/>
  <c r="BN273" i="1"/>
  <c r="BM273" i="1"/>
  <c r="BL273" i="1"/>
  <c r="Y273" i="1"/>
  <c r="X273" i="1"/>
  <c r="O273" i="1"/>
  <c r="BN272" i="1"/>
  <c r="BL272" i="1"/>
  <c r="X272" i="1"/>
  <c r="BO272" i="1" s="1"/>
  <c r="O272" i="1"/>
  <c r="BO271" i="1"/>
  <c r="BN271" i="1"/>
  <c r="BM271" i="1"/>
  <c r="BL271" i="1"/>
  <c r="Y271" i="1"/>
  <c r="X271" i="1"/>
  <c r="O271" i="1"/>
  <c r="BN270" i="1"/>
  <c r="BL270" i="1"/>
  <c r="X270" i="1"/>
  <c r="X278" i="1" s="1"/>
  <c r="O270" i="1"/>
  <c r="W268" i="1"/>
  <c r="W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X268" i="1" s="1"/>
  <c r="O264" i="1"/>
  <c r="W262" i="1"/>
  <c r="W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BN255" i="1"/>
  <c r="BL255" i="1"/>
  <c r="X255" i="1"/>
  <c r="BO255" i="1" s="1"/>
  <c r="BN254" i="1"/>
  <c r="BL254" i="1"/>
  <c r="X254" i="1"/>
  <c r="BO254" i="1" s="1"/>
  <c r="BN253" i="1"/>
  <c r="BL253" i="1"/>
  <c r="X253" i="1"/>
  <c r="BO253" i="1" s="1"/>
  <c r="BN252" i="1"/>
  <c r="BL252" i="1"/>
  <c r="X252" i="1"/>
  <c r="N559" i="1" s="1"/>
  <c r="W249" i="1"/>
  <c r="X248" i="1"/>
  <c r="W248" i="1"/>
  <c r="BO247" i="1"/>
  <c r="BN247" i="1"/>
  <c r="BM247" i="1"/>
  <c r="BL247" i="1"/>
  <c r="Y247" i="1"/>
  <c r="X247" i="1"/>
  <c r="BO246" i="1"/>
  <c r="BN246" i="1"/>
  <c r="BM246" i="1"/>
  <c r="BL246" i="1"/>
  <c r="Y246" i="1"/>
  <c r="X246" i="1"/>
  <c r="BO245" i="1"/>
  <c r="BN245" i="1"/>
  <c r="BM245" i="1"/>
  <c r="BL245" i="1"/>
  <c r="Y245" i="1"/>
  <c r="X245" i="1"/>
  <c r="BO244" i="1"/>
  <c r="BN244" i="1"/>
  <c r="BM244" i="1"/>
  <c r="BL244" i="1"/>
  <c r="Y244" i="1"/>
  <c r="X244" i="1"/>
  <c r="BO243" i="1"/>
  <c r="BN243" i="1"/>
  <c r="BM243" i="1"/>
  <c r="BL243" i="1"/>
  <c r="Y243" i="1"/>
  <c r="Y248" i="1" s="1"/>
  <c r="X243" i="1"/>
  <c r="L559" i="1" s="1"/>
  <c r="W240" i="1"/>
  <c r="W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X240" i="1" s="1"/>
  <c r="O233" i="1"/>
  <c r="BO232" i="1"/>
  <c r="BN232" i="1"/>
  <c r="BM232" i="1"/>
  <c r="BL232" i="1"/>
  <c r="Y232" i="1"/>
  <c r="X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X227" i="1" s="1"/>
  <c r="O225" i="1"/>
  <c r="W223" i="1"/>
  <c r="W222" i="1"/>
  <c r="BN221" i="1"/>
  <c r="BL221" i="1"/>
  <c r="X221" i="1"/>
  <c r="BO221" i="1" s="1"/>
  <c r="O221" i="1"/>
  <c r="BO220" i="1"/>
  <c r="BN220" i="1"/>
  <c r="BM220" i="1"/>
  <c r="BL220" i="1"/>
  <c r="Y220" i="1"/>
  <c r="X220" i="1"/>
  <c r="O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BN213" i="1"/>
  <c r="BL213" i="1"/>
  <c r="X213" i="1"/>
  <c r="J559" i="1" s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X210" i="1" s="1"/>
  <c r="O206" i="1"/>
  <c r="BO205" i="1"/>
  <c r="BN205" i="1"/>
  <c r="BM205" i="1"/>
  <c r="BL205" i="1"/>
  <c r="Y205" i="1"/>
  <c r="X205" i="1"/>
  <c r="BO204" i="1"/>
  <c r="BN204" i="1"/>
  <c r="BM204" i="1"/>
  <c r="BL204" i="1"/>
  <c r="Y204" i="1"/>
  <c r="X204" i="1"/>
  <c r="X209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X201" i="1" s="1"/>
  <c r="O186" i="1"/>
  <c r="BO185" i="1"/>
  <c r="BN185" i="1"/>
  <c r="BM185" i="1"/>
  <c r="BL185" i="1"/>
  <c r="Y185" i="1"/>
  <c r="X185" i="1"/>
  <c r="X202" i="1" s="1"/>
  <c r="O185" i="1"/>
  <c r="W183" i="1"/>
  <c r="W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Y155" i="1" s="1"/>
  <c r="O155" i="1"/>
  <c r="BN154" i="1"/>
  <c r="BL154" i="1"/>
  <c r="X154" i="1"/>
  <c r="BO154" i="1" s="1"/>
  <c r="O154" i="1"/>
  <c r="BN153" i="1"/>
  <c r="BM153" i="1"/>
  <c r="BL153" i="1"/>
  <c r="Y153" i="1"/>
  <c r="X153" i="1"/>
  <c r="BO153" i="1" s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G559" i="1" s="1"/>
  <c r="O143" i="1"/>
  <c r="W139" i="1"/>
  <c r="W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F559" i="1" s="1"/>
  <c r="O133" i="1"/>
  <c r="W130" i="1"/>
  <c r="W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X129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1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3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3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X88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24" i="1"/>
  <c r="W553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7" i="1"/>
  <c r="X41" i="1"/>
  <c r="X45" i="1"/>
  <c r="X49" i="1"/>
  <c r="X55" i="1"/>
  <c r="X63" i="1"/>
  <c r="X94" i="1"/>
  <c r="X104" i="1"/>
  <c r="X122" i="1"/>
  <c r="X130" i="1"/>
  <c r="X139" i="1"/>
  <c r="X149" i="1"/>
  <c r="H559" i="1"/>
  <c r="X160" i="1"/>
  <c r="BO159" i="1"/>
  <c r="BM159" i="1"/>
  <c r="Y159" i="1"/>
  <c r="X161" i="1"/>
  <c r="I559" i="1"/>
  <c r="X167" i="1"/>
  <c r="BO164" i="1"/>
  <c r="BM164" i="1"/>
  <c r="Y164" i="1"/>
  <c r="Y166" i="1" s="1"/>
  <c r="BO176" i="1"/>
  <c r="BM176" i="1"/>
  <c r="Y176" i="1"/>
  <c r="BO180" i="1"/>
  <c r="BM180" i="1"/>
  <c r="Y180" i="1"/>
  <c r="H9" i="1"/>
  <c r="B559" i="1"/>
  <c r="W550" i="1"/>
  <c r="W551" i="1"/>
  <c r="Y23" i="1"/>
  <c r="Y24" i="1" s="1"/>
  <c r="BM23" i="1"/>
  <c r="X550" i="1" s="1"/>
  <c r="X24" i="1"/>
  <c r="W549" i="1"/>
  <c r="Y27" i="1"/>
  <c r="BM27" i="1"/>
  <c r="BO27" i="1"/>
  <c r="X551" i="1" s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59" i="1"/>
  <c r="Y60" i="1"/>
  <c r="Y63" i="1" s="1"/>
  <c r="BM60" i="1"/>
  <c r="X64" i="1"/>
  <c r="E559" i="1"/>
  <c r="Y68" i="1"/>
  <c r="Y87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Y96" i="1"/>
  <c r="Y103" i="1" s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Y124" i="1"/>
  <c r="Y129" i="1" s="1"/>
  <c r="BM124" i="1"/>
  <c r="BO124" i="1"/>
  <c r="Y126" i="1"/>
  <c r="BM126" i="1"/>
  <c r="Y128" i="1"/>
  <c r="BM128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BM152" i="1"/>
  <c r="BO152" i="1"/>
  <c r="Y154" i="1"/>
  <c r="BM154" i="1"/>
  <c r="BO155" i="1"/>
  <c r="BM155" i="1"/>
  <c r="BO157" i="1"/>
  <c r="BM157" i="1"/>
  <c r="Y157" i="1"/>
  <c r="X166" i="1"/>
  <c r="BO170" i="1"/>
  <c r="BM170" i="1"/>
  <c r="Y170" i="1"/>
  <c r="Y171" i="1" s="1"/>
  <c r="X172" i="1"/>
  <c r="X183" i="1"/>
  <c r="BO174" i="1"/>
  <c r="BM174" i="1"/>
  <c r="Y174" i="1"/>
  <c r="BO178" i="1"/>
  <c r="BM178" i="1"/>
  <c r="Y178" i="1"/>
  <c r="X182" i="1"/>
  <c r="Y186" i="1"/>
  <c r="Y201" i="1" s="1"/>
  <c r="BM186" i="1"/>
  <c r="BO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6" i="1"/>
  <c r="Y209" i="1" s="1"/>
  <c r="BM206" i="1"/>
  <c r="BO206" i="1"/>
  <c r="Y207" i="1"/>
  <c r="BM207" i="1"/>
  <c r="Y208" i="1"/>
  <c r="BM208" i="1"/>
  <c r="Y213" i="1"/>
  <c r="Y222" i="1" s="1"/>
  <c r="BM213" i="1"/>
  <c r="BO213" i="1"/>
  <c r="Y214" i="1"/>
  <c r="BM214" i="1"/>
  <c r="Y216" i="1"/>
  <c r="BM216" i="1"/>
  <c r="Y217" i="1"/>
  <c r="BM217" i="1"/>
  <c r="Y219" i="1"/>
  <c r="BM219" i="1"/>
  <c r="Y221" i="1"/>
  <c r="BM221" i="1"/>
  <c r="X222" i="1"/>
  <c r="Y225" i="1"/>
  <c r="Y227" i="1" s="1"/>
  <c r="BM225" i="1"/>
  <c r="BO225" i="1"/>
  <c r="X228" i="1"/>
  <c r="K559" i="1"/>
  <c r="Y233" i="1"/>
  <c r="Y239" i="1" s="1"/>
  <c r="BM233" i="1"/>
  <c r="BO233" i="1"/>
  <c r="Y235" i="1"/>
  <c r="BM235" i="1"/>
  <c r="Y236" i="1"/>
  <c r="BM236" i="1"/>
  <c r="Y238" i="1"/>
  <c r="BM238" i="1"/>
  <c r="X239" i="1"/>
  <c r="X249" i="1"/>
  <c r="Y252" i="1"/>
  <c r="Y261" i="1" s="1"/>
  <c r="BM252" i="1"/>
  <c r="BO252" i="1"/>
  <c r="Y253" i="1"/>
  <c r="BM253" i="1"/>
  <c r="Y254" i="1"/>
  <c r="BM254" i="1"/>
  <c r="Y255" i="1"/>
  <c r="BM255" i="1"/>
  <c r="Y256" i="1"/>
  <c r="BM256" i="1"/>
  <c r="Y258" i="1"/>
  <c r="BM258" i="1"/>
  <c r="Y260" i="1"/>
  <c r="BM260" i="1"/>
  <c r="X261" i="1"/>
  <c r="Y264" i="1"/>
  <c r="Y267" i="1" s="1"/>
  <c r="BM264" i="1"/>
  <c r="BO264" i="1"/>
  <c r="Y266" i="1"/>
  <c r="BM266" i="1"/>
  <c r="X267" i="1"/>
  <c r="Y270" i="1"/>
  <c r="Y277" i="1" s="1"/>
  <c r="BM270" i="1"/>
  <c r="BO270" i="1"/>
  <c r="Y272" i="1"/>
  <c r="BM272" i="1"/>
  <c r="Y274" i="1"/>
  <c r="BM274" i="1"/>
  <c r="Y276" i="1"/>
  <c r="BM276" i="1"/>
  <c r="X277" i="1"/>
  <c r="X283" i="1"/>
  <c r="BO280" i="1"/>
  <c r="X289" i="1"/>
  <c r="BO294" i="1"/>
  <c r="BM294" i="1"/>
  <c r="Y294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BO326" i="1"/>
  <c r="BM326" i="1"/>
  <c r="Y326" i="1"/>
  <c r="BO330" i="1"/>
  <c r="BM330" i="1"/>
  <c r="Y330" i="1"/>
  <c r="BO334" i="1"/>
  <c r="BM334" i="1"/>
  <c r="Y334" i="1"/>
  <c r="X223" i="1"/>
  <c r="X262" i="1"/>
  <c r="BO282" i="1"/>
  <c r="BM282" i="1"/>
  <c r="Y282" i="1"/>
  <c r="Y283" i="1" s="1"/>
  <c r="X284" i="1"/>
  <c r="BO288" i="1"/>
  <c r="BM288" i="1"/>
  <c r="Y288" i="1"/>
  <c r="Y289" i="1" s="1"/>
  <c r="X290" i="1"/>
  <c r="X295" i="1"/>
  <c r="BO292" i="1"/>
  <c r="BM292" i="1"/>
  <c r="Y292" i="1"/>
  <c r="Y295" i="1" s="1"/>
  <c r="BO314" i="1"/>
  <c r="BM314" i="1"/>
  <c r="Y314" i="1"/>
  <c r="X316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X342" i="1"/>
  <c r="X348" i="1"/>
  <c r="X352" i="1"/>
  <c r="X359" i="1"/>
  <c r="X365" i="1"/>
  <c r="X373" i="1"/>
  <c r="X377" i="1"/>
  <c r="X385" i="1"/>
  <c r="X411" i="1"/>
  <c r="X415" i="1"/>
  <c r="BO430" i="1"/>
  <c r="BM430" i="1"/>
  <c r="Y430" i="1"/>
  <c r="BO433" i="1"/>
  <c r="BM433" i="1"/>
  <c r="Y433" i="1"/>
  <c r="X437" i="1"/>
  <c r="BO454" i="1"/>
  <c r="BM454" i="1"/>
  <c r="Y454" i="1"/>
  <c r="Y456" i="1" s="1"/>
  <c r="X466" i="1"/>
  <c r="BO465" i="1"/>
  <c r="BM465" i="1"/>
  <c r="Y465" i="1"/>
  <c r="Y466" i="1" s="1"/>
  <c r="X467" i="1"/>
  <c r="X482" i="1"/>
  <c r="BO471" i="1"/>
  <c r="BM471" i="1"/>
  <c r="Y471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S559" i="1"/>
  <c r="Y340" i="1"/>
  <c r="Y341" i="1" s="1"/>
  <c r="BM340" i="1"/>
  <c r="Y344" i="1"/>
  <c r="BM344" i="1"/>
  <c r="BO344" i="1"/>
  <c r="Y346" i="1"/>
  <c r="BM346" i="1"/>
  <c r="Y350" i="1"/>
  <c r="Y352" i="1" s="1"/>
  <c r="BM350" i="1"/>
  <c r="BO350" i="1"/>
  <c r="R559" i="1"/>
  <c r="Y357" i="1"/>
  <c r="Y358" i="1" s="1"/>
  <c r="BM357" i="1"/>
  <c r="X358" i="1"/>
  <c r="Y361" i="1"/>
  <c r="BM361" i="1"/>
  <c r="BO361" i="1"/>
  <c r="Y363" i="1"/>
  <c r="BM363" i="1"/>
  <c r="Y367" i="1"/>
  <c r="Y372" i="1" s="1"/>
  <c r="BM367" i="1"/>
  <c r="BO367" i="1"/>
  <c r="Y369" i="1"/>
  <c r="BM369" i="1"/>
  <c r="Y371" i="1"/>
  <c r="BM371" i="1"/>
  <c r="Y375" i="1"/>
  <c r="Y377" i="1" s="1"/>
  <c r="BM375" i="1"/>
  <c r="BO375" i="1"/>
  <c r="Y383" i="1"/>
  <c r="Y384" i="1" s="1"/>
  <c r="BM383" i="1"/>
  <c r="Y387" i="1"/>
  <c r="Y410" i="1" s="1"/>
  <c r="BM387" i="1"/>
  <c r="BO387" i="1"/>
  <c r="Y388" i="1"/>
  <c r="BM388" i="1"/>
  <c r="Y393" i="1"/>
  <c r="BM393" i="1"/>
  <c r="Y394" i="1"/>
  <c r="BM394" i="1"/>
  <c r="Y396" i="1"/>
  <c r="BM396" i="1"/>
  <c r="Y397" i="1"/>
  <c r="BM397" i="1"/>
  <c r="Y398" i="1"/>
  <c r="BM398" i="1"/>
  <c r="Y400" i="1"/>
  <c r="BM400" i="1"/>
  <c r="Y401" i="1"/>
  <c r="BM401" i="1"/>
  <c r="Y402" i="1"/>
  <c r="BM402" i="1"/>
  <c r="Y405" i="1"/>
  <c r="BM405" i="1"/>
  <c r="Y409" i="1"/>
  <c r="BM409" i="1"/>
  <c r="Y413" i="1"/>
  <c r="Y415" i="1" s="1"/>
  <c r="BM413" i="1"/>
  <c r="BO413" i="1"/>
  <c r="X422" i="1"/>
  <c r="Y419" i="1"/>
  <c r="Y421" i="1" s="1"/>
  <c r="BM419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X456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W559" i="1"/>
  <c r="X457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X552" i="1" l="1"/>
  <c r="Y534" i="1"/>
  <c r="Y495" i="1"/>
  <c r="Y315" i="1"/>
  <c r="X549" i="1"/>
  <c r="Y547" i="1"/>
  <c r="Y519" i="1"/>
  <c r="Y437" i="1"/>
  <c r="Y364" i="1"/>
  <c r="Y347" i="1"/>
  <c r="Y481" i="1"/>
  <c r="Y336" i="1"/>
  <c r="Y182" i="1"/>
  <c r="Y160" i="1"/>
  <c r="Y148" i="1"/>
  <c r="Y138" i="1"/>
  <c r="Y121" i="1"/>
  <c r="Y93" i="1"/>
  <c r="Y36" i="1"/>
  <c r="Y554" i="1" s="1"/>
  <c r="X553" i="1"/>
  <c r="W552" i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<sst xmlns="http://schemas.openxmlformats.org/spreadsheetml/2006/main" count="2423" uniqueCount="814">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</sst>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0" zoomScaleNormal="100" zoomScaleSheetLayoutView="100" workbookViewId="0">
      <selection activeCell="AA556" sqref="AA556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33" t="s">
        <v>8</v>
      </c>
      <c r="B5" s="517"/>
      <c r="C5" s="518"/>
      <c r="D5" s="426"/>
      <c r="E5" s="428"/>
      <c r="F5" s="721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5">
        <v>45493</v>
      </c>
      <c r="Q5" s="548"/>
      <c r="S5" s="614" t="s">
        <v>11</v>
      </c>
      <c r="T5" s="441"/>
      <c r="U5" s="615" t="s">
        <v>12</v>
      </c>
      <c r="V5" s="548"/>
      <c r="AA5" s="51"/>
      <c r="AB5" s="51"/>
      <c r="AC5" s="51"/>
    </row>
    <row r="6" spans="1:30" s="373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8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40" t="s">
        <v>16</v>
      </c>
      <c r="T6" s="441"/>
      <c r="U6" s="678" t="s">
        <v>17</v>
      </c>
      <c r="V6" s="457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1"/>
      <c r="U7" s="679"/>
      <c r="V7" s="680"/>
      <c r="AA7" s="51"/>
      <c r="AB7" s="51"/>
      <c r="AC7" s="51"/>
    </row>
    <row r="8" spans="1:30" s="373" customFormat="1" ht="25.5" customHeight="1" x14ac:dyDescent="0.2">
      <c r="A8" s="770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1"/>
      <c r="U8" s="679"/>
      <c r="V8" s="680"/>
      <c r="AA8" s="51"/>
      <c r="AB8" s="51"/>
      <c r="AC8" s="51"/>
    </row>
    <row r="9" spans="1:30" s="37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3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02" t="str">
        <f>IF(AND($A$9="Тип доверенности/получателя при получении в адресе перегруза:",$D$9="Разовая доверенность"),"Введите ФИО","")</f>
        <v/>
      </c>
      <c r="I9" s="403"/>
      <c r="J9" s="4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3"/>
      <c r="L9" s="403"/>
      <c r="M9" s="371"/>
      <c r="O9" s="26" t="s">
        <v>20</v>
      </c>
      <c r="P9" s="541"/>
      <c r="Q9" s="542"/>
      <c r="S9" s="389"/>
      <c r="T9" s="441"/>
      <c r="U9" s="681"/>
      <c r="V9" s="68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3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2"/>
      <c r="O10" s="26" t="s">
        <v>21</v>
      </c>
      <c r="P10" s="624"/>
      <c r="Q10" s="625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7"/>
      <c r="Q11" s="548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3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5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4"/>
      <c r="Q17" s="464"/>
      <c r="R17" s="464"/>
      <c r="S17" s="465"/>
      <c r="T17" s="757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4"/>
      <c r="BB17" s="750" t="s">
        <v>57</v>
      </c>
    </row>
    <row r="18" spans="1:67" ht="14.25" customHeight="1" x14ac:dyDescent="0.2">
      <c r="A18" s="435"/>
      <c r="B18" s="435"/>
      <c r="C18" s="435"/>
      <c r="D18" s="466"/>
      <c r="E18" s="468"/>
      <c r="F18" s="435"/>
      <c r="G18" s="435"/>
      <c r="H18" s="435"/>
      <c r="I18" s="435"/>
      <c r="J18" s="435"/>
      <c r="K18" s="435"/>
      <c r="L18" s="435"/>
      <c r="M18" s="435"/>
      <c r="N18" s="435"/>
      <c r="O18" s="466"/>
      <c r="P18" s="467"/>
      <c r="Q18" s="467"/>
      <c r="R18" s="467"/>
      <c r="S18" s="468"/>
      <c r="T18" s="374" t="s">
        <v>58</v>
      </c>
      <c r="U18" s="374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5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5"/>
      <c r="AA20" s="375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0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1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1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0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1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1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6"/>
      <c r="AA38" s="376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0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1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1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6"/>
      <c r="AA42" s="376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0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1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1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6"/>
      <c r="AA46" s="376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0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1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1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5"/>
      <c r="AA51" s="375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8</v>
      </c>
      <c r="X53" s="381">
        <f>IFERROR(IF(W53="",0,CEILING((W53/$H53),1)*$H53),"")</f>
        <v>10.8</v>
      </c>
      <c r="Y53" s="36">
        <f>IFERROR(IF(X53=0,"",ROUNDUP(X53/H53,0)*0.02175),"")</f>
        <v>2.1749999999999999E-2</v>
      </c>
      <c r="Z53" s="56"/>
      <c r="AA53" s="57"/>
      <c r="AE53" s="64"/>
      <c r="BB53" s="79" t="s">
        <v>1</v>
      </c>
      <c r="BL53" s="64">
        <f>IFERROR(W53*I53/H53,"0")</f>
        <v>8.3555555555555543</v>
      </c>
      <c r="BM53" s="64">
        <f>IFERROR(X53*I53/H53,"0")</f>
        <v>11.28</v>
      </c>
      <c r="BN53" s="64">
        <f>IFERROR(1/J53*(W53/H53),"0")</f>
        <v>1.3227513227513227E-2</v>
      </c>
      <c r="BO53" s="64">
        <f>IFERROR(1/J53*(X53/H53),"0")</f>
        <v>1.7857142857142856E-2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0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1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0.7407407407407407</v>
      </c>
      <c r="X55" s="382">
        <f>IFERROR(X53/H53,"0")+IFERROR(X54/H54,"0")</f>
        <v>1</v>
      </c>
      <c r="Y55" s="382">
        <f>IFERROR(IF(Y53="",0,Y53),"0")+IFERROR(IF(Y54="",0,Y54),"0")</f>
        <v>2.1749999999999999E-2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1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8</v>
      </c>
      <c r="X56" s="382">
        <f>IFERROR(SUM(X53:X54),"0")</f>
        <v>10.8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5"/>
      <c r="AA57" s="375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6"/>
      <c r="AA58" s="376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0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1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1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5"/>
      <c r="AA65" s="375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6"/>
      <c r="AA66" s="376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67</v>
      </c>
      <c r="X68" s="381">
        <f t="shared" si="6"/>
        <v>75.600000000000009</v>
      </c>
      <c r="Y68" s="36">
        <f t="shared" si="7"/>
        <v>0.15225</v>
      </c>
      <c r="Z68" s="56"/>
      <c r="AA68" s="57"/>
      <c r="AE68" s="64"/>
      <c r="BB68" s="86" t="s">
        <v>1</v>
      </c>
      <c r="BL68" s="64">
        <f t="shared" si="8"/>
        <v>69.977777777777774</v>
      </c>
      <c r="BM68" s="64">
        <f t="shared" si="9"/>
        <v>78.959999999999994</v>
      </c>
      <c r="BN68" s="64">
        <f t="shared" si="10"/>
        <v>0.11078042328042327</v>
      </c>
      <c r="BO68" s="64">
        <f t="shared" si="11"/>
        <v>0.125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5</v>
      </c>
      <c r="X71" s="381">
        <f t="shared" si="6"/>
        <v>10.8</v>
      </c>
      <c r="Y71" s="36">
        <f t="shared" si="7"/>
        <v>2.1749999999999999E-2</v>
      </c>
      <c r="Z71" s="56"/>
      <c r="AA71" s="57"/>
      <c r="AE71" s="64"/>
      <c r="BB71" s="89" t="s">
        <v>1</v>
      </c>
      <c r="BL71" s="64">
        <f t="shared" si="8"/>
        <v>5.2222222222222214</v>
      </c>
      <c r="BM71" s="64">
        <f t="shared" si="9"/>
        <v>11.28</v>
      </c>
      <c r="BN71" s="64">
        <f t="shared" si="10"/>
        <v>8.267195767195765E-3</v>
      </c>
      <c r="BO71" s="64">
        <f t="shared" si="11"/>
        <v>1.7857142857142856E-2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56</v>
      </c>
      <c r="X73" s="381">
        <f t="shared" si="6"/>
        <v>56</v>
      </c>
      <c r="Y73" s="36">
        <f t="shared" si="7"/>
        <v>0.10874999999999999</v>
      </c>
      <c r="Z73" s="56"/>
      <c r="AA73" s="57"/>
      <c r="AE73" s="64"/>
      <c r="BB73" s="91" t="s">
        <v>1</v>
      </c>
      <c r="BL73" s="64">
        <f t="shared" si="8"/>
        <v>58.4</v>
      </c>
      <c r="BM73" s="64">
        <f t="shared" si="9"/>
        <v>58.4</v>
      </c>
      <c r="BN73" s="64">
        <f t="shared" si="10"/>
        <v>8.9285714285714274E-2</v>
      </c>
      <c r="BO73" s="64">
        <f t="shared" si="11"/>
        <v>8.9285714285714274E-2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12</v>
      </c>
      <c r="X80" s="381">
        <f t="shared" si="6"/>
        <v>13.5</v>
      </c>
      <c r="Y80" s="36">
        <f t="shared" si="12"/>
        <v>2.811E-2</v>
      </c>
      <c r="Z80" s="56"/>
      <c r="AA80" s="57"/>
      <c r="AE80" s="64"/>
      <c r="BB80" s="98" t="s">
        <v>1</v>
      </c>
      <c r="BL80" s="64">
        <f t="shared" si="8"/>
        <v>12.559999999999999</v>
      </c>
      <c r="BM80" s="64">
        <f t="shared" si="9"/>
        <v>14.13</v>
      </c>
      <c r="BN80" s="64">
        <f t="shared" si="10"/>
        <v>2.222222222222222E-2</v>
      </c>
      <c r="BO80" s="64">
        <f t="shared" si="11"/>
        <v>2.5000000000000001E-2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0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1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14.333333333333332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16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0.31085999999999997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1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140</v>
      </c>
      <c r="X88" s="382">
        <f>IFERROR(SUM(X67:X86),"0")</f>
        <v>155.9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6"/>
      <c r="AA89" s="376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0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1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1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6"/>
      <c r="AA95" s="376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0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1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1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6"/>
      <c r="AA105" s="376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100</v>
      </c>
      <c r="X112" s="381">
        <f t="shared" si="18"/>
        <v>102.60000000000001</v>
      </c>
      <c r="Y112" s="36">
        <f>IFERROR(IF(X112=0,"",ROUNDUP(X112/H112,0)*0.00753),"")</f>
        <v>0.28614000000000001</v>
      </c>
      <c r="Z112" s="56"/>
      <c r="AA112" s="57"/>
      <c r="AE112" s="64"/>
      <c r="BB112" s="121" t="s">
        <v>1</v>
      </c>
      <c r="BL112" s="64">
        <f t="shared" si="19"/>
        <v>110.07407407407406</v>
      </c>
      <c r="BM112" s="64">
        <f t="shared" si="20"/>
        <v>112.93600000000001</v>
      </c>
      <c r="BN112" s="64">
        <f t="shared" si="21"/>
        <v>0.23741690408357075</v>
      </c>
      <c r="BO112" s="64">
        <f t="shared" si="22"/>
        <v>0.24358974358974358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3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0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1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37.037037037037038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38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0.28614000000000001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1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100</v>
      </c>
      <c r="X122" s="382">
        <f>IFERROR(SUM(X106:X120),"0")</f>
        <v>102.60000000000001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0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1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1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5"/>
      <c r="AA131" s="375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6"/>
      <c r="AA132" s="376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102</v>
      </c>
      <c r="X136" s="381">
        <f>IFERROR(IF(W136="",0,CEILING((W136/$H136),1)*$H136),"")</f>
        <v>102.60000000000001</v>
      </c>
      <c r="Y136" s="36">
        <f>IFERROR(IF(X136=0,"",ROUNDUP(X136/H136,0)*0.00753),"")</f>
        <v>0.28614000000000001</v>
      </c>
      <c r="Z136" s="56"/>
      <c r="AA136" s="57"/>
      <c r="AE136" s="64"/>
      <c r="BB136" s="138" t="s">
        <v>1</v>
      </c>
      <c r="BL136" s="64">
        <f>IFERROR(W136*I136/H136,"0")</f>
        <v>112.27555555555556</v>
      </c>
      <c r="BM136" s="64">
        <f>IFERROR(X136*I136/H136,"0")</f>
        <v>112.93600000000001</v>
      </c>
      <c r="BN136" s="64">
        <f>IFERROR(1/J136*(W136/H136),"0")</f>
        <v>0.24216524216524216</v>
      </c>
      <c r="BO136" s="64">
        <f>IFERROR(1/J136*(X136/H136),"0")</f>
        <v>0.24358974358974358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0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1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37.777777777777779</v>
      </c>
      <c r="X138" s="382">
        <f>IFERROR(X133/H133,"0")+IFERROR(X134/H134,"0")+IFERROR(X135/H135,"0")+IFERROR(X136/H136,"0")+IFERROR(X137/H137,"0")</f>
        <v>38</v>
      </c>
      <c r="Y138" s="382">
        <f>IFERROR(IF(Y133="",0,Y133),"0")+IFERROR(IF(Y134="",0,Y134),"0")+IFERROR(IF(Y135="",0,Y135),"0")+IFERROR(IF(Y136="",0,Y136),"0")+IFERROR(IF(Y137="",0,Y137),"0")</f>
        <v>0.28614000000000001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1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102</v>
      </c>
      <c r="X139" s="382">
        <f>IFERROR(SUM(X133:X137),"0")</f>
        <v>102.60000000000001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5"/>
      <c r="AA141" s="375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6"/>
      <c r="AA142" s="376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0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1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1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5"/>
      <c r="AA150" s="375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92</v>
      </c>
      <c r="X152" s="381">
        <f t="shared" ref="X152:X159" si="23">IFERROR(IF(W152="",0,CEILING((W152/$H152),1)*$H152),"")</f>
        <v>92.4</v>
      </c>
      <c r="Y152" s="36">
        <f>IFERROR(IF(X152=0,"",ROUNDUP(X152/H152,0)*0.00753),"")</f>
        <v>0.16566</v>
      </c>
      <c r="Z152" s="56"/>
      <c r="AA152" s="57"/>
      <c r="AE152" s="64"/>
      <c r="BB152" s="145" t="s">
        <v>1</v>
      </c>
      <c r="BL152" s="64">
        <f t="shared" ref="BL152:BL159" si="24">IFERROR(W152*I152/H152,"0")</f>
        <v>97.695238095238096</v>
      </c>
      <c r="BM152" s="64">
        <f t="shared" ref="BM152:BM159" si="25">IFERROR(X152*I152/H152,"0")</f>
        <v>98.12</v>
      </c>
      <c r="BN152" s="64">
        <f t="shared" ref="BN152:BN159" si="26">IFERROR(1/J152*(W152/H152),"0")</f>
        <v>0.14041514041514042</v>
      </c>
      <c r="BO152" s="64">
        <f t="shared" ref="BO152:BO159" si="27">IFERROR(1/J152*(X152/H152),"0")</f>
        <v>0.14102564102564102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98</v>
      </c>
      <c r="X154" s="381">
        <f t="shared" si="23"/>
        <v>100.80000000000001</v>
      </c>
      <c r="Y154" s="36">
        <f>IFERROR(IF(X154=0,"",ROUNDUP(X154/H154,0)*0.00753),"")</f>
        <v>0.18071999999999999</v>
      </c>
      <c r="Z154" s="56"/>
      <c r="AA154" s="57"/>
      <c r="AE154" s="64"/>
      <c r="BB154" s="147" t="s">
        <v>1</v>
      </c>
      <c r="BL154" s="64">
        <f t="shared" si="24"/>
        <v>102.66666666666667</v>
      </c>
      <c r="BM154" s="64">
        <f t="shared" si="25"/>
        <v>105.60000000000002</v>
      </c>
      <c r="BN154" s="64">
        <f t="shared" si="26"/>
        <v>0.14957264957264957</v>
      </c>
      <c r="BO154" s="64">
        <f t="shared" si="27"/>
        <v>0.15384615384615385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8</v>
      </c>
      <c r="X157" s="381">
        <f t="shared" si="23"/>
        <v>8.4</v>
      </c>
      <c r="Y157" s="36">
        <f>IFERROR(IF(X157=0,"",ROUNDUP(X157/H157,0)*0.00502),"")</f>
        <v>2.0080000000000001E-2</v>
      </c>
      <c r="Z157" s="56"/>
      <c r="AA157" s="57"/>
      <c r="AE157" s="64"/>
      <c r="BB157" s="150" t="s">
        <v>1</v>
      </c>
      <c r="BL157" s="64">
        <f t="shared" si="24"/>
        <v>8.3809523809523814</v>
      </c>
      <c r="BM157" s="64">
        <f t="shared" si="25"/>
        <v>8.8000000000000007</v>
      </c>
      <c r="BN157" s="64">
        <f t="shared" si="26"/>
        <v>1.6280016280016282E-2</v>
      </c>
      <c r="BO157" s="64">
        <f t="shared" si="27"/>
        <v>1.7094017094017096E-2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0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1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49.047619047619051</v>
      </c>
      <c r="X160" s="382">
        <f>IFERROR(X152/H152,"0")+IFERROR(X153/H153,"0")+IFERROR(X154/H154,"0")+IFERROR(X155/H155,"0")+IFERROR(X156/H156,"0")+IFERROR(X157/H157,"0")+IFERROR(X158/H158,"0")+IFERROR(X159/H159,"0")</f>
        <v>50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0.36646000000000001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1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198</v>
      </c>
      <c r="X161" s="382">
        <f>IFERROR(SUM(X152:X159),"0")</f>
        <v>201.60000000000002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5"/>
      <c r="AA162" s="375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6"/>
      <c r="AA163" s="376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0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1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1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6"/>
      <c r="AA168" s="376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0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1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1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49</v>
      </c>
      <c r="X175" s="381">
        <f t="shared" si="28"/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58" t="s">
        <v>1</v>
      </c>
      <c r="BL175" s="64">
        <f t="shared" si="29"/>
        <v>50.905555555555559</v>
      </c>
      <c r="BM175" s="64">
        <f t="shared" si="30"/>
        <v>56.099999999999994</v>
      </c>
      <c r="BN175" s="64">
        <f t="shared" si="31"/>
        <v>7.5617283950617273E-2</v>
      </c>
      <c r="BO175" s="64">
        <f t="shared" si="32"/>
        <v>8.3333333333333329E-2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34</v>
      </c>
      <c r="X177" s="381">
        <f t="shared" si="28"/>
        <v>37.800000000000004</v>
      </c>
      <c r="Y177" s="36">
        <f>IFERROR(IF(X177=0,"",ROUNDUP(X177/H177,0)*0.00937),"")</f>
        <v>6.5589999999999996E-2</v>
      </c>
      <c r="Z177" s="56"/>
      <c r="AA177" s="57"/>
      <c r="AE177" s="64"/>
      <c r="BB177" s="160" t="s">
        <v>1</v>
      </c>
      <c r="BL177" s="64">
        <f t="shared" si="29"/>
        <v>35.322222222222223</v>
      </c>
      <c r="BM177" s="64">
        <f t="shared" si="30"/>
        <v>39.270000000000003</v>
      </c>
      <c r="BN177" s="64">
        <f t="shared" si="31"/>
        <v>5.2469135802469133E-2</v>
      </c>
      <c r="BO177" s="64">
        <f t="shared" si="32"/>
        <v>5.8333333333333334E-2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0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1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15.370370370370368</v>
      </c>
      <c r="X182" s="382">
        <f>IFERROR(X174/H174,"0")+IFERROR(X175/H175,"0")+IFERROR(X176/H176,"0")+IFERROR(X177/H177,"0")+IFERROR(X178/H178,"0")+IFERROR(X179/H179,"0")+IFERROR(X180/H180,"0")+IFERROR(X181/H181,"0")</f>
        <v>17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0.15928999999999999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1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83</v>
      </c>
      <c r="X183" s="382">
        <f>IFERROR(SUM(X174:X181),"0")</f>
        <v>91.800000000000011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6"/>
      <c r="AA184" s="376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47</v>
      </c>
      <c r="X190" s="381">
        <f t="shared" si="33"/>
        <v>48</v>
      </c>
      <c r="Y190" s="36">
        <f>IFERROR(IF(X190=0,"",ROUNDUP(X190/H190,0)*0.00753),"")</f>
        <v>0.15060000000000001</v>
      </c>
      <c r="Z190" s="56"/>
      <c r="AA190" s="57"/>
      <c r="AE190" s="64"/>
      <c r="BB190" s="170" t="s">
        <v>1</v>
      </c>
      <c r="BL190" s="64">
        <f t="shared" si="34"/>
        <v>52.326666666666668</v>
      </c>
      <c r="BM190" s="64">
        <f t="shared" si="35"/>
        <v>53.440000000000005</v>
      </c>
      <c r="BN190" s="64">
        <f t="shared" si="36"/>
        <v>0.12553418803418803</v>
      </c>
      <c r="BO190" s="64">
        <f t="shared" si="37"/>
        <v>0.12820512820512819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186</v>
      </c>
      <c r="X194" s="381">
        <f t="shared" si="33"/>
        <v>187.2</v>
      </c>
      <c r="Y194" s="36">
        <f t="shared" ref="Y194:Y200" si="38">IFERROR(IF(X194=0,"",ROUNDUP(X194/H194,0)*0.00753),"")</f>
        <v>0.58733999999999997</v>
      </c>
      <c r="Z194" s="56"/>
      <c r="AA194" s="57"/>
      <c r="AE194" s="64"/>
      <c r="BB194" s="174" t="s">
        <v>1</v>
      </c>
      <c r="BL194" s="64">
        <f t="shared" si="34"/>
        <v>208.47499999999999</v>
      </c>
      <c r="BM194" s="64">
        <f t="shared" si="35"/>
        <v>209.82</v>
      </c>
      <c r="BN194" s="64">
        <f t="shared" si="36"/>
        <v>0.49679487179487175</v>
      </c>
      <c r="BO194" s="64">
        <f t="shared" si="37"/>
        <v>0.5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188</v>
      </c>
      <c r="X196" s="381">
        <f t="shared" si="33"/>
        <v>189.6</v>
      </c>
      <c r="Y196" s="36">
        <f t="shared" si="38"/>
        <v>0.59487000000000001</v>
      </c>
      <c r="Z196" s="56"/>
      <c r="AA196" s="57"/>
      <c r="AE196" s="64"/>
      <c r="BB196" s="176" t="s">
        <v>1</v>
      </c>
      <c r="BL196" s="64">
        <f t="shared" si="34"/>
        <v>209.30666666666667</v>
      </c>
      <c r="BM196" s="64">
        <f t="shared" si="35"/>
        <v>211.08799999999999</v>
      </c>
      <c r="BN196" s="64">
        <f t="shared" si="36"/>
        <v>0.50213675213675213</v>
      </c>
      <c r="BO196" s="64">
        <f t="shared" si="37"/>
        <v>0.50641025641025639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7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152</v>
      </c>
      <c r="X197" s="381">
        <f t="shared" si="33"/>
        <v>153.6</v>
      </c>
      <c r="Y197" s="36">
        <f t="shared" si="38"/>
        <v>0.48192000000000002</v>
      </c>
      <c r="Z197" s="56"/>
      <c r="AA197" s="57"/>
      <c r="AE197" s="64"/>
      <c r="BB197" s="177" t="s">
        <v>1</v>
      </c>
      <c r="BL197" s="64">
        <f t="shared" si="34"/>
        <v>169.22666666666669</v>
      </c>
      <c r="BM197" s="64">
        <f t="shared" si="35"/>
        <v>171.00800000000001</v>
      </c>
      <c r="BN197" s="64">
        <f t="shared" si="36"/>
        <v>0.40598290598290598</v>
      </c>
      <c r="BO197" s="64">
        <f t="shared" si="37"/>
        <v>0.41025641025641024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3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97</v>
      </c>
      <c r="X199" s="381">
        <f t="shared" si="33"/>
        <v>98.399999999999991</v>
      </c>
      <c r="Y199" s="36">
        <f t="shared" si="38"/>
        <v>0.30873</v>
      </c>
      <c r="Z199" s="56"/>
      <c r="AA199" s="57"/>
      <c r="AE199" s="64"/>
      <c r="BB199" s="179" t="s">
        <v>1</v>
      </c>
      <c r="BL199" s="64">
        <f t="shared" si="34"/>
        <v>107.99333333333335</v>
      </c>
      <c r="BM199" s="64">
        <f t="shared" si="35"/>
        <v>109.55200000000001</v>
      </c>
      <c r="BN199" s="64">
        <f t="shared" si="36"/>
        <v>0.2590811965811966</v>
      </c>
      <c r="BO199" s="64">
        <f t="shared" si="37"/>
        <v>0.26282051282051283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0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1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279.16666666666669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282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2.1234600000000001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1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670</v>
      </c>
      <c r="X202" s="382">
        <f>IFERROR(SUM(X185:X200),"0")</f>
        <v>676.8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6"/>
      <c r="AA203" s="376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26</v>
      </c>
      <c r="X207" s="381">
        <f>IFERROR(IF(W207="",0,CEILING((W207/$H207),1)*$H207),"")</f>
        <v>26.4</v>
      </c>
      <c r="Y207" s="36">
        <f>IFERROR(IF(X207=0,"",ROUNDUP(X207/H207,0)*0.00753),"")</f>
        <v>8.2830000000000001E-2</v>
      </c>
      <c r="Z207" s="56"/>
      <c r="AA207" s="57"/>
      <c r="AE207" s="64"/>
      <c r="BB207" s="184" t="s">
        <v>1</v>
      </c>
      <c r="BL207" s="64">
        <f>IFERROR(W207*I207/H207,"0")</f>
        <v>28.946666666666673</v>
      </c>
      <c r="BM207" s="64">
        <f>IFERROR(X207*I207/H207,"0")</f>
        <v>29.392000000000003</v>
      </c>
      <c r="BN207" s="64">
        <f>IFERROR(1/J207*(W207/H207),"0")</f>
        <v>6.9444444444444448E-2</v>
      </c>
      <c r="BO207" s="64">
        <f>IFERROR(1/J207*(X207/H207),"0")</f>
        <v>7.0512820512820512E-2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0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1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10.833333333333334</v>
      </c>
      <c r="X209" s="382">
        <f>IFERROR(X204/H204,"0")+IFERROR(X205/H205,"0")+IFERROR(X206/H206,"0")+IFERROR(X207/H207,"0")+IFERROR(X208/H208,"0")</f>
        <v>11</v>
      </c>
      <c r="Y209" s="382">
        <f>IFERROR(IF(Y204="",0,Y204),"0")+IFERROR(IF(Y205="",0,Y205),"0")+IFERROR(IF(Y206="",0,Y206),"0")+IFERROR(IF(Y207="",0,Y207),"0")+IFERROR(IF(Y208="",0,Y208),"0")</f>
        <v>8.2830000000000001E-2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1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26</v>
      </c>
      <c r="X210" s="382">
        <f>IFERROR(SUM(X204:X208),"0")</f>
        <v>26.4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5"/>
      <c r="AA211" s="375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6"/>
      <c r="AA212" s="376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27</v>
      </c>
      <c r="X216" s="381">
        <f t="shared" si="39"/>
        <v>34.799999999999997</v>
      </c>
      <c r="Y216" s="36">
        <f>IFERROR(IF(X216=0,"",ROUNDUP(X216/H216,0)*0.02175),"")</f>
        <v>6.5250000000000002E-2</v>
      </c>
      <c r="Z216" s="56"/>
      <c r="AA216" s="57"/>
      <c r="AE216" s="64"/>
      <c r="BB216" s="189" t="s">
        <v>1</v>
      </c>
      <c r="BL216" s="64">
        <f t="shared" si="40"/>
        <v>28.117241379310347</v>
      </c>
      <c r="BM216" s="64">
        <f t="shared" si="41"/>
        <v>36.239999999999995</v>
      </c>
      <c r="BN216" s="64">
        <f t="shared" si="42"/>
        <v>4.1564039408866993E-2</v>
      </c>
      <c r="BO216" s="64">
        <f t="shared" si="43"/>
        <v>5.3571428571428568E-2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6</v>
      </c>
      <c r="X220" s="381">
        <f t="shared" si="39"/>
        <v>8</v>
      </c>
      <c r="Y220" s="36">
        <f>IFERROR(IF(X220=0,"",ROUNDUP(X220/H220,0)*0.00937),"")</f>
        <v>1.874E-2</v>
      </c>
      <c r="Z220" s="56"/>
      <c r="AA220" s="57"/>
      <c r="AE220" s="64"/>
      <c r="BB220" s="193" t="s">
        <v>1</v>
      </c>
      <c r="BL220" s="64">
        <f t="shared" si="40"/>
        <v>6.36</v>
      </c>
      <c r="BM220" s="64">
        <f t="shared" si="41"/>
        <v>8.48</v>
      </c>
      <c r="BN220" s="64">
        <f t="shared" si="42"/>
        <v>1.2500000000000001E-2</v>
      </c>
      <c r="BO220" s="64">
        <f t="shared" si="43"/>
        <v>1.6666666666666666E-2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0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1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3.8275862068965516</v>
      </c>
      <c r="X222" s="382">
        <f>IFERROR(X213/H213,"0")+IFERROR(X214/H214,"0")+IFERROR(X215/H215,"0")+IFERROR(X216/H216,"0")+IFERROR(X217/H217,"0")+IFERROR(X218/H218,"0")+IFERROR(X219/H219,"0")+IFERROR(X220/H220,"0")+IFERROR(X221/H221,"0")</f>
        <v>5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8.3990000000000009E-2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1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33</v>
      </c>
      <c r="X223" s="382">
        <f>IFERROR(SUM(X213:X221),"0")</f>
        <v>42.8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6"/>
      <c r="AA224" s="376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0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1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1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5"/>
      <c r="AA229" s="375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77</v>
      </c>
      <c r="X231" s="381">
        <f t="shared" ref="X231:X238" si="44">IFERROR(IF(W231="",0,CEILING((W231/$H231),1)*$H231),"")</f>
        <v>81.2</v>
      </c>
      <c r="Y231" s="36">
        <f>IFERROR(IF(X231=0,"",ROUNDUP(X231/H231,0)*0.02175),"")</f>
        <v>0.15225</v>
      </c>
      <c r="Z231" s="56"/>
      <c r="AA231" s="57"/>
      <c r="AE231" s="64"/>
      <c r="BB231" s="197" t="s">
        <v>1</v>
      </c>
      <c r="BL231" s="64">
        <f t="shared" ref="BL231:BL238" si="45">IFERROR(W231*I231/H231,"0")</f>
        <v>80.186206896551724</v>
      </c>
      <c r="BM231" s="64">
        <f t="shared" ref="BM231:BM238" si="46">IFERROR(X231*I231/H231,"0")</f>
        <v>84.56</v>
      </c>
      <c r="BN231" s="64">
        <f t="shared" ref="BN231:BN238" si="47">IFERROR(1/J231*(W231/H231),"0")</f>
        <v>0.11853448275862069</v>
      </c>
      <c r="BO231" s="64">
        <f t="shared" ref="BO231:BO238" si="48">IFERROR(1/J231*(X231/H231),"0")</f>
        <v>0.125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4</v>
      </c>
      <c r="X235" s="381">
        <f t="shared" si="44"/>
        <v>4</v>
      </c>
      <c r="Y235" s="36">
        <f>IFERROR(IF(X235=0,"",ROUNDUP(X235/H235,0)*0.00937),"")</f>
        <v>9.3699999999999999E-3</v>
      </c>
      <c r="Z235" s="56"/>
      <c r="AA235" s="57"/>
      <c r="AE235" s="64"/>
      <c r="BB235" s="201" t="s">
        <v>1</v>
      </c>
      <c r="BL235" s="64">
        <f t="shared" si="45"/>
        <v>4.24</v>
      </c>
      <c r="BM235" s="64">
        <f t="shared" si="46"/>
        <v>4.24</v>
      </c>
      <c r="BN235" s="64">
        <f t="shared" si="47"/>
        <v>8.3333333333333332E-3</v>
      </c>
      <c r="BO235" s="64">
        <f t="shared" si="48"/>
        <v>8.3333333333333332E-3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0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1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7.6379310344827589</v>
      </c>
      <c r="X239" s="382">
        <f>IFERROR(X231/H231,"0")+IFERROR(X232/H232,"0")+IFERROR(X233/H233,"0")+IFERROR(X234/H234,"0")+IFERROR(X235/H235,"0")+IFERROR(X236/H236,"0")+IFERROR(X237/H237,"0")+IFERROR(X238/H238,"0")</f>
        <v>8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0.16161999999999999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1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81</v>
      </c>
      <c r="X240" s="382">
        <f>IFERROR(SUM(X231:X238),"0")</f>
        <v>85.2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5"/>
      <c r="AA241" s="375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6"/>
      <c r="AA242" s="376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4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3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2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0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1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1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5"/>
      <c r="AA250" s="375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6"/>
      <c r="AA251" s="376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3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0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1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1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20</v>
      </c>
      <c r="X264" s="381">
        <f>IFERROR(IF(W264="",0,CEILING((W264/$H264),1)*$H264),"")</f>
        <v>21</v>
      </c>
      <c r="Y264" s="36">
        <f>IFERROR(IF(X264=0,"",ROUNDUP(X264/H264,0)*0.00753),"")</f>
        <v>3.7650000000000003E-2</v>
      </c>
      <c r="Z264" s="56"/>
      <c r="AA264" s="57"/>
      <c r="AE264" s="64"/>
      <c r="BB264" s="219" t="s">
        <v>1</v>
      </c>
      <c r="BL264" s="64">
        <f>IFERROR(W264*I264/H264,"0")</f>
        <v>21.238095238095237</v>
      </c>
      <c r="BM264" s="64">
        <f>IFERROR(X264*I264/H264,"0")</f>
        <v>22.299999999999997</v>
      </c>
      <c r="BN264" s="64">
        <f>IFERROR(1/J264*(W264/H264),"0")</f>
        <v>3.0525030525030524E-2</v>
      </c>
      <c r="BO264" s="64">
        <f>IFERROR(1/J264*(X264/H264),"0")</f>
        <v>3.2051282051282048E-2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0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1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4.7619047619047619</v>
      </c>
      <c r="X267" s="382">
        <f>IFERROR(X264/H264,"0")+IFERROR(X265/H265,"0")+IFERROR(X266/H266,"0")</f>
        <v>5</v>
      </c>
      <c r="Y267" s="382">
        <f>IFERROR(IF(Y264="",0,Y264),"0")+IFERROR(IF(Y265="",0,Y265),"0")+IFERROR(IF(Y266="",0,Y266),"0")</f>
        <v>3.7650000000000003E-2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1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20</v>
      </c>
      <c r="X268" s="382">
        <f>IFERROR(SUM(X264:X266),"0")</f>
        <v>21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6"/>
      <c r="AA269" s="376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0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1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1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0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1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1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6"/>
      <c r="AA285" s="376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8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11</v>
      </c>
      <c r="X288" s="381">
        <f>IFERROR(IF(W288="",0,CEILING((W288/$H288),1)*$H288),"")</f>
        <v>12.75</v>
      </c>
      <c r="Y288" s="36">
        <f>IFERROR(IF(X288=0,"",ROUNDUP(X288/H288,0)*0.00753),"")</f>
        <v>3.7650000000000003E-2</v>
      </c>
      <c r="Z288" s="56"/>
      <c r="AA288" s="57"/>
      <c r="AE288" s="64"/>
      <c r="BB288" s="234" t="s">
        <v>1</v>
      </c>
      <c r="BL288" s="64">
        <f>IFERROR(W288*I288/H288,"0")</f>
        <v>12.509803921568627</v>
      </c>
      <c r="BM288" s="64">
        <f>IFERROR(X288*I288/H288,"0")</f>
        <v>14.500000000000002</v>
      </c>
      <c r="BN288" s="64">
        <f>IFERROR(1/J288*(W288/H288),"0")</f>
        <v>2.765208647561589E-2</v>
      </c>
      <c r="BO288" s="64">
        <f>IFERROR(1/J288*(X288/H288),"0")</f>
        <v>3.2051282051282048E-2</v>
      </c>
    </row>
    <row r="289" spans="1:67" x14ac:dyDescent="0.2">
      <c r="A289" s="390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1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4.3137254901960791</v>
      </c>
      <c r="X289" s="382">
        <f>IFERROR(X286/H286,"0")+IFERROR(X287/H287,"0")+IFERROR(X288/H288,"0")</f>
        <v>5</v>
      </c>
      <c r="Y289" s="382">
        <f>IFERROR(IF(Y286="",0,Y286),"0")+IFERROR(IF(Y287="",0,Y287),"0")+IFERROR(IF(Y288="",0,Y288),"0")</f>
        <v>3.7650000000000003E-2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1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11</v>
      </c>
      <c r="X290" s="382">
        <f>IFERROR(SUM(X286:X288),"0")</f>
        <v>12.75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6"/>
      <c r="AA291" s="376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0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1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1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5"/>
      <c r="AA297" s="375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6"/>
      <c r="AA298" s="376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0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1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1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6"/>
      <c r="AA302" s="376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0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1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1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5"/>
      <c r="AA306" s="375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15</v>
      </c>
      <c r="X308" s="381">
        <f>IFERROR(IF(W308="",0,CEILING((W308/$H308),1)*$H308),"")</f>
        <v>16.2</v>
      </c>
      <c r="Y308" s="36">
        <f>IFERROR(IF(X308=0,"",ROUNDUP(X308/H308,0)*0.00753),"")</f>
        <v>6.7769999999999997E-2</v>
      </c>
      <c r="Z308" s="56"/>
      <c r="AA308" s="57"/>
      <c r="AE308" s="64"/>
      <c r="BB308" s="240" t="s">
        <v>1</v>
      </c>
      <c r="BL308" s="64">
        <f>IFERROR(W308*I308/H308,"0")</f>
        <v>17.066666666666666</v>
      </c>
      <c r="BM308" s="64">
        <f>IFERROR(X308*I308/H308,"0")</f>
        <v>18.431999999999999</v>
      </c>
      <c r="BN308" s="64">
        <f>IFERROR(1/J308*(W308/H308),"0")</f>
        <v>5.3418803418803423E-2</v>
      </c>
      <c r="BO308" s="64">
        <f>IFERROR(1/J308*(X308/H308),"0")</f>
        <v>5.7692307692307689E-2</v>
      </c>
    </row>
    <row r="309" spans="1:67" x14ac:dyDescent="0.2">
      <c r="A309" s="390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1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8.3333333333333339</v>
      </c>
      <c r="X309" s="382">
        <f>IFERROR(X308/H308,"0")</f>
        <v>9</v>
      </c>
      <c r="Y309" s="382">
        <f>IFERROR(IF(Y308="",0,Y308),"0")</f>
        <v>6.7769999999999997E-2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1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15</v>
      </c>
      <c r="X310" s="382">
        <f>IFERROR(SUM(X308:X308),"0")</f>
        <v>16.2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6"/>
      <c r="AA311" s="376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0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1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1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390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1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1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5"/>
      <c r="AA322" s="375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6"/>
      <c r="AA323" s="376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0</v>
      </c>
      <c r="X326" s="381">
        <f t="shared" si="59"/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si="60"/>
        <v>0</v>
      </c>
      <c r="BM326" s="64">
        <f t="shared" si="61"/>
        <v>0</v>
      </c>
      <c r="BN326" s="64">
        <f t="shared" si="62"/>
        <v>0</v>
      </c>
      <c r="BO326" s="64">
        <f t="shared" si="63"/>
        <v>0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0</v>
      </c>
      <c r="X328" s="381">
        <f t="shared" si="59"/>
        <v>0</v>
      </c>
      <c r="Y328" s="36" t="str">
        <f>IFERROR(IF(X328=0,"",ROUNDUP(X328/H328,0)*0.02175),"")</f>
        <v/>
      </c>
      <c r="Z328" s="56"/>
      <c r="AA328" s="57"/>
      <c r="AE328" s="64"/>
      <c r="BB328" s="249" t="s">
        <v>1</v>
      </c>
      <c r="BL328" s="64">
        <f t="shared" si="60"/>
        <v>0</v>
      </c>
      <c r="BM328" s="64">
        <f t="shared" si="61"/>
        <v>0</v>
      </c>
      <c r="BN328" s="64">
        <f t="shared" si="62"/>
        <v>0</v>
      </c>
      <c r="BO328" s="64">
        <f t="shared" si="63"/>
        <v>0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86</v>
      </c>
      <c r="X330" s="381">
        <f t="shared" si="59"/>
        <v>90</v>
      </c>
      <c r="Y330" s="36">
        <f>IFERROR(IF(X330=0,"",ROUNDUP(X330/H330,0)*0.02175),"")</f>
        <v>0.1305</v>
      </c>
      <c r="Z330" s="56"/>
      <c r="AA330" s="57"/>
      <c r="AE330" s="64"/>
      <c r="BB330" s="251" t="s">
        <v>1</v>
      </c>
      <c r="BL330" s="64">
        <f t="shared" si="60"/>
        <v>88.751999999999995</v>
      </c>
      <c r="BM330" s="64">
        <f t="shared" si="61"/>
        <v>92.88000000000001</v>
      </c>
      <c r="BN330" s="64">
        <f t="shared" si="62"/>
        <v>0.11944444444444444</v>
      </c>
      <c r="BO330" s="64">
        <f t="shared" si="63"/>
        <v>0.125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0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1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5.7333333333333334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6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0.1305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1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86</v>
      </c>
      <c r="X337" s="382">
        <f>IFERROR(SUM(X324:X335),"0")</f>
        <v>90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344</v>
      </c>
      <c r="X339" s="381">
        <f>IFERROR(IF(W339="",0,CEILING((W339/$H339),1)*$H339),"")</f>
        <v>345</v>
      </c>
      <c r="Y339" s="36">
        <f>IFERROR(IF(X339=0,"",ROUNDUP(X339/H339,0)*0.02175),"")</f>
        <v>0.50024999999999997</v>
      </c>
      <c r="Z339" s="56"/>
      <c r="AA339" s="57"/>
      <c r="AE339" s="64"/>
      <c r="BB339" s="257" t="s">
        <v>1</v>
      </c>
      <c r="BL339" s="64">
        <f>IFERROR(W339*I339/H339,"0")</f>
        <v>355.00799999999998</v>
      </c>
      <c r="BM339" s="64">
        <f>IFERROR(X339*I339/H339,"0")</f>
        <v>356.04</v>
      </c>
      <c r="BN339" s="64">
        <f>IFERROR(1/J339*(W339/H339),"0")</f>
        <v>0.47777777777777775</v>
      </c>
      <c r="BO339" s="64">
        <f>IFERROR(1/J339*(X339/H339),"0")</f>
        <v>0.47916666666666663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0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1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22.933333333333334</v>
      </c>
      <c r="X341" s="382">
        <f>IFERROR(X339/H339,"0")+IFERROR(X340/H340,"0")</f>
        <v>23</v>
      </c>
      <c r="Y341" s="382">
        <f>IFERROR(IF(Y339="",0,Y339),"0")+IFERROR(IF(Y340="",0,Y340),"0")</f>
        <v>0.50024999999999997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1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344</v>
      </c>
      <c r="X342" s="382">
        <f>IFERROR(SUM(X339:X340),"0")</f>
        <v>345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6"/>
      <c r="AA343" s="376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30</v>
      </c>
      <c r="X346" s="381">
        <f>IFERROR(IF(W346="",0,CEILING((W346/$H346),1)*$H346),"")</f>
        <v>31.2</v>
      </c>
      <c r="Y346" s="36">
        <f>IFERROR(IF(X346=0,"",ROUNDUP(X346/H346,0)*0.02175),"")</f>
        <v>8.6999999999999994E-2</v>
      </c>
      <c r="Z346" s="56"/>
      <c r="AA346" s="57"/>
      <c r="AE346" s="64"/>
      <c r="BB346" s="261" t="s">
        <v>1</v>
      </c>
      <c r="BL346" s="64">
        <f>IFERROR(W346*I346/H346,"0")</f>
        <v>32.169230769230772</v>
      </c>
      <c r="BM346" s="64">
        <f>IFERROR(X346*I346/H346,"0")</f>
        <v>33.456000000000003</v>
      </c>
      <c r="BN346" s="64">
        <f>IFERROR(1/J346*(W346/H346),"0")</f>
        <v>6.8681318681318673E-2</v>
      </c>
      <c r="BO346" s="64">
        <f>IFERROR(1/J346*(X346/H346),"0")</f>
        <v>7.1428571428571425E-2</v>
      </c>
    </row>
    <row r="347" spans="1:67" x14ac:dyDescent="0.2">
      <c r="A347" s="390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1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3.8461538461538463</v>
      </c>
      <c r="X347" s="382">
        <f>IFERROR(X344/H344,"0")+IFERROR(X345/H345,"0")+IFERROR(X346/H346,"0")</f>
        <v>4</v>
      </c>
      <c r="Y347" s="382">
        <f>IFERROR(IF(Y344="",0,Y344),"0")+IFERROR(IF(Y345="",0,Y345),"0")+IFERROR(IF(Y346="",0,Y346),"0")</f>
        <v>8.6999999999999994E-2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1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30</v>
      </c>
      <c r="X348" s="382">
        <f>IFERROR(SUM(X344:X346),"0")</f>
        <v>31.2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58</v>
      </c>
      <c r="X350" s="381">
        <f>IFERROR(IF(W350="",0,CEILING((W350/$H350),1)*$H350),"")</f>
        <v>62.4</v>
      </c>
      <c r="Y350" s="36">
        <f>IFERROR(IF(X350=0,"",ROUNDUP(X350/H350,0)*0.02175),"")</f>
        <v>0.17399999999999999</v>
      </c>
      <c r="Z350" s="56"/>
      <c r="AA350" s="57"/>
      <c r="AE350" s="64"/>
      <c r="BB350" s="262" t="s">
        <v>1</v>
      </c>
      <c r="BL350" s="64">
        <f>IFERROR(W350*I350/H350,"0")</f>
        <v>62.19384615384616</v>
      </c>
      <c r="BM350" s="64">
        <f>IFERROR(X350*I350/H350,"0")</f>
        <v>66.912000000000006</v>
      </c>
      <c r="BN350" s="64">
        <f>IFERROR(1/J350*(W350/H350),"0")</f>
        <v>0.13278388278388278</v>
      </c>
      <c r="BO350" s="64">
        <f>IFERROR(1/J350*(X350/H350),"0")</f>
        <v>0.14285714285714285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0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1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7.4358974358974361</v>
      </c>
      <c r="X352" s="382">
        <f>IFERROR(X350/H350,"0")+IFERROR(X351/H351,"0")</f>
        <v>8</v>
      </c>
      <c r="Y352" s="382">
        <f>IFERROR(IF(Y350="",0,Y350),"0")+IFERROR(IF(Y351="",0,Y351),"0")</f>
        <v>0.17399999999999999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1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58</v>
      </c>
      <c r="X353" s="382">
        <f>IFERROR(SUM(X350:X351),"0")</f>
        <v>62.4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5"/>
      <c r="AA354" s="375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6"/>
      <c r="AA355" s="376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0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1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1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6"/>
      <c r="AA360" s="376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0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1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1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227</v>
      </c>
      <c r="X367" s="381">
        <f>IFERROR(IF(W367="",0,CEILING((W367/$H367),1)*$H367),"")</f>
        <v>234</v>
      </c>
      <c r="Y367" s="36">
        <f>IFERROR(IF(X367=0,"",ROUNDUP(X367/H367,0)*0.02175),"")</f>
        <v>0.65249999999999997</v>
      </c>
      <c r="Z367" s="56"/>
      <c r="AA367" s="57"/>
      <c r="AE367" s="64"/>
      <c r="BB367" s="269" t="s">
        <v>1</v>
      </c>
      <c r="BL367" s="64">
        <f>IFERROR(W367*I367/H367,"0")</f>
        <v>243.41384615384618</v>
      </c>
      <c r="BM367" s="64">
        <f>IFERROR(X367*I367/H367,"0")</f>
        <v>250.92000000000002</v>
      </c>
      <c r="BN367" s="64">
        <f>IFERROR(1/J367*(W367/H367),"0")</f>
        <v>0.51968864468864462</v>
      </c>
      <c r="BO367" s="64">
        <f>IFERROR(1/J367*(X367/H367),"0")</f>
        <v>0.5357142857142857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0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1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29.102564102564102</v>
      </c>
      <c r="X372" s="382">
        <f>IFERROR(X367/H367,"0")+IFERROR(X368/H368,"0")+IFERROR(X369/H369,"0")+IFERROR(X370/H370,"0")+IFERROR(X371/H371,"0")</f>
        <v>30</v>
      </c>
      <c r="Y372" s="382">
        <f>IFERROR(IF(Y367="",0,Y367),"0")+IFERROR(IF(Y368="",0,Y368),"0")+IFERROR(IF(Y369="",0,Y369),"0")+IFERROR(IF(Y370="",0,Y370),"0")+IFERROR(IF(Y371="",0,Y371),"0")</f>
        <v>0.65249999999999997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1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227</v>
      </c>
      <c r="X373" s="382">
        <f>IFERROR(SUM(X367:X371),"0")</f>
        <v>234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6"/>
      <c r="AA374" s="376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0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1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1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5"/>
      <c r="AA380" s="375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6"/>
      <c r="AA381" s="376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0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1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1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38</v>
      </c>
      <c r="X387" s="381">
        <f t="shared" ref="X387:X409" si="64">IFERROR(IF(W387="",0,CEILING((W387/$H387),1)*$H387),"")</f>
        <v>42</v>
      </c>
      <c r="Y387" s="36">
        <f t="shared" ref="Y387:Y393" si="65">IFERROR(IF(X387=0,"",ROUNDUP(X387/H387,0)*0.00753),"")</f>
        <v>7.5300000000000006E-2</v>
      </c>
      <c r="Z387" s="56"/>
      <c r="AA387" s="57"/>
      <c r="AE387" s="64"/>
      <c r="BB387" s="278" t="s">
        <v>1</v>
      </c>
      <c r="BL387" s="64">
        <f t="shared" ref="BL387:BL409" si="66">IFERROR(W387*I387/H387,"0")</f>
        <v>40.080952380952375</v>
      </c>
      <c r="BM387" s="64">
        <f t="shared" ref="BM387:BM409" si="67">IFERROR(X387*I387/H387,"0")</f>
        <v>44.3</v>
      </c>
      <c r="BN387" s="64">
        <f t="shared" ref="BN387:BN409" si="68">IFERROR(1/J387*(W387/H387),"0")</f>
        <v>5.7997557997557993E-2</v>
      </c>
      <c r="BO387" s="64">
        <f t="shared" ref="BO387:BO409" si="69">IFERROR(1/J387*(X387/H387),"0")</f>
        <v>6.4102564102564097E-2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9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0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126</v>
      </c>
      <c r="X392" s="381">
        <f t="shared" si="64"/>
        <v>126</v>
      </c>
      <c r="Y392" s="36">
        <f t="shared" si="65"/>
        <v>0.22590000000000002</v>
      </c>
      <c r="Z392" s="56"/>
      <c r="AA392" s="57"/>
      <c r="AE392" s="64"/>
      <c r="BB392" s="283" t="s">
        <v>1</v>
      </c>
      <c r="BL392" s="64">
        <f t="shared" si="66"/>
        <v>132.89999999999998</v>
      </c>
      <c r="BM392" s="64">
        <f t="shared" si="67"/>
        <v>132.89999999999998</v>
      </c>
      <c r="BN392" s="64">
        <f t="shared" si="68"/>
        <v>0.19230769230769229</v>
      </c>
      <c r="BO392" s="64">
        <f t="shared" si="69"/>
        <v>0.19230769230769229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7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17</v>
      </c>
      <c r="X400" s="381">
        <f t="shared" si="64"/>
        <v>18.900000000000002</v>
      </c>
      <c r="Y400" s="36">
        <f t="shared" si="70"/>
        <v>4.5179999999999998E-2</v>
      </c>
      <c r="Z400" s="56"/>
      <c r="AA400" s="57"/>
      <c r="AE400" s="64"/>
      <c r="BB400" s="291" t="s">
        <v>1</v>
      </c>
      <c r="BL400" s="64">
        <f t="shared" si="66"/>
        <v>18.05238095238095</v>
      </c>
      <c r="BM400" s="64">
        <f t="shared" si="67"/>
        <v>20.07</v>
      </c>
      <c r="BN400" s="64">
        <f t="shared" si="68"/>
        <v>3.4595034595034595E-2</v>
      </c>
      <c r="BO400" s="64">
        <f t="shared" si="69"/>
        <v>3.8461538461538464E-2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6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3</v>
      </c>
      <c r="X406" s="381">
        <f t="shared" si="64"/>
        <v>4.2</v>
      </c>
      <c r="Y406" s="36">
        <f t="shared" si="70"/>
        <v>1.004E-2</v>
      </c>
      <c r="Z406" s="56"/>
      <c r="AA406" s="57"/>
      <c r="AE406" s="64"/>
      <c r="BB406" s="297" t="s">
        <v>1</v>
      </c>
      <c r="BL406" s="64">
        <f t="shared" si="66"/>
        <v>3.1857142857142855</v>
      </c>
      <c r="BM406" s="64">
        <f t="shared" si="67"/>
        <v>4.46</v>
      </c>
      <c r="BN406" s="64">
        <f t="shared" si="68"/>
        <v>6.1050061050061059E-3</v>
      </c>
      <c r="BO406" s="64">
        <f t="shared" si="69"/>
        <v>8.5470085470085479E-3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0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1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48.571428571428577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51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0.35642000000000001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1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184</v>
      </c>
      <c r="X411" s="382">
        <f>IFERROR(SUM(X387:X409),"0")</f>
        <v>191.1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6"/>
      <c r="AA412" s="376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0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1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1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0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1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1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5"/>
      <c r="AA423" s="375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6"/>
      <c r="AA424" s="376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0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1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1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6"/>
      <c r="AA428" s="376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89</v>
      </c>
      <c r="X430" s="381">
        <f t="shared" si="71"/>
        <v>92.4</v>
      </c>
      <c r="Y430" s="36">
        <f>IFERROR(IF(X430=0,"",ROUNDUP(X430/H430,0)*0.00753),"")</f>
        <v>0.16566</v>
      </c>
      <c r="Z430" s="56"/>
      <c r="AA430" s="57"/>
      <c r="AE430" s="64"/>
      <c r="BB430" s="308" t="s">
        <v>1</v>
      </c>
      <c r="BL430" s="64">
        <f t="shared" si="72"/>
        <v>93.873809523809513</v>
      </c>
      <c r="BM430" s="64">
        <f t="shared" si="73"/>
        <v>97.46</v>
      </c>
      <c r="BN430" s="64">
        <f t="shared" si="74"/>
        <v>0.13583638583638583</v>
      </c>
      <c r="BO430" s="64">
        <f t="shared" si="75"/>
        <v>0.14102564102564102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9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1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0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1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21.19047619047619</v>
      </c>
      <c r="X437" s="382">
        <f>IFERROR(X429/H429,"0")+IFERROR(X430/H430,"0")+IFERROR(X431/H431,"0")+IFERROR(X432/H432,"0")+IFERROR(X433/H433,"0")+IFERROR(X434/H434,"0")+IFERROR(X435/H435,"0")+IFERROR(X436/H436,"0")</f>
        <v>22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0.16566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1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89</v>
      </c>
      <c r="X438" s="382">
        <f>IFERROR(SUM(X429:X436),"0")</f>
        <v>92.4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6"/>
      <c r="AA439" s="376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0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1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1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6"/>
      <c r="AA443" s="376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0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1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1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0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1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1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5"/>
      <c r="AA451" s="375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6"/>
      <c r="AA452" s="376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0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1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1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5"/>
      <c r="AA458" s="375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6"/>
      <c r="AA459" s="376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4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0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1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1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6"/>
      <c r="AA464" s="376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0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1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1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5"/>
      <c r="AA469" s="375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6"/>
      <c r="AA470" s="376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40</v>
      </c>
      <c r="X475" s="381">
        <f t="shared" si="77"/>
        <v>42.24</v>
      </c>
      <c r="Y475" s="36">
        <f t="shared" si="78"/>
        <v>9.5680000000000001E-2</v>
      </c>
      <c r="Z475" s="56"/>
      <c r="AA475" s="57"/>
      <c r="AE475" s="64"/>
      <c r="BB475" s="328" t="s">
        <v>1</v>
      </c>
      <c r="BL475" s="64">
        <f t="shared" si="79"/>
        <v>42.727272727272727</v>
      </c>
      <c r="BM475" s="64">
        <f t="shared" si="80"/>
        <v>45.12</v>
      </c>
      <c r="BN475" s="64">
        <f t="shared" si="81"/>
        <v>7.2843822843822847E-2</v>
      </c>
      <c r="BO475" s="64">
        <f t="shared" si="82"/>
        <v>7.6923076923076927E-2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6</v>
      </c>
      <c r="X477" s="381">
        <f t="shared" si="77"/>
        <v>7.2</v>
      </c>
      <c r="Y477" s="36">
        <f>IFERROR(IF(X477=0,"",ROUNDUP(X477/H477,0)*0.00937),"")</f>
        <v>1.874E-2</v>
      </c>
      <c r="Z477" s="56"/>
      <c r="AA477" s="57"/>
      <c r="AE477" s="64"/>
      <c r="BB477" s="330" t="s">
        <v>1</v>
      </c>
      <c r="BL477" s="64">
        <f t="shared" si="79"/>
        <v>6.3999999999999995</v>
      </c>
      <c r="BM477" s="64">
        <f t="shared" si="80"/>
        <v>7.68</v>
      </c>
      <c r="BN477" s="64">
        <f t="shared" si="81"/>
        <v>1.3888888888888888E-2</v>
      </c>
      <c r="BO477" s="64">
        <f t="shared" si="82"/>
        <v>1.6666666666666666E-2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0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1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9.2424242424242422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10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0.11441999999999999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1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46</v>
      </c>
      <c r="X482" s="382">
        <f>IFERROR(SUM(X471:X480),"0")</f>
        <v>49.440000000000005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16</v>
      </c>
      <c r="X484" s="381">
        <f>IFERROR(IF(W484="",0,CEILING((W484/$H484),1)*$H484),"")</f>
        <v>21.12</v>
      </c>
      <c r="Y484" s="36">
        <f>IFERROR(IF(X484=0,"",ROUNDUP(X484/H484,0)*0.01196),"")</f>
        <v>4.7840000000000001E-2</v>
      </c>
      <c r="Z484" s="56"/>
      <c r="AA484" s="57"/>
      <c r="AE484" s="64"/>
      <c r="BB484" s="334" t="s">
        <v>1</v>
      </c>
      <c r="BL484" s="64">
        <f>IFERROR(W484*I484/H484,"0")</f>
        <v>17.09090909090909</v>
      </c>
      <c r="BM484" s="64">
        <f>IFERROR(X484*I484/H484,"0")</f>
        <v>22.56</v>
      </c>
      <c r="BN484" s="64">
        <f>IFERROR(1/J484*(W484/H484),"0")</f>
        <v>2.913752913752914E-2</v>
      </c>
      <c r="BO484" s="64">
        <f>IFERROR(1/J484*(X484/H484),"0")</f>
        <v>3.8461538461538464E-2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8</v>
      </c>
      <c r="X485" s="381">
        <f>IFERROR(IF(W485="",0,CEILING((W485/$H485),1)*$H485),"")</f>
        <v>10.8</v>
      </c>
      <c r="Y485" s="36">
        <f>IFERROR(IF(X485=0,"",ROUNDUP(X485/H485,0)*0.00937),"")</f>
        <v>2.811E-2</v>
      </c>
      <c r="Z485" s="56"/>
      <c r="AA485" s="57"/>
      <c r="AE485" s="64"/>
      <c r="BB485" s="335" t="s">
        <v>1</v>
      </c>
      <c r="BL485" s="64">
        <f>IFERROR(W485*I485/H485,"0")</f>
        <v>8.5333333333333332</v>
      </c>
      <c r="BM485" s="64">
        <f>IFERROR(X485*I485/H485,"0")</f>
        <v>11.52</v>
      </c>
      <c r="BN485" s="64">
        <f>IFERROR(1/J485*(W485/H485),"0")</f>
        <v>1.8518518518518517E-2</v>
      </c>
      <c r="BO485" s="64">
        <f>IFERROR(1/J485*(X485/H485),"0")</f>
        <v>2.5000000000000001E-2</v>
      </c>
    </row>
    <row r="486" spans="1:67" x14ac:dyDescent="0.2">
      <c r="A486" s="390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1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5.2525252525252526</v>
      </c>
      <c r="X486" s="382">
        <f>IFERROR(X484/H484,"0")+IFERROR(X485/H485,"0")</f>
        <v>7</v>
      </c>
      <c r="Y486" s="382">
        <f>IFERROR(IF(Y484="",0,Y484),"0")+IFERROR(IF(Y485="",0,Y485),"0")</f>
        <v>7.5950000000000004E-2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1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24</v>
      </c>
      <c r="X487" s="382">
        <f>IFERROR(SUM(X484:X485),"0")</f>
        <v>31.92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59</v>
      </c>
      <c r="X490" s="381">
        <f t="shared" si="83"/>
        <v>63.36</v>
      </c>
      <c r="Y490" s="36">
        <f>IFERROR(IF(X490=0,"",ROUNDUP(X490/H490,0)*0.01196),"")</f>
        <v>0.14352000000000001</v>
      </c>
      <c r="Z490" s="56"/>
      <c r="AA490" s="57"/>
      <c r="AE490" s="64"/>
      <c r="BB490" s="337" t="s">
        <v>1</v>
      </c>
      <c r="BL490" s="64">
        <f t="shared" si="84"/>
        <v>63.022727272727266</v>
      </c>
      <c r="BM490" s="64">
        <f t="shared" si="85"/>
        <v>67.679999999999993</v>
      </c>
      <c r="BN490" s="64">
        <f t="shared" si="86"/>
        <v>0.1074446386946387</v>
      </c>
      <c r="BO490" s="64">
        <f t="shared" si="87"/>
        <v>0.11538461538461539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52</v>
      </c>
      <c r="X491" s="381">
        <f t="shared" si="83"/>
        <v>52.800000000000004</v>
      </c>
      <c r="Y491" s="36">
        <f>IFERROR(IF(X491=0,"",ROUNDUP(X491/H491,0)*0.01196),"")</f>
        <v>0.1196</v>
      </c>
      <c r="Z491" s="56"/>
      <c r="AA491" s="57"/>
      <c r="AE491" s="64"/>
      <c r="BB491" s="338" t="s">
        <v>1</v>
      </c>
      <c r="BL491" s="64">
        <f t="shared" si="84"/>
        <v>55.54545454545454</v>
      </c>
      <c r="BM491" s="64">
        <f t="shared" si="85"/>
        <v>56.400000000000006</v>
      </c>
      <c r="BN491" s="64">
        <f t="shared" si="86"/>
        <v>9.4696969696969696E-2</v>
      </c>
      <c r="BO491" s="64">
        <f t="shared" si="87"/>
        <v>9.6153846153846159E-2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0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1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21.022727272727273</v>
      </c>
      <c r="X495" s="382">
        <f>IFERROR(X489/H489,"0")+IFERROR(X490/H490,"0")+IFERROR(X491/H491,"0")+IFERROR(X492/H492,"0")+IFERROR(X493/H493,"0")+IFERROR(X494/H494,"0")</f>
        <v>22</v>
      </c>
      <c r="Y495" s="382">
        <f>IFERROR(IF(Y489="",0,Y489),"0")+IFERROR(IF(Y490="",0,Y490),"0")+IFERROR(IF(Y491="",0,Y491),"0")+IFERROR(IF(Y492="",0,Y492),"0")+IFERROR(IF(Y493="",0,Y493),"0")+IFERROR(IF(Y494="",0,Y494),"0")</f>
        <v>0.26312000000000002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1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111</v>
      </c>
      <c r="X496" s="382">
        <f>IFERROR(SUM(X489:X494),"0")</f>
        <v>116.16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6"/>
      <c r="AA497" s="376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0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1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1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6"/>
      <c r="AA503" s="376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0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1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1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5"/>
      <c r="AA508" s="375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6"/>
      <c r="AA509" s="376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6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1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0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0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1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1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6"/>
      <c r="AA521" s="376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28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3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0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1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1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6"/>
      <c r="AA529" s="376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38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5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19</v>
      </c>
      <c r="X531" s="381">
        <f>IFERROR(IF(W531="",0,CEILING((W531/$H531),1)*$H531),"")</f>
        <v>21</v>
      </c>
      <c r="Y531" s="36">
        <f>IFERROR(IF(X531=0,"",ROUNDUP(X531/H531,0)*0.00753),"")</f>
        <v>3.7650000000000003E-2</v>
      </c>
      <c r="Z531" s="56"/>
      <c r="AA531" s="57"/>
      <c r="AE531" s="64"/>
      <c r="BB531" s="361" t="s">
        <v>1</v>
      </c>
      <c r="BL531" s="64">
        <f>IFERROR(W531*I531/H531,"0")</f>
        <v>20.176190476190474</v>
      </c>
      <c r="BM531" s="64">
        <f>IFERROR(X531*I531/H531,"0")</f>
        <v>22.299999999999997</v>
      </c>
      <c r="BN531" s="64">
        <f>IFERROR(1/J531*(W531/H531),"0")</f>
        <v>2.8998778998778996E-2</v>
      </c>
      <c r="BO531" s="64">
        <f>IFERROR(1/J531*(X531/H531),"0")</f>
        <v>3.2051282051282048E-2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0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1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4.5238095238095237</v>
      </c>
      <c r="X534" s="382">
        <f>IFERROR(X530/H530,"0")+IFERROR(X531/H531,"0")+IFERROR(X532/H532,"0")+IFERROR(X533/H533,"0")</f>
        <v>5</v>
      </c>
      <c r="Y534" s="382">
        <f>IFERROR(IF(Y530="",0,Y530),"0")+IFERROR(IF(Y531="",0,Y531),"0")+IFERROR(IF(Y532="",0,Y532),"0")+IFERROR(IF(Y533="",0,Y533),"0")</f>
        <v>3.7650000000000003E-2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1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19</v>
      </c>
      <c r="X535" s="382">
        <f>IFERROR(SUM(X530:X533),"0")</f>
        <v>21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0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1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1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6"/>
      <c r="AA542" s="376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0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1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1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1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2705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2811.07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1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2900.9545018736803</v>
      </c>
      <c r="X550" s="382">
        <f>IFERROR(SUM(BM22:BM546),"0")</f>
        <v>3013.5220000000004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1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6</v>
      </c>
      <c r="X551" s="38">
        <f>ROUNDUP(SUM(BO22:BO546),0)</f>
        <v>6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1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3050.9545018736803</v>
      </c>
      <c r="X552" s="382">
        <f>GrossWeightTotalR+PalletQtyTotalR*25</f>
        <v>3163.5220000000004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1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652.0360322383649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673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1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6.5830799999999998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407" t="s">
        <v>103</v>
      </c>
      <c r="D556" s="408"/>
      <c r="E556" s="408"/>
      <c r="F556" s="409"/>
      <c r="G556" s="407" t="s">
        <v>233</v>
      </c>
      <c r="H556" s="408"/>
      <c r="I556" s="408"/>
      <c r="J556" s="408"/>
      <c r="K556" s="408"/>
      <c r="L556" s="408"/>
      <c r="M556" s="408"/>
      <c r="N556" s="408"/>
      <c r="O556" s="408"/>
      <c r="P556" s="409"/>
      <c r="Q556" s="407" t="s">
        <v>484</v>
      </c>
      <c r="R556" s="409"/>
      <c r="S556" s="407" t="s">
        <v>541</v>
      </c>
      <c r="T556" s="408"/>
      <c r="U556" s="408"/>
      <c r="V556" s="409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594" t="s">
        <v>780</v>
      </c>
      <c r="B557" s="407" t="s">
        <v>60</v>
      </c>
      <c r="C557" s="407" t="s">
        <v>104</v>
      </c>
      <c r="D557" s="407" t="s">
        <v>112</v>
      </c>
      <c r="E557" s="407" t="s">
        <v>103</v>
      </c>
      <c r="F557" s="407" t="s">
        <v>223</v>
      </c>
      <c r="G557" s="407" t="s">
        <v>234</v>
      </c>
      <c r="H557" s="407" t="s">
        <v>249</v>
      </c>
      <c r="I557" s="407" t="s">
        <v>266</v>
      </c>
      <c r="J557" s="407" t="s">
        <v>342</v>
      </c>
      <c r="K557" s="407" t="s">
        <v>365</v>
      </c>
      <c r="L557" s="407" t="s">
        <v>383</v>
      </c>
      <c r="M557" s="378"/>
      <c r="N557" s="407" t="s">
        <v>400</v>
      </c>
      <c r="O557" s="407" t="s">
        <v>468</v>
      </c>
      <c r="P557" s="407" t="s">
        <v>473</v>
      </c>
      <c r="Q557" s="407" t="s">
        <v>485</v>
      </c>
      <c r="R557" s="407" t="s">
        <v>519</v>
      </c>
      <c r="S557" s="407" t="s">
        <v>542</v>
      </c>
      <c r="T557" s="407" t="s">
        <v>606</v>
      </c>
      <c r="U557" s="407" t="s">
        <v>634</v>
      </c>
      <c r="V557" s="407" t="s">
        <v>641</v>
      </c>
      <c r="W557" s="407" t="s">
        <v>650</v>
      </c>
      <c r="X557" s="407" t="s">
        <v>697</v>
      </c>
      <c r="AA557" s="52"/>
      <c r="AD557" s="378"/>
    </row>
    <row r="558" spans="1:67" ht="13.5" customHeight="1" thickBot="1" x14ac:dyDescent="0.25">
      <c r="A558" s="595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378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10.8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258.5</v>
      </c>
      <c r="F559" s="46">
        <f>IFERROR(X133*1,"0")+IFERROR(X134*1,"0")+IFERROR(X135*1,"0")+IFERROR(X136*1,"0")+IFERROR(X137*1,"0")</f>
        <v>102.60000000000001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201.60000000000002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795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42.8</v>
      </c>
      <c r="K559" s="46">
        <f>IFERROR(X231*1,"0")+IFERROR(X232*1,"0")+IFERROR(X233*1,"0")+IFERROR(X234*1,"0")+IFERROR(X235*1,"0")+IFERROR(X236*1,"0")+IFERROR(X237*1,"0")+IFERROR(X238*1,"0")</f>
        <v>85.2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33.75</v>
      </c>
      <c r="O559" s="46">
        <f>IFERROR(X299*1,"0")+IFERROR(X303*1,"0")</f>
        <v>0</v>
      </c>
      <c r="P559" s="46">
        <f>IFERROR(X308*1,"0")+IFERROR(X312*1,"0")+IFERROR(X313*1,"0")+IFERROR(X314*1,"0")+IFERROR(X318*1,"0")</f>
        <v>16.2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528.6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234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191.1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92.4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197.52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21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13:L13"/>
    <mergeCell ref="O133:S133"/>
    <mergeCell ref="BB17:BB18"/>
    <mergeCell ref="O264:S264"/>
    <mergeCell ref="O369:S369"/>
    <mergeCell ref="A417:Y417"/>
    <mergeCell ref="O198:S198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120:E120"/>
    <mergeCell ref="O87:U87"/>
    <mergeCell ref="F17:F18"/>
    <mergeCell ref="O504:S504"/>
    <mergeCell ref="D478:E478"/>
    <mergeCell ref="D107:E107"/>
    <mergeCell ref="D405:E405"/>
    <mergeCell ref="D234:E234"/>
    <mergeCell ref="O421:U421"/>
    <mergeCell ref="O481:U481"/>
    <mergeCell ref="O24:U24"/>
    <mergeCell ref="O69:S69"/>
    <mergeCell ref="D244:E244"/>
    <mergeCell ref="O456:U456"/>
    <mergeCell ref="O196:S196"/>
    <mergeCell ref="O498:S498"/>
    <mergeCell ref="O327:S327"/>
    <mergeCell ref="A481:N482"/>
    <mergeCell ref="D407:E407"/>
    <mergeCell ref="A132:Y132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D10:E10"/>
    <mergeCell ref="O101:S101"/>
    <mergeCell ref="A251:Y251"/>
    <mergeCell ref="F10:G10"/>
    <mergeCell ref="A322:Y322"/>
    <mergeCell ref="D34:E34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O533:S533"/>
    <mergeCell ref="A162:Y162"/>
    <mergeCell ref="O70:S70"/>
    <mergeCell ref="D531:E531"/>
    <mergeCell ref="O399:S399"/>
    <mergeCell ref="D177:E177"/>
    <mergeCell ref="O315:U315"/>
    <mergeCell ref="D33:E33"/>
    <mergeCell ref="D226:E226"/>
    <mergeCell ref="D164:E164"/>
    <mergeCell ref="O243:S243"/>
    <mergeCell ref="A267:N268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D22:E22"/>
    <mergeCell ref="O358:U358"/>
    <mergeCell ref="D257:E257"/>
    <mergeCell ref="A230:Y230"/>
    <mergeCell ref="D86:E86"/>
    <mergeCell ref="D213:E213"/>
    <mergeCell ref="O289:U289"/>
    <mergeCell ref="O239:U239"/>
    <mergeCell ref="O175:S175"/>
    <mergeCell ref="O368:S368"/>
    <mergeCell ref="O246:S246"/>
    <mergeCell ref="A289:N290"/>
    <mergeCell ref="O415:U415"/>
    <mergeCell ref="O493:S493"/>
    <mergeCell ref="O185:S185"/>
    <mergeCell ref="O167:U167"/>
    <mergeCell ref="A103:N104"/>
    <mergeCell ref="D265:E265"/>
    <mergeCell ref="D216:E216"/>
    <mergeCell ref="D29:E29"/>
    <mergeCell ref="A469:Y469"/>
    <mergeCell ref="D461:E461"/>
    <mergeCell ref="D200:E200"/>
    <mergeCell ref="A462:N463"/>
    <mergeCell ref="D436:E436"/>
    <mergeCell ref="O187:S187"/>
    <mergeCell ref="D292:E292"/>
    <mergeCell ref="O378:U378"/>
    <mergeCell ref="A534:N535"/>
    <mergeCell ref="O174:S174"/>
    <mergeCell ref="O472:S472"/>
    <mergeCell ref="D525:E525"/>
    <mergeCell ref="O353:U353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G17:G18"/>
    <mergeCell ref="O288:S288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U557:U558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345:S345"/>
    <mergeCell ref="O218:S218"/>
    <mergeCell ref="D181:E181"/>
    <mergeCell ref="O158:S158"/>
    <mergeCell ref="O59:S59"/>
    <mergeCell ref="D273:E273"/>
    <mergeCell ref="A343:Y343"/>
    <mergeCell ref="O482:U482"/>
    <mergeCell ref="O282:S282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557:A558"/>
    <mergeCell ref="O552:U552"/>
    <mergeCell ref="A151:Y151"/>
    <mergeCell ref="O152:S152"/>
    <mergeCell ref="A424:Y424"/>
    <mergeCell ref="O254:S254"/>
    <mergeCell ref="O410:U410"/>
    <mergeCell ref="O216:S216"/>
    <mergeCell ref="D7:L7"/>
    <mergeCell ref="O514:S514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O441:U441"/>
    <mergeCell ref="D490:E490"/>
    <mergeCell ref="O193:S193"/>
    <mergeCell ref="D346:E346"/>
    <mergeCell ref="O22:S22"/>
    <mergeCell ref="O491:S491"/>
    <mergeCell ref="A466:N467"/>
    <mergeCell ref="D477:E477"/>
    <mergeCell ref="A295:N296"/>
    <mergeCell ref="A142:Y142"/>
    <mergeCell ref="D125:E125"/>
    <mergeCell ref="O36:U36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77:S77"/>
    <mergeCell ref="O375:S375"/>
    <mergeCell ref="O204:S204"/>
    <mergeCell ref="O33:S3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O32:S32"/>
    <mergeCell ref="D371:E371"/>
    <mergeCell ref="O74:S74"/>
    <mergeCell ref="D43:E43"/>
    <mergeCell ref="D485:E485"/>
    <mergeCell ref="D137:E137"/>
    <mergeCell ref="A40:N41"/>
    <mergeCell ref="A138:N139"/>
    <mergeCell ref="O257:S257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D383:E383"/>
    <mergeCell ref="D207:E207"/>
    <mergeCell ref="P12:Q12"/>
    <mergeCell ref="O169:S169"/>
    <mergeCell ref="O538:S538"/>
    <mergeCell ref="O119:S119"/>
    <mergeCell ref="O183:U183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A495:N496"/>
    <mergeCell ref="O249:U24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D9:E9"/>
    <mergeCell ref="D118:E118"/>
    <mergeCell ref="F9:G9"/>
    <mergeCell ref="A48:N49"/>
    <mergeCell ref="A319:N320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O39:S39"/>
    <mergeCell ref="P9:Q9"/>
    <mergeCell ref="A529:Y529"/>
    <mergeCell ref="D390:E390"/>
    <mergeCell ref="O408:S408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O219:S219"/>
    <mergeCell ref="A421:N422"/>
    <mergeCell ref="O517:S517"/>
    <mergeCell ref="A24:N25"/>
    <mergeCell ref="A46:Y46"/>
    <mergeCell ref="D260:E260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D543:E543"/>
    <mergeCell ref="D518:E518"/>
    <mergeCell ref="D124:E124"/>
    <mergeCell ref="O530:S530"/>
    <mergeCell ref="O215:S215"/>
    <mergeCell ref="D195:E195"/>
    <mergeCell ref="S6:T9"/>
    <mergeCell ref="D493:E493"/>
    <mergeCell ref="O438:U438"/>
    <mergeCell ref="D431:E431"/>
    <mergeCell ref="D189:E189"/>
    <mergeCell ref="D287:E287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526:S526"/>
    <mergeCell ref="O17:S18"/>
    <mergeCell ref="O234:S234"/>
    <mergeCell ref="O221:S221"/>
    <mergeCell ref="O99:S99"/>
    <mergeCell ref="O286:S286"/>
    <mergeCell ref="A171:N172"/>
    <mergeCell ref="O541:U541"/>
    <mergeCell ref="A501:N502"/>
    <mergeCell ref="D98:E98"/>
    <mergeCell ref="D73:E73"/>
    <mergeCell ref="O91:S91"/>
    <mergeCell ref="O362:S362"/>
    <mergeCell ref="O389:S389"/>
    <mergeCell ref="O85:S85"/>
    <mergeCell ref="O454:S454"/>
    <mergeCell ref="H5:L5"/>
    <mergeCell ref="O305:U305"/>
    <mergeCell ref="O293:S293"/>
    <mergeCell ref="O391:S391"/>
    <mergeCell ref="O220:S220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H9:I9"/>
    <mergeCell ref="O499:S499"/>
    <mergeCell ref="D281:E281"/>
    <mergeCell ref="P6:Q6"/>
    <mergeCell ref="O200:S200"/>
    <mergeCell ref="C556:F556"/>
    <mergeCell ref="O29:S29"/>
    <mergeCell ref="O436:S436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8:S28"/>
    <mergeCell ref="O270:S270"/>
    <mergeCell ref="O326:S326"/>
    <mergeCell ref="D174:E174"/>
    <mergeCell ref="D472:E472"/>
    <mergeCell ref="A141:Y141"/>
    <mergeCell ref="A439:Y439"/>
    <mergeCell ref="O136:S136"/>
    <mergeCell ref="O207:S207"/>
    <mergeCell ref="O92:S92"/>
    <mergeCell ref="O434:S434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2024-07-25T08:31:40Z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