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7,24\18,07,24 ПОКОМ ЗПФ филиалы\"/>
    </mc:Choice>
  </mc:AlternateContent>
  <xr:revisionPtr revIDLastSave="0" documentId="13_ncr:1_{72EA2A97-458A-4B7B-A7C9-A152D77641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5" i="1" l="1"/>
  <c r="AB89" i="1" l="1"/>
  <c r="AD89" i="1"/>
  <c r="Q89" i="1" s="1"/>
  <c r="AB88" i="1"/>
  <c r="AB87" i="1"/>
  <c r="AB86" i="1"/>
  <c r="AD88" i="1"/>
  <c r="AE88" i="1" s="1"/>
  <c r="AD87" i="1"/>
  <c r="AE87" i="1" s="1"/>
  <c r="AD86" i="1"/>
  <c r="AE86" i="1" s="1"/>
  <c r="AE89" i="1" l="1"/>
  <c r="Q88" i="1"/>
  <c r="Q87" i="1"/>
  <c r="Q86" i="1"/>
  <c r="U84" i="1"/>
  <c r="U85" i="1"/>
  <c r="AD84" i="1"/>
  <c r="AD85" i="1"/>
  <c r="AB84" i="1"/>
  <c r="AB85" i="1"/>
  <c r="Q85" i="1" l="1"/>
  <c r="T85" i="1" s="1"/>
  <c r="Q84" i="1"/>
  <c r="T84" i="1" s="1"/>
  <c r="AE85" i="1"/>
  <c r="AE84" i="1"/>
  <c r="AB83" i="1" l="1"/>
  <c r="AB80" i="1"/>
  <c r="AB76" i="1"/>
  <c r="AB75" i="1"/>
  <c r="AB73" i="1"/>
  <c r="AB71" i="1"/>
  <c r="AB68" i="1"/>
  <c r="AB57" i="1"/>
  <c r="AB56" i="1"/>
  <c r="AB53" i="1"/>
  <c r="AB52" i="1"/>
  <c r="AB51" i="1"/>
  <c r="AB34" i="1"/>
  <c r="AB29" i="1"/>
  <c r="AB27" i="1"/>
  <c r="AB26" i="1"/>
  <c r="AB21" i="1"/>
  <c r="AB19" i="1"/>
  <c r="AB18" i="1"/>
  <c r="AB12" i="1"/>
  <c r="AB7" i="1"/>
  <c r="F31" i="1"/>
  <c r="E31" i="1"/>
  <c r="AG83" i="1"/>
  <c r="AF83" i="1"/>
  <c r="AD83" i="1" s="1"/>
  <c r="AG81" i="1"/>
  <c r="AF81" i="1"/>
  <c r="AG80" i="1"/>
  <c r="AF80" i="1"/>
  <c r="AD80" i="1" s="1"/>
  <c r="AG78" i="1"/>
  <c r="AF78" i="1"/>
  <c r="AG77" i="1"/>
  <c r="AF77" i="1"/>
  <c r="AG76" i="1"/>
  <c r="AF76" i="1"/>
  <c r="AD76" i="1" s="1"/>
  <c r="AG75" i="1"/>
  <c r="AF75" i="1"/>
  <c r="AD75" i="1" s="1"/>
  <c r="AG74" i="1"/>
  <c r="AF74" i="1"/>
  <c r="AG73" i="1"/>
  <c r="AF73" i="1"/>
  <c r="AD73" i="1" s="1"/>
  <c r="AG72" i="1"/>
  <c r="AF72" i="1"/>
  <c r="AG71" i="1"/>
  <c r="AF71" i="1"/>
  <c r="AD71" i="1" s="1"/>
  <c r="AG70" i="1"/>
  <c r="AF70" i="1"/>
  <c r="AG69" i="1"/>
  <c r="AF69" i="1"/>
  <c r="AG68" i="1"/>
  <c r="AF68" i="1"/>
  <c r="AD68" i="1" s="1"/>
  <c r="AG63" i="1"/>
  <c r="AF63" i="1"/>
  <c r="AG62" i="1"/>
  <c r="AF62" i="1"/>
  <c r="AG61" i="1"/>
  <c r="AF61" i="1"/>
  <c r="AG59" i="1"/>
  <c r="AF59" i="1"/>
  <c r="AG58" i="1"/>
  <c r="AF58" i="1"/>
  <c r="AG57" i="1"/>
  <c r="AF57" i="1"/>
  <c r="AD57" i="1" s="1"/>
  <c r="AG56" i="1"/>
  <c r="AF56" i="1"/>
  <c r="AD56" i="1" s="1"/>
  <c r="AG54" i="1"/>
  <c r="AF54" i="1"/>
  <c r="AG53" i="1"/>
  <c r="AF53" i="1"/>
  <c r="AD53" i="1" s="1"/>
  <c r="AG52" i="1"/>
  <c r="AF52" i="1"/>
  <c r="AD52" i="1" s="1"/>
  <c r="AG51" i="1"/>
  <c r="AF51" i="1"/>
  <c r="AD51" i="1" s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D34" i="1" s="1"/>
  <c r="AG32" i="1"/>
  <c r="AF32" i="1"/>
  <c r="AG31" i="1"/>
  <c r="AF31" i="1"/>
  <c r="AG29" i="1"/>
  <c r="AF29" i="1"/>
  <c r="AD29" i="1" s="1"/>
  <c r="AG28" i="1"/>
  <c r="AF28" i="1"/>
  <c r="AG27" i="1"/>
  <c r="AF27" i="1"/>
  <c r="AD27" i="1" s="1"/>
  <c r="AG26" i="1"/>
  <c r="AF26" i="1"/>
  <c r="AD26" i="1" s="1"/>
  <c r="AG25" i="1"/>
  <c r="AF25" i="1"/>
  <c r="AG23" i="1"/>
  <c r="AF23" i="1"/>
  <c r="AG21" i="1"/>
  <c r="AF21" i="1"/>
  <c r="AD21" i="1" s="1"/>
  <c r="AG19" i="1"/>
  <c r="AF19" i="1"/>
  <c r="AD19" i="1" s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D12" i="1" s="1"/>
  <c r="AG11" i="1"/>
  <c r="AF11" i="1"/>
  <c r="AG10" i="1"/>
  <c r="AF10" i="1"/>
  <c r="AG9" i="1"/>
  <c r="AF9" i="1"/>
  <c r="AG8" i="1"/>
  <c r="AF8" i="1"/>
  <c r="AG7" i="1"/>
  <c r="AF7" i="1"/>
  <c r="AD7" i="1" s="1"/>
  <c r="Q7" i="1" l="1"/>
  <c r="AE7" i="1"/>
  <c r="Q12" i="1"/>
  <c r="AE12" i="1"/>
  <c r="Q19" i="1"/>
  <c r="AE19" i="1"/>
  <c r="Q21" i="1"/>
  <c r="AE21" i="1"/>
  <c r="Q26" i="1"/>
  <c r="AE26" i="1"/>
  <c r="Q27" i="1"/>
  <c r="AE27" i="1"/>
  <c r="AE29" i="1"/>
  <c r="Q29" i="1"/>
  <c r="Q34" i="1"/>
  <c r="AE34" i="1"/>
  <c r="Q51" i="1"/>
  <c r="AE51" i="1"/>
  <c r="Q52" i="1"/>
  <c r="AE52" i="1"/>
  <c r="Q53" i="1"/>
  <c r="AE53" i="1"/>
  <c r="Q56" i="1"/>
  <c r="AE56" i="1"/>
  <c r="Q57" i="1"/>
  <c r="AE57" i="1"/>
  <c r="Q68" i="1"/>
  <c r="AE68" i="1"/>
  <c r="Q71" i="1"/>
  <c r="AE71" i="1"/>
  <c r="Q73" i="1"/>
  <c r="AE73" i="1"/>
  <c r="Q75" i="1"/>
  <c r="AE75" i="1"/>
  <c r="Q76" i="1"/>
  <c r="AE76" i="1"/>
  <c r="Q80" i="1"/>
  <c r="AE80" i="1"/>
  <c r="Q83" i="1"/>
  <c r="AE83" i="1"/>
  <c r="O7" i="1"/>
  <c r="O8" i="1"/>
  <c r="O9" i="1"/>
  <c r="O10" i="1"/>
  <c r="O11" i="1"/>
  <c r="O12" i="1"/>
  <c r="U12" i="1" s="1"/>
  <c r="O13" i="1"/>
  <c r="P13" i="1" s="1"/>
  <c r="AB13" i="1" s="1"/>
  <c r="O14" i="1"/>
  <c r="P14" i="1" s="1"/>
  <c r="O15" i="1"/>
  <c r="O16" i="1"/>
  <c r="U16" i="1" s="1"/>
  <c r="O17" i="1"/>
  <c r="U17" i="1" s="1"/>
  <c r="O18" i="1"/>
  <c r="O19" i="1"/>
  <c r="O20" i="1"/>
  <c r="U20" i="1" s="1"/>
  <c r="O21" i="1"/>
  <c r="O22" i="1"/>
  <c r="U22" i="1" s="1"/>
  <c r="O23" i="1"/>
  <c r="P23" i="1" s="1"/>
  <c r="O24" i="1"/>
  <c r="U24" i="1" s="1"/>
  <c r="O25" i="1"/>
  <c r="P25" i="1" s="1"/>
  <c r="O26" i="1"/>
  <c r="O27" i="1"/>
  <c r="O28" i="1"/>
  <c r="O29" i="1"/>
  <c r="O30" i="1"/>
  <c r="U30" i="1" s="1"/>
  <c r="O31" i="1"/>
  <c r="P31" i="1" s="1"/>
  <c r="O32" i="1"/>
  <c r="P32" i="1" s="1"/>
  <c r="O33" i="1"/>
  <c r="U33" i="1" s="1"/>
  <c r="O34" i="1"/>
  <c r="O35" i="1"/>
  <c r="O36" i="1"/>
  <c r="U36" i="1" s="1"/>
  <c r="O37" i="1"/>
  <c r="U37" i="1" s="1"/>
  <c r="O38" i="1"/>
  <c r="U38" i="1" s="1"/>
  <c r="O39" i="1"/>
  <c r="O40" i="1"/>
  <c r="U40" i="1" s="1"/>
  <c r="O41" i="1"/>
  <c r="U41" i="1" s="1"/>
  <c r="O42" i="1"/>
  <c r="U42" i="1" s="1"/>
  <c r="O43" i="1"/>
  <c r="O44" i="1"/>
  <c r="U44" i="1" s="1"/>
  <c r="O45" i="1"/>
  <c r="U45" i="1" s="1"/>
  <c r="O46" i="1"/>
  <c r="P46" i="1" s="1"/>
  <c r="O47" i="1"/>
  <c r="P47" i="1" s="1"/>
  <c r="AB47" i="1" s="1"/>
  <c r="O48" i="1"/>
  <c r="P48" i="1" s="1"/>
  <c r="O49" i="1"/>
  <c r="P49" i="1" s="1"/>
  <c r="O50" i="1"/>
  <c r="O51" i="1"/>
  <c r="O52" i="1"/>
  <c r="O53" i="1"/>
  <c r="O54" i="1"/>
  <c r="O55" i="1"/>
  <c r="U55" i="1" s="1"/>
  <c r="O56" i="1"/>
  <c r="O57" i="1"/>
  <c r="O58" i="1"/>
  <c r="P58" i="1" s="1"/>
  <c r="O59" i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O70" i="1"/>
  <c r="O71" i="1"/>
  <c r="O72" i="1"/>
  <c r="O73" i="1"/>
  <c r="O74" i="1"/>
  <c r="O75" i="1"/>
  <c r="O76" i="1"/>
  <c r="O77" i="1"/>
  <c r="O78" i="1"/>
  <c r="O79" i="1"/>
  <c r="U79" i="1" s="1"/>
  <c r="O80" i="1"/>
  <c r="O81" i="1"/>
  <c r="O82" i="1"/>
  <c r="U82" i="1" s="1"/>
  <c r="O83" i="1"/>
  <c r="O6" i="1"/>
  <c r="U6" i="1" s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47" i="1" l="1"/>
  <c r="P11" i="1"/>
  <c r="AB11" i="1" s="1"/>
  <c r="P9" i="1"/>
  <c r="AB9" i="1" s="1"/>
  <c r="T29" i="1"/>
  <c r="AD13" i="1"/>
  <c r="AE13" i="1" s="1"/>
  <c r="T7" i="1"/>
  <c r="T12" i="1"/>
  <c r="T83" i="1"/>
  <c r="T80" i="1"/>
  <c r="T76" i="1"/>
  <c r="T75" i="1"/>
  <c r="T73" i="1"/>
  <c r="T71" i="1"/>
  <c r="T68" i="1"/>
  <c r="T57" i="1"/>
  <c r="T56" i="1"/>
  <c r="T53" i="1"/>
  <c r="T52" i="1"/>
  <c r="T51" i="1"/>
  <c r="T34" i="1"/>
  <c r="T27" i="1"/>
  <c r="T26" i="1"/>
  <c r="T21" i="1"/>
  <c r="T19" i="1"/>
  <c r="Q13" i="1"/>
  <c r="T13" i="1" s="1"/>
  <c r="AD11" i="1"/>
  <c r="U80" i="1"/>
  <c r="U78" i="1"/>
  <c r="P78" i="1"/>
  <c r="AD78" i="1" s="1"/>
  <c r="U76" i="1"/>
  <c r="U74" i="1"/>
  <c r="P74" i="1"/>
  <c r="U72" i="1"/>
  <c r="P72" i="1"/>
  <c r="U70" i="1"/>
  <c r="P70" i="1"/>
  <c r="U58" i="1"/>
  <c r="U56" i="1"/>
  <c r="U54" i="1"/>
  <c r="P54" i="1"/>
  <c r="AD54" i="1" s="1"/>
  <c r="U52" i="1"/>
  <c r="U50" i="1"/>
  <c r="P50" i="1"/>
  <c r="U48" i="1"/>
  <c r="U46" i="1"/>
  <c r="U34" i="1"/>
  <c r="U32" i="1"/>
  <c r="AD32" i="1"/>
  <c r="U28" i="1"/>
  <c r="P28" i="1"/>
  <c r="AD28" i="1" s="1"/>
  <c r="U26" i="1"/>
  <c r="U18" i="1"/>
  <c r="U14" i="1"/>
  <c r="AD14" i="1"/>
  <c r="U10" i="1"/>
  <c r="P10" i="1"/>
  <c r="AD10" i="1" s="1"/>
  <c r="U8" i="1"/>
  <c r="P8" i="1"/>
  <c r="AD8" i="1" s="1"/>
  <c r="U83" i="1"/>
  <c r="U81" i="1"/>
  <c r="P81" i="1"/>
  <c r="U77" i="1"/>
  <c r="P77" i="1"/>
  <c r="U75" i="1"/>
  <c r="U73" i="1"/>
  <c r="U71" i="1"/>
  <c r="U69" i="1"/>
  <c r="P69" i="1"/>
  <c r="AD69" i="1" s="1"/>
  <c r="U59" i="1"/>
  <c r="P59" i="1"/>
  <c r="AD59" i="1" s="1"/>
  <c r="U57" i="1"/>
  <c r="U53" i="1"/>
  <c r="U51" i="1"/>
  <c r="U49" i="1"/>
  <c r="U47" i="1"/>
  <c r="U43" i="1"/>
  <c r="P43" i="1"/>
  <c r="AD43" i="1" s="1"/>
  <c r="U39" i="1"/>
  <c r="P39" i="1"/>
  <c r="AD39" i="1" s="1"/>
  <c r="U35" i="1"/>
  <c r="P35" i="1"/>
  <c r="AD35" i="1" s="1"/>
  <c r="U31" i="1"/>
  <c r="AD31" i="1"/>
  <c r="U29" i="1"/>
  <c r="U27" i="1"/>
  <c r="U25" i="1"/>
  <c r="AD25" i="1"/>
  <c r="U23" i="1"/>
  <c r="AD23" i="1"/>
  <c r="U21" i="1"/>
  <c r="U19" i="1"/>
  <c r="T64" i="1"/>
  <c r="T60" i="1"/>
  <c r="T44" i="1"/>
  <c r="T40" i="1"/>
  <c r="T36" i="1"/>
  <c r="T24" i="1"/>
  <c r="T20" i="1"/>
  <c r="T16" i="1"/>
  <c r="T82" i="1"/>
  <c r="T66" i="1"/>
  <c r="T62" i="1"/>
  <c r="T42" i="1"/>
  <c r="T38" i="1"/>
  <c r="T30" i="1"/>
  <c r="T22" i="1"/>
  <c r="T18" i="1"/>
  <c r="U15" i="1"/>
  <c r="T15" i="1"/>
  <c r="U13" i="1"/>
  <c r="U11" i="1"/>
  <c r="U9" i="1"/>
  <c r="U7" i="1"/>
  <c r="T79" i="1"/>
  <c r="T67" i="1"/>
  <c r="T65" i="1"/>
  <c r="T63" i="1"/>
  <c r="T61" i="1"/>
  <c r="T55" i="1"/>
  <c r="T45" i="1"/>
  <c r="T41" i="1"/>
  <c r="T37" i="1"/>
  <c r="T33" i="1"/>
  <c r="T17" i="1"/>
  <c r="K5" i="1"/>
  <c r="O5" i="1"/>
  <c r="T6" i="1"/>
  <c r="AE47" i="1" l="1"/>
  <c r="Q47" i="1"/>
  <c r="T47" i="1" s="1"/>
  <c r="AD9" i="1"/>
  <c r="Q9" i="1" s="1"/>
  <c r="T9" i="1" s="1"/>
  <c r="Q23" i="1"/>
  <c r="T23" i="1" s="1"/>
  <c r="AE23" i="1"/>
  <c r="AE25" i="1"/>
  <c r="Q25" i="1"/>
  <c r="T25" i="1" s="1"/>
  <c r="Q31" i="1"/>
  <c r="T31" i="1" s="1"/>
  <c r="AE31" i="1"/>
  <c r="AE35" i="1"/>
  <c r="Q35" i="1"/>
  <c r="T35" i="1" s="1"/>
  <c r="Q39" i="1"/>
  <c r="T39" i="1" s="1"/>
  <c r="AE39" i="1"/>
  <c r="Q43" i="1"/>
  <c r="T43" i="1" s="1"/>
  <c r="AE43" i="1"/>
  <c r="Q59" i="1"/>
  <c r="T59" i="1" s="1"/>
  <c r="AE59" i="1"/>
  <c r="Q69" i="1"/>
  <c r="T69" i="1" s="1"/>
  <c r="AE69" i="1"/>
  <c r="Q8" i="1"/>
  <c r="T8" i="1" s="1"/>
  <c r="AE8" i="1"/>
  <c r="AE10" i="1"/>
  <c r="Q10" i="1"/>
  <c r="T10" i="1" s="1"/>
  <c r="AE14" i="1"/>
  <c r="Q14" i="1"/>
  <c r="T14" i="1" s="1"/>
  <c r="Q28" i="1"/>
  <c r="T28" i="1" s="1"/>
  <c r="AE28" i="1"/>
  <c r="Q32" i="1"/>
  <c r="T32" i="1" s="1"/>
  <c r="AE32" i="1"/>
  <c r="Q54" i="1"/>
  <c r="T54" i="1" s="1"/>
  <c r="AE54" i="1"/>
  <c r="Q78" i="1"/>
  <c r="T78" i="1" s="1"/>
  <c r="AE78" i="1"/>
  <c r="Q11" i="1"/>
  <c r="T11" i="1" s="1"/>
  <c r="AE11" i="1"/>
  <c r="AB49" i="1"/>
  <c r="AD49" i="1"/>
  <c r="AB77" i="1"/>
  <c r="AD77" i="1"/>
  <c r="AB81" i="1"/>
  <c r="AD81" i="1"/>
  <c r="AB46" i="1"/>
  <c r="AD46" i="1"/>
  <c r="AB48" i="1"/>
  <c r="AD48" i="1"/>
  <c r="AB50" i="1"/>
  <c r="AD50" i="1"/>
  <c r="AB58" i="1"/>
  <c r="AD58" i="1"/>
  <c r="AB70" i="1"/>
  <c r="AD70" i="1"/>
  <c r="AB72" i="1"/>
  <c r="AD72" i="1"/>
  <c r="AB74" i="1"/>
  <c r="AD74" i="1"/>
  <c r="AE9" i="1"/>
  <c r="AB23" i="1"/>
  <c r="AB25" i="1"/>
  <c r="AB31" i="1"/>
  <c r="AB35" i="1"/>
  <c r="AB39" i="1"/>
  <c r="AB43" i="1"/>
  <c r="AB59" i="1"/>
  <c r="AB69" i="1"/>
  <c r="AB8" i="1"/>
  <c r="AB10" i="1"/>
  <c r="AB14" i="1"/>
  <c r="AB28" i="1"/>
  <c r="AB32" i="1"/>
  <c r="AB54" i="1"/>
  <c r="AB78" i="1"/>
  <c r="P5" i="1"/>
  <c r="Q74" i="1" l="1"/>
  <c r="T74" i="1" s="1"/>
  <c r="AE74" i="1"/>
  <c r="Q72" i="1"/>
  <c r="T72" i="1" s="1"/>
  <c r="AE72" i="1"/>
  <c r="Q70" i="1"/>
  <c r="T70" i="1" s="1"/>
  <c r="AE70" i="1"/>
  <c r="Q58" i="1"/>
  <c r="T58" i="1" s="1"/>
  <c r="AE58" i="1"/>
  <c r="Q50" i="1"/>
  <c r="T50" i="1" s="1"/>
  <c r="AE50" i="1"/>
  <c r="Q48" i="1"/>
  <c r="T48" i="1" s="1"/>
  <c r="AE48" i="1"/>
  <c r="Q46" i="1"/>
  <c r="T46" i="1" s="1"/>
  <c r="AE46" i="1"/>
  <c r="Q81" i="1"/>
  <c r="T81" i="1" s="1"/>
  <c r="AE81" i="1"/>
  <c r="Q77" i="1"/>
  <c r="T77" i="1" s="1"/>
  <c r="AE77" i="1"/>
  <c r="Q49" i="1"/>
  <c r="T49" i="1" s="1"/>
  <c r="AE49" i="1"/>
  <c r="AD5" i="1"/>
  <c r="AB5" i="1"/>
  <c r="Q5" i="1" l="1"/>
  <c r="AE5" i="1"/>
</calcChain>
</file>

<file path=xl/sharedStrings.xml><?xml version="1.0" encoding="utf-8"?>
<sst xmlns="http://schemas.openxmlformats.org/spreadsheetml/2006/main" count="339" uniqueCount="147">
  <si>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</si>
  <si>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</si>
  <si>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</si>
  <si>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</si>
  <si>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</si>
  <si>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</si>
  <si>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</si>
  <si>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</si>
  <si>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</si>
  <si>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</si>
  <si>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</si>
  <si>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</si>
  <si>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</si>
  <si>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</si>
  <si>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</si>
  <si>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</si>
  <si>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</si>
  <si>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</si>
  <si>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</si>
  <si>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</si>
  <si>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</si>
  <si>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</si>
  <si>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</si>
  <si>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</si>
  <si>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</si>
  <si>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</si>
  <si>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15,07,</t>
  </si>
  <si>
    <t>18,07,</t>
  </si>
  <si>
    <t>11,07,</t>
  </si>
  <si>
    <t>04,07,</t>
  </si>
  <si>
    <t>27,06,</t>
  </si>
  <si>
    <t>20,06,</t>
  </si>
  <si>
    <t>13,06,</t>
  </si>
  <si>
    <t>БОНУС_Готовые чебупели сочные с мясом ТМ Горячая штучка  0,3кг зам  ПОКОМ</t>
  </si>
  <si>
    <t>шт</t>
  </si>
  <si>
    <t>бонус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</si>
  <si>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</si>
  <si>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</si>
  <si>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</si>
  <si>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</si>
  <si>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</si>
  <si>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01,07 завод не отгрузил 192шт.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</si>
  <si>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</si>
  <si>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</si>
  <si>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может стоить вывести???? / пока не заказываем (соглавсовал с Савельевым, на письмо ТК не ответила)</t>
  </si>
  <si>
    <t>Готовые чебуреки со свининой и говядиной ТМ Горячая штучка ТС Базовый ассортимент 0,36 кг  ПОКОМ</t>
  </si>
  <si>
    <t>нужно увеличить продажи!!!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</si>
  <si>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</si>
  <si>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</si>
  <si>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</si>
  <si>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</si>
  <si>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</si>
  <si>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</si>
  <si>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</si>
  <si>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</si>
  <si>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</si>
  <si>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</si>
  <si>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</si>
  <si>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</si>
  <si>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</si>
  <si>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</si>
  <si>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завод вывел из производства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</si>
  <si>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</si>
  <si>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</si>
  <si>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</si>
  <si>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</si>
  <si>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</si>
  <si>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</si>
  <si>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</si>
  <si>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</si>
  <si>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</si>
  <si>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</si>
  <si>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</si>
  <si>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</si>
  <si>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</si>
  <si>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</si>
  <si>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</si>
  <si>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</si>
  <si>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</si>
  <si>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</si>
  <si>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</si>
  <si>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</si>
  <si>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</si>
  <si>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</si>
  <si>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</si>
  <si>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</si>
  <si>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</si>
  <si>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</si>
  <si>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</si>
  <si>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</si>
  <si>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</si>
  <si>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</si>
  <si>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</si>
  <si>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</si>
  <si>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</si>
  <si>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</si>
  <si>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</si>
  <si>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</si>
  <si>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</si>
  <si>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</si>
  <si>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</si>
  <si>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</si>
  <si>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</si>
  <si>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</si>
  <si>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</si>
  <si>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</si>
  <si>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</si>
  <si>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</si>
  <si>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</si>
  <si>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</si>
  <si>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</si>
  <si>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</si>
  <si>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</si>
  <si>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</si>
  <si>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</si>
  <si>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</si>
  <si>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01,07 завод не отгрузил 224шт.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</si>
  <si>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</si>
  <si>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</si>
  <si>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</si>
  <si>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</si>
  <si>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</si>
  <si>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</si>
  <si>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</si>
  <si>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</si>
  <si>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01,07 завод не отгрузил 44шт.</t>
  </si>
  <si>
    <t>отгрузит завод</t>
  </si>
  <si>
    <t>потребность</t>
  </si>
  <si>
    <t>кратно рядам</t>
  </si>
  <si>
    <t>ряд</t>
  </si>
  <si>
    <t>паллет</t>
  </si>
  <si>
    <r>
      <t xml:space="preserve">перемещение / </t>
    </r>
    <r>
      <rPr>
        <sz val="10"/>
        <color rgb="FFFF0000"/>
        <rFont val="Arial"/>
        <family val="2"/>
        <charset val="204"/>
      </rPr>
      <t>нужно продавать!!!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</si>
  <si>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</si>
  <si>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</si>
  <si>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</si>
  <si>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</si>
  <si>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возможно перемещение из Донецка</t>
  </si>
  <si>
    <t>новинка Майба</t>
  </si>
  <si>
    <t>19,07,24 +180кг Салтаев</t>
  </si>
  <si>
    <t>матрица / Общий прайс</t>
  </si>
  <si>
    <t>Снеки «Мини-сосиски в тесте» Фикс.вес 0,3 ф/п ТМ «Зареченские»</t>
  </si>
  <si>
    <t>«Мини-чебуречки с мясом» Фикс.вес 0,3 ф/п ТМ «Зареченские»</t>
  </si>
  <si>
    <t>«Мини-чебуречки с сыром и ветчиной» Фикс.вес 0,3 ф/п ТМ «Зареченские»</t>
  </si>
  <si>
    <t>Общий прайс</t>
  </si>
  <si>
    <t>Пельмени «Жемчужные» 1,0 сфера ТМ «Зареченские»</t>
  </si>
  <si>
    <t>22,07,</t>
  </si>
  <si>
    <t>новинка Майба / Салтаев +160шт.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</si>
</sst>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1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08,07,</v>
          </cell>
          <cell r="O4" t="str">
            <v>11,07,</v>
          </cell>
          <cell r="V4" t="str">
            <v>04,07,</v>
          </cell>
          <cell r="W4" t="str">
            <v>27,06,</v>
          </cell>
          <cell r="X4" t="str">
            <v>20,06,</v>
          </cell>
          <cell r="Y4" t="str">
            <v>13,06,</v>
          </cell>
          <cell r="Z4" t="str">
            <v>06,06,</v>
          </cell>
          <cell r="AD4" t="str">
            <v>15,07,</v>
          </cell>
        </row>
        <row r="5">
          <cell r="E5">
            <v>9942.85</v>
          </cell>
          <cell r="F5">
            <v>10718.199999999997</v>
          </cell>
          <cell r="J5">
            <v>10153.300000000001</v>
          </cell>
          <cell r="K5">
            <v>-210.45</v>
          </cell>
          <cell r="L5">
            <v>0</v>
          </cell>
          <cell r="M5">
            <v>0</v>
          </cell>
          <cell r="N5">
            <v>13657.2</v>
          </cell>
          <cell r="O5">
            <v>1988.5700000000002</v>
          </cell>
          <cell r="P5">
            <v>9041.840000000002</v>
          </cell>
          <cell r="Q5">
            <v>9411.2000000000007</v>
          </cell>
          <cell r="R5">
            <v>0</v>
          </cell>
          <cell r="V5">
            <v>2375.42</v>
          </cell>
          <cell r="W5">
            <v>2205.9199999999996</v>
          </cell>
          <cell r="X5">
            <v>1964.8540000000003</v>
          </cell>
          <cell r="Y5">
            <v>2525.9888000000001</v>
          </cell>
          <cell r="Z5">
            <v>2634.6000000000008</v>
          </cell>
          <cell r="AB5">
            <v>5953.5559999999996</v>
          </cell>
          <cell r="AD5">
            <v>1310</v>
          </cell>
          <cell r="AE5">
            <v>6094.64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E6">
            <v>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J6">
            <v>3</v>
          </cell>
          <cell r="K6">
            <v>0</v>
          </cell>
          <cell r="O6">
            <v>0.6</v>
          </cell>
          <cell r="T6">
            <v>-5</v>
          </cell>
          <cell r="U6">
            <v>-5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73</v>
          </cell>
          <cell r="D7">
            <v>12</v>
          </cell>
          <cell r="E7">
            <v>36</v>
          </cell>
          <cell r="F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39</v>
          </cell>
          <cell r="K7">
            <v>-3</v>
          </cell>
          <cell r="N7">
            <v>0</v>
          </cell>
          <cell r="O7">
            <v>7.2</v>
          </cell>
          <cell r="P7">
            <v>100</v>
          </cell>
          <cell r="Q7">
            <v>168</v>
          </cell>
          <cell r="T7">
            <v>29.305555555555554</v>
          </cell>
          <cell r="U7">
            <v>5.9722222222222223</v>
          </cell>
          <cell r="V7">
            <v>9</v>
          </cell>
          <cell r="W7">
            <v>9</v>
          </cell>
          <cell r="X7">
            <v>10</v>
          </cell>
          <cell r="Y7">
            <v>7</v>
          </cell>
          <cell r="Z7">
            <v>5</v>
          </cell>
          <cell r="AB7">
            <v>30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312</v>
          </cell>
          <cell r="D8">
            <v>228</v>
          </cell>
          <cell r="E8">
            <v>223</v>
          </cell>
          <cell r="F8">
            <v>228</v>
          </cell>
          <cell r="G8">
            <v>0.3</v>
          </cell>
          <cell r="H8">
            <v>180</v>
          </cell>
          <cell r="I8" t="str">
            <v>матрица</v>
          </cell>
          <cell r="J8">
            <v>223</v>
          </cell>
          <cell r="K8">
            <v>0</v>
          </cell>
          <cell r="N8">
            <v>840</v>
          </cell>
          <cell r="O8">
            <v>44.6</v>
          </cell>
          <cell r="Q8">
            <v>0</v>
          </cell>
          <cell r="T8">
            <v>23.946188340807176</v>
          </cell>
          <cell r="U8">
            <v>23.946188340807176</v>
          </cell>
          <cell r="V8">
            <v>67.2</v>
          </cell>
          <cell r="W8">
            <v>55.6</v>
          </cell>
          <cell r="X8">
            <v>54.8</v>
          </cell>
          <cell r="Y8">
            <v>37.4</v>
          </cell>
          <cell r="Z8">
            <v>58.8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351</v>
          </cell>
          <cell r="D9">
            <v>456</v>
          </cell>
          <cell r="E9">
            <v>348</v>
          </cell>
          <cell r="F9">
            <v>334</v>
          </cell>
          <cell r="G9">
            <v>0.3</v>
          </cell>
          <cell r="H9">
            <v>180</v>
          </cell>
          <cell r="I9" t="str">
            <v>матрица</v>
          </cell>
          <cell r="J9">
            <v>369</v>
          </cell>
          <cell r="K9">
            <v>-21</v>
          </cell>
          <cell r="N9">
            <v>840</v>
          </cell>
          <cell r="O9">
            <v>69.599999999999994</v>
          </cell>
          <cell r="Q9">
            <v>0</v>
          </cell>
          <cell r="T9">
            <v>16.867816091954026</v>
          </cell>
          <cell r="U9">
            <v>16.867816091954026</v>
          </cell>
          <cell r="V9">
            <v>84.6</v>
          </cell>
          <cell r="W9">
            <v>76.8</v>
          </cell>
          <cell r="X9">
            <v>66.599999999999994</v>
          </cell>
          <cell r="Y9">
            <v>80.2</v>
          </cell>
          <cell r="Z9">
            <v>79.599999999999994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94</v>
          </cell>
          <cell r="E10">
            <v>55</v>
          </cell>
          <cell r="F10">
            <v>-29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55</v>
          </cell>
          <cell r="K10">
            <v>0</v>
          </cell>
          <cell r="N10">
            <v>840</v>
          </cell>
          <cell r="O10">
            <v>11</v>
          </cell>
          <cell r="Q10">
            <v>0</v>
          </cell>
          <cell r="T10">
            <v>73.727272727272734</v>
          </cell>
          <cell r="U10">
            <v>73.727272727272734</v>
          </cell>
          <cell r="V10">
            <v>38.4</v>
          </cell>
          <cell r="W10">
            <v>29.4</v>
          </cell>
          <cell r="X10">
            <v>11.6</v>
          </cell>
          <cell r="Y10">
            <v>27.2</v>
          </cell>
          <cell r="Z10">
            <v>31.8</v>
          </cell>
          <cell r="AA10" t="str">
            <v>01,07 завод не отгрузил 192шт.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369</v>
          </cell>
          <cell r="D11">
            <v>384</v>
          </cell>
          <cell r="E11">
            <v>413</v>
          </cell>
          <cell r="F11">
            <v>226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409</v>
          </cell>
          <cell r="K11">
            <v>4</v>
          </cell>
          <cell r="N11">
            <v>840</v>
          </cell>
          <cell r="O11">
            <v>82.6</v>
          </cell>
          <cell r="P11">
            <v>586</v>
          </cell>
          <cell r="Q11">
            <v>504</v>
          </cell>
          <cell r="T11">
            <v>19.00726392251816</v>
          </cell>
          <cell r="U11">
            <v>12.905569007263923</v>
          </cell>
          <cell r="V11">
            <v>84</v>
          </cell>
          <cell r="W11">
            <v>75.400000000000006</v>
          </cell>
          <cell r="X11">
            <v>87</v>
          </cell>
          <cell r="Y11">
            <v>77</v>
          </cell>
          <cell r="Z11">
            <v>76.8</v>
          </cell>
          <cell r="AB11">
            <v>175.79999999999998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49</v>
          </cell>
          <cell r="E12">
            <v>23</v>
          </cell>
          <cell r="F12">
            <v>19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23</v>
          </cell>
          <cell r="K12">
            <v>0</v>
          </cell>
          <cell r="N12">
            <v>0</v>
          </cell>
          <cell r="O12">
            <v>4.5999999999999996</v>
          </cell>
          <cell r="P12">
            <v>0</v>
          </cell>
          <cell r="Q12">
            <v>0</v>
          </cell>
          <cell r="T12">
            <v>4.1304347826086962</v>
          </cell>
          <cell r="U12">
            <v>4.1304347826086962</v>
          </cell>
          <cell r="V12">
            <v>5.8</v>
          </cell>
          <cell r="W12">
            <v>1.6</v>
          </cell>
          <cell r="X12">
            <v>4.2</v>
          </cell>
          <cell r="Y12">
            <v>2.4</v>
          </cell>
          <cell r="Z12">
            <v>9.8000000000000007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77</v>
          </cell>
          <cell r="D13">
            <v>80</v>
          </cell>
          <cell r="E13">
            <v>24</v>
          </cell>
          <cell r="F13">
            <v>120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24</v>
          </cell>
          <cell r="K13">
            <v>0</v>
          </cell>
          <cell r="N13">
            <v>0</v>
          </cell>
          <cell r="O13">
            <v>4.8</v>
          </cell>
          <cell r="Q13">
            <v>0</v>
          </cell>
          <cell r="T13">
            <v>25</v>
          </cell>
          <cell r="U13">
            <v>25</v>
          </cell>
          <cell r="V13">
            <v>5.6</v>
          </cell>
          <cell r="W13">
            <v>12.8</v>
          </cell>
          <cell r="X13">
            <v>4.5999999999999996</v>
          </cell>
          <cell r="Y13">
            <v>12.4</v>
          </cell>
          <cell r="Z13">
            <v>9.8000000000000007</v>
          </cell>
          <cell r="AA13" t="str">
            <v>нужно увеличить продажи!!!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88.5</v>
          </cell>
          <cell r="D14">
            <v>220</v>
          </cell>
          <cell r="E14">
            <v>142.5</v>
          </cell>
          <cell r="F14">
            <v>160.5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140.19999999999999</v>
          </cell>
          <cell r="K14">
            <v>2.3000000000000114</v>
          </cell>
          <cell r="N14">
            <v>0</v>
          </cell>
          <cell r="O14">
            <v>28.5</v>
          </cell>
          <cell r="P14">
            <v>238.5</v>
          </cell>
          <cell r="Q14">
            <v>264</v>
          </cell>
          <cell r="T14">
            <v>14.894736842105264</v>
          </cell>
          <cell r="U14">
            <v>5.6315789473684212</v>
          </cell>
          <cell r="V14">
            <v>22.9</v>
          </cell>
          <cell r="W14">
            <v>29.7</v>
          </cell>
          <cell r="X14">
            <v>19.7</v>
          </cell>
          <cell r="Y14">
            <v>31.9</v>
          </cell>
          <cell r="Z14">
            <v>28.6</v>
          </cell>
          <cell r="AB14">
            <v>238.5</v>
          </cell>
          <cell r="AC14">
            <v>5.5</v>
          </cell>
          <cell r="AD14">
            <v>48</v>
          </cell>
          <cell r="AE14">
            <v>264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Q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24.5</v>
          </cell>
          <cell r="E18">
            <v>5.5</v>
          </cell>
          <cell r="F18">
            <v>19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0</v>
          </cell>
          <cell r="N18">
            <v>0</v>
          </cell>
          <cell r="O18">
            <v>1.1000000000000001</v>
          </cell>
          <cell r="Q18">
            <v>0</v>
          </cell>
          <cell r="T18">
            <v>17.27272727272727</v>
          </cell>
          <cell r="U18">
            <v>17.27272727272727</v>
          </cell>
          <cell r="V18">
            <v>0</v>
          </cell>
          <cell r="W18">
            <v>0.7</v>
          </cell>
          <cell r="X18">
            <v>0</v>
          </cell>
          <cell r="Y18">
            <v>0.7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3.5</v>
          </cell>
          <cell r="AD18">
            <v>0</v>
          </cell>
          <cell r="AE18">
            <v>0</v>
          </cell>
          <cell r="AF18">
            <v>14</v>
          </cell>
          <cell r="AG18">
            <v>126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311</v>
          </cell>
          <cell r="E19">
            <v>198</v>
          </cell>
          <cell r="F19">
            <v>74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199</v>
          </cell>
          <cell r="K19">
            <v>-1</v>
          </cell>
          <cell r="N19">
            <v>0</v>
          </cell>
          <cell r="O19">
            <v>39.6</v>
          </cell>
          <cell r="P19">
            <v>480.4</v>
          </cell>
          <cell r="Q19">
            <v>504</v>
          </cell>
          <cell r="T19">
            <v>14.595959595959595</v>
          </cell>
          <cell r="U19">
            <v>1.8686868686868687</v>
          </cell>
          <cell r="V19">
            <v>32.6</v>
          </cell>
          <cell r="W19">
            <v>0.4</v>
          </cell>
          <cell r="X19">
            <v>31.4</v>
          </cell>
          <cell r="Y19">
            <v>23.6</v>
          </cell>
          <cell r="Z19">
            <v>30.6</v>
          </cell>
          <cell r="AB19">
            <v>120.1</v>
          </cell>
          <cell r="AC19">
            <v>12</v>
          </cell>
          <cell r="AD19">
            <v>42</v>
          </cell>
          <cell r="AE19">
            <v>126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Q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0.6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157</v>
          </cell>
          <cell r="D21">
            <v>72</v>
          </cell>
          <cell r="E21">
            <v>163</v>
          </cell>
          <cell r="F21">
            <v>36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164</v>
          </cell>
          <cell r="K21">
            <v>-1</v>
          </cell>
          <cell r="N21">
            <v>0</v>
          </cell>
          <cell r="O21">
            <v>32.6</v>
          </cell>
          <cell r="P21">
            <v>420.40000000000003</v>
          </cell>
          <cell r="Q21">
            <v>504</v>
          </cell>
          <cell r="T21">
            <v>16.564417177914109</v>
          </cell>
          <cell r="U21">
            <v>1.1042944785276072</v>
          </cell>
          <cell r="V21">
            <v>28</v>
          </cell>
          <cell r="W21">
            <v>23.6</v>
          </cell>
          <cell r="X21">
            <v>25.6</v>
          </cell>
          <cell r="Y21">
            <v>29.2</v>
          </cell>
          <cell r="Z21">
            <v>29.2</v>
          </cell>
          <cell r="AB21">
            <v>105.10000000000001</v>
          </cell>
          <cell r="AC21">
            <v>12</v>
          </cell>
          <cell r="AD21">
            <v>42</v>
          </cell>
          <cell r="AE21">
            <v>126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Q22">
            <v>0</v>
          </cell>
          <cell r="T22" t="e">
            <v>#DIV/0!</v>
          </cell>
          <cell r="U22" t="e">
            <v>#DIV/0!</v>
          </cell>
          <cell r="V22">
            <v>0.6</v>
          </cell>
          <cell r="W22">
            <v>0</v>
          </cell>
          <cell r="X22">
            <v>-0.2</v>
          </cell>
          <cell r="Y22">
            <v>0.2</v>
          </cell>
          <cell r="Z22">
            <v>0</v>
          </cell>
          <cell r="AA22" t="str">
            <v>нужно увеличить продажи!!!</v>
          </cell>
          <cell r="AB22">
            <v>0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48.1</v>
          </cell>
          <cell r="D23">
            <v>207.2</v>
          </cell>
          <cell r="E23">
            <v>114.8</v>
          </cell>
          <cell r="F23">
            <v>133.1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114.8</v>
          </cell>
          <cell r="K23">
            <v>0</v>
          </cell>
          <cell r="N23">
            <v>0</v>
          </cell>
          <cell r="O23">
            <v>22.96</v>
          </cell>
          <cell r="P23">
            <v>188.34</v>
          </cell>
          <cell r="Q23">
            <v>207.20000000000002</v>
          </cell>
          <cell r="T23">
            <v>14.821428571428571</v>
          </cell>
          <cell r="U23">
            <v>5.7970383275261321</v>
          </cell>
          <cell r="V23">
            <v>16.28</v>
          </cell>
          <cell r="W23">
            <v>24.42</v>
          </cell>
          <cell r="X23">
            <v>14.8</v>
          </cell>
          <cell r="Y23">
            <v>14.06</v>
          </cell>
          <cell r="Z23">
            <v>17.02</v>
          </cell>
          <cell r="AB23">
            <v>188.34</v>
          </cell>
          <cell r="AC23">
            <v>3.7</v>
          </cell>
          <cell r="AD23">
            <v>56</v>
          </cell>
          <cell r="AE23">
            <v>207.20000000000002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82.8</v>
          </cell>
          <cell r="E24">
            <v>19.8</v>
          </cell>
          <cell r="F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19.8</v>
          </cell>
          <cell r="K24">
            <v>0</v>
          </cell>
          <cell r="N24">
            <v>0</v>
          </cell>
          <cell r="O24">
            <v>3.96</v>
          </cell>
          <cell r="P24">
            <v>0</v>
          </cell>
          <cell r="Q24">
            <v>0</v>
          </cell>
          <cell r="T24">
            <v>0.45454545454545459</v>
          </cell>
          <cell r="U24">
            <v>0.45454545454545459</v>
          </cell>
          <cell r="V24">
            <v>3.24</v>
          </cell>
          <cell r="W24">
            <v>1.8</v>
          </cell>
          <cell r="X24">
            <v>6.16</v>
          </cell>
          <cell r="Y24">
            <v>3.62</v>
          </cell>
          <cell r="Z24">
            <v>7.2</v>
          </cell>
          <cell r="AA24" t="str">
            <v>завод вывел из производства</v>
          </cell>
          <cell r="AB24">
            <v>0</v>
          </cell>
          <cell r="AC24">
            <v>1.8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367</v>
          </cell>
          <cell r="D25">
            <v>468</v>
          </cell>
          <cell r="E25">
            <v>344</v>
          </cell>
          <cell r="F25">
            <v>382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340</v>
          </cell>
          <cell r="K25">
            <v>4</v>
          </cell>
          <cell r="N25">
            <v>756</v>
          </cell>
          <cell r="O25">
            <v>68.8</v>
          </cell>
          <cell r="Q25">
            <v>0</v>
          </cell>
          <cell r="T25">
            <v>16.540697674418606</v>
          </cell>
          <cell r="U25">
            <v>16.540697674418606</v>
          </cell>
          <cell r="V25">
            <v>76.599999999999994</v>
          </cell>
          <cell r="W25">
            <v>78.599999999999994</v>
          </cell>
          <cell r="X25">
            <v>69.8</v>
          </cell>
          <cell r="Y25">
            <v>78.599999999999994</v>
          </cell>
          <cell r="Z25">
            <v>81.400000000000006</v>
          </cell>
          <cell r="AB25">
            <v>0</v>
          </cell>
          <cell r="AC25">
            <v>6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221</v>
          </cell>
          <cell r="D26">
            <v>132</v>
          </cell>
          <cell r="E26">
            <v>151</v>
          </cell>
          <cell r="F26">
            <v>157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151</v>
          </cell>
          <cell r="K26">
            <v>0</v>
          </cell>
          <cell r="N26">
            <v>756</v>
          </cell>
          <cell r="O26">
            <v>30.2</v>
          </cell>
          <cell r="Q26">
            <v>0</v>
          </cell>
          <cell r="T26">
            <v>30.231788079470199</v>
          </cell>
          <cell r="U26">
            <v>30.231788079470199</v>
          </cell>
          <cell r="V26">
            <v>44.4</v>
          </cell>
          <cell r="W26">
            <v>36.200000000000003</v>
          </cell>
          <cell r="X26">
            <v>37.6</v>
          </cell>
          <cell r="Y26">
            <v>37.4</v>
          </cell>
          <cell r="Z26">
            <v>34.799999999999997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239</v>
          </cell>
          <cell r="E27">
            <v>130</v>
          </cell>
          <cell r="F27">
            <v>59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130</v>
          </cell>
          <cell r="K27">
            <v>0</v>
          </cell>
          <cell r="N27">
            <v>0</v>
          </cell>
          <cell r="O27">
            <v>26</v>
          </cell>
          <cell r="P27">
            <v>305</v>
          </cell>
          <cell r="Q27">
            <v>336</v>
          </cell>
          <cell r="T27">
            <v>15.192307692307692</v>
          </cell>
          <cell r="U27">
            <v>2.2692307692307692</v>
          </cell>
          <cell r="V27">
            <v>33.200000000000003</v>
          </cell>
          <cell r="W27">
            <v>23.6</v>
          </cell>
          <cell r="X27">
            <v>32.200000000000003</v>
          </cell>
          <cell r="Y27">
            <v>22.2</v>
          </cell>
          <cell r="Z27">
            <v>18.600000000000001</v>
          </cell>
          <cell r="AB27">
            <v>76.25</v>
          </cell>
          <cell r="AC27">
            <v>6</v>
          </cell>
          <cell r="AD27">
            <v>56</v>
          </cell>
          <cell r="AE27">
            <v>84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78</v>
          </cell>
          <cell r="D28">
            <v>318</v>
          </cell>
          <cell r="E28">
            <v>216</v>
          </cell>
          <cell r="F28">
            <v>156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218.5</v>
          </cell>
          <cell r="K28">
            <v>-2.5</v>
          </cell>
          <cell r="N28">
            <v>0</v>
          </cell>
          <cell r="O28">
            <v>43.2</v>
          </cell>
          <cell r="P28">
            <v>448.80000000000007</v>
          </cell>
          <cell r="Q28">
            <v>432</v>
          </cell>
          <cell r="T28">
            <v>13.611111111111111</v>
          </cell>
          <cell r="U28">
            <v>3.6111111111111107</v>
          </cell>
          <cell r="V28">
            <v>37.200000000000003</v>
          </cell>
          <cell r="W28">
            <v>37.880000000000003</v>
          </cell>
          <cell r="X28">
            <v>27.6</v>
          </cell>
          <cell r="Y28">
            <v>34.799999999999997</v>
          </cell>
          <cell r="Z28">
            <v>40.200000000000003</v>
          </cell>
          <cell r="AA28" t="str">
            <v>есть дубль</v>
          </cell>
          <cell r="AB28">
            <v>448.80000000000007</v>
          </cell>
          <cell r="AC28">
            <v>6</v>
          </cell>
          <cell r="AD28">
            <v>72</v>
          </cell>
          <cell r="AE28">
            <v>432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84</v>
          </cell>
          <cell r="D29">
            <v>240</v>
          </cell>
          <cell r="E29">
            <v>166</v>
          </cell>
          <cell r="F29">
            <v>129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166</v>
          </cell>
          <cell r="K29">
            <v>0</v>
          </cell>
          <cell r="N29">
            <v>0</v>
          </cell>
          <cell r="O29">
            <v>33.200000000000003</v>
          </cell>
          <cell r="P29">
            <v>335.80000000000007</v>
          </cell>
          <cell r="Q29">
            <v>336</v>
          </cell>
          <cell r="T29">
            <v>14.006024096385541</v>
          </cell>
          <cell r="U29">
            <v>3.8855421686746983</v>
          </cell>
          <cell r="V29">
            <v>32.200000000000003</v>
          </cell>
          <cell r="W29">
            <v>33.4</v>
          </cell>
          <cell r="X29">
            <v>23.8</v>
          </cell>
          <cell r="Y29">
            <v>29.2</v>
          </cell>
          <cell r="Z29">
            <v>23.6</v>
          </cell>
          <cell r="AB29">
            <v>83.950000000000017</v>
          </cell>
          <cell r="AC29">
            <v>12</v>
          </cell>
          <cell r="AD29">
            <v>28</v>
          </cell>
          <cell r="AE29">
            <v>84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327</v>
          </cell>
          <cell r="D30">
            <v>216</v>
          </cell>
          <cell r="E30">
            <v>313</v>
          </cell>
          <cell r="F30">
            <v>163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312</v>
          </cell>
          <cell r="K30">
            <v>1</v>
          </cell>
          <cell r="O30">
            <v>62.6</v>
          </cell>
          <cell r="Q30">
            <v>0</v>
          </cell>
          <cell r="T30">
            <v>2.6038338658146962</v>
          </cell>
          <cell r="U30">
            <v>2.6038338658146962</v>
          </cell>
          <cell r="V30">
            <v>63</v>
          </cell>
          <cell r="W30">
            <v>54.2</v>
          </cell>
          <cell r="X30">
            <v>24.4</v>
          </cell>
          <cell r="Y30">
            <v>65.599999999999994</v>
          </cell>
          <cell r="Z30">
            <v>104.4</v>
          </cell>
          <cell r="AA30" t="str">
            <v>дубль / не правильно ставится приход</v>
          </cell>
          <cell r="AB30">
            <v>0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314</v>
          </cell>
          <cell r="F31">
            <v>163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8</v>
          </cell>
          <cell r="K31">
            <v>306</v>
          </cell>
          <cell r="N31">
            <v>840</v>
          </cell>
          <cell r="O31">
            <v>62.8</v>
          </cell>
          <cell r="Q31">
            <v>0</v>
          </cell>
          <cell r="T31">
            <v>15.971337579617835</v>
          </cell>
          <cell r="U31">
            <v>15.971337579617835</v>
          </cell>
          <cell r="V31">
            <v>63</v>
          </cell>
          <cell r="W31">
            <v>54.2</v>
          </cell>
          <cell r="X31">
            <v>25</v>
          </cell>
          <cell r="Y31">
            <v>65.599999999999994</v>
          </cell>
          <cell r="Z31">
            <v>0.6</v>
          </cell>
          <cell r="AA31" t="str">
            <v>есть дубль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49</v>
          </cell>
          <cell r="D32">
            <v>396</v>
          </cell>
          <cell r="E32">
            <v>121</v>
          </cell>
          <cell r="F32">
            <v>274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147</v>
          </cell>
          <cell r="K32">
            <v>-26</v>
          </cell>
          <cell r="N32">
            <v>0</v>
          </cell>
          <cell r="O32">
            <v>24.2</v>
          </cell>
          <cell r="P32">
            <v>100</v>
          </cell>
          <cell r="Q32">
            <v>168</v>
          </cell>
          <cell r="T32">
            <v>18.264462809917354</v>
          </cell>
          <cell r="U32">
            <v>11.322314049586778</v>
          </cell>
          <cell r="V32">
            <v>41.8</v>
          </cell>
          <cell r="W32">
            <v>41</v>
          </cell>
          <cell r="X32">
            <v>27.4</v>
          </cell>
          <cell r="Y32">
            <v>27.4</v>
          </cell>
          <cell r="Z32">
            <v>47.6</v>
          </cell>
          <cell r="AB32">
            <v>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Q33">
            <v>0</v>
          </cell>
          <cell r="T33" t="e">
            <v>#DIV/0!</v>
          </cell>
          <cell r="U33" t="e">
            <v>#DIV/0!</v>
          </cell>
          <cell r="V33">
            <v>1.2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B33">
            <v>0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69</v>
          </cell>
          <cell r="D34">
            <v>138</v>
          </cell>
          <cell r="E34">
            <v>129</v>
          </cell>
          <cell r="F34">
            <v>38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136</v>
          </cell>
          <cell r="K34">
            <v>-7</v>
          </cell>
          <cell r="N34">
            <v>0</v>
          </cell>
          <cell r="O34">
            <v>25.8</v>
          </cell>
          <cell r="P34">
            <v>323.2</v>
          </cell>
          <cell r="Q34">
            <v>336</v>
          </cell>
          <cell r="T34">
            <v>14.496124031007751</v>
          </cell>
          <cell r="U34">
            <v>1.4728682170542635</v>
          </cell>
          <cell r="V34">
            <v>29.8</v>
          </cell>
          <cell r="W34">
            <v>22.6</v>
          </cell>
          <cell r="X34">
            <v>7.6</v>
          </cell>
          <cell r="Y34">
            <v>20.6</v>
          </cell>
          <cell r="Z34">
            <v>14.2</v>
          </cell>
          <cell r="AB34">
            <v>80.8</v>
          </cell>
          <cell r="AC34">
            <v>6</v>
          </cell>
          <cell r="AD34">
            <v>56</v>
          </cell>
          <cell r="AE34">
            <v>84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92</v>
          </cell>
          <cell r="D35">
            <v>60</v>
          </cell>
          <cell r="E35">
            <v>38</v>
          </cell>
          <cell r="F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52</v>
          </cell>
          <cell r="K35">
            <v>-14</v>
          </cell>
          <cell r="N35">
            <v>0</v>
          </cell>
          <cell r="O35">
            <v>7.6</v>
          </cell>
          <cell r="Q35">
            <v>0</v>
          </cell>
          <cell r="T35">
            <v>13.157894736842106</v>
          </cell>
          <cell r="U35">
            <v>13.157894736842106</v>
          </cell>
          <cell r="V35">
            <v>16.8</v>
          </cell>
          <cell r="W35">
            <v>14</v>
          </cell>
          <cell r="X35">
            <v>12.4</v>
          </cell>
          <cell r="Y35">
            <v>10.4</v>
          </cell>
          <cell r="Z35">
            <v>7.4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34</v>
          </cell>
          <cell r="K37">
            <v>-34</v>
          </cell>
          <cell r="O37">
            <v>0</v>
          </cell>
          <cell r="Q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Q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176</v>
          </cell>
          <cell r="D39">
            <v>200</v>
          </cell>
          <cell r="E39">
            <v>75</v>
          </cell>
          <cell r="F39">
            <v>256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49</v>
          </cell>
          <cell r="K39">
            <v>26</v>
          </cell>
          <cell r="N39">
            <v>0</v>
          </cell>
          <cell r="O39">
            <v>15</v>
          </cell>
          <cell r="Q39">
            <v>0</v>
          </cell>
          <cell r="T39">
            <v>17.066666666666666</v>
          </cell>
          <cell r="U39">
            <v>17.066666666666666</v>
          </cell>
          <cell r="V39">
            <v>24.6</v>
          </cell>
          <cell r="W39">
            <v>31.8</v>
          </cell>
          <cell r="X39">
            <v>19.8</v>
          </cell>
          <cell r="Y39">
            <v>31.8</v>
          </cell>
          <cell r="Z39">
            <v>35.200000000000003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Q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Q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Q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427</v>
          </cell>
          <cell r="D43">
            <v>200</v>
          </cell>
          <cell r="E43">
            <v>312</v>
          </cell>
          <cell r="F43">
            <v>220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313</v>
          </cell>
          <cell r="K43">
            <v>-1</v>
          </cell>
          <cell r="N43">
            <v>672</v>
          </cell>
          <cell r="O43">
            <v>62.4</v>
          </cell>
          <cell r="Q43">
            <v>0</v>
          </cell>
          <cell r="T43">
            <v>14.294871794871796</v>
          </cell>
          <cell r="U43">
            <v>14.294871794871796</v>
          </cell>
          <cell r="V43">
            <v>71.599999999999994</v>
          </cell>
          <cell r="W43">
            <v>63.8</v>
          </cell>
          <cell r="X43">
            <v>41</v>
          </cell>
          <cell r="Y43">
            <v>77.8</v>
          </cell>
          <cell r="Z43">
            <v>87.4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Q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Q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B45">
            <v>0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660</v>
          </cell>
          <cell r="D46">
            <v>288</v>
          </cell>
          <cell r="E46">
            <v>295</v>
          </cell>
          <cell r="F46">
            <v>546</v>
          </cell>
          <cell r="G46">
            <v>0.9</v>
          </cell>
          <cell r="H46">
            <v>180</v>
          </cell>
          <cell r="I46" t="str">
            <v>матрица / паллет</v>
          </cell>
          <cell r="J46">
            <v>293</v>
          </cell>
          <cell r="K46">
            <v>2</v>
          </cell>
          <cell r="N46">
            <v>0</v>
          </cell>
          <cell r="O46">
            <v>59</v>
          </cell>
          <cell r="P46">
            <v>280</v>
          </cell>
          <cell r="Q46">
            <v>288</v>
          </cell>
          <cell r="T46">
            <v>14.135593220338983</v>
          </cell>
          <cell r="U46">
            <v>9.2542372881355934</v>
          </cell>
          <cell r="V46">
            <v>74.2</v>
          </cell>
          <cell r="W46">
            <v>87.8</v>
          </cell>
          <cell r="X46">
            <v>65.2</v>
          </cell>
          <cell r="Y46">
            <v>97.6</v>
          </cell>
          <cell r="Z46">
            <v>111.4</v>
          </cell>
          <cell r="AB46">
            <v>252</v>
          </cell>
          <cell r="AC46">
            <v>8</v>
          </cell>
          <cell r="AD46">
            <v>36</v>
          </cell>
          <cell r="AE46">
            <v>259.2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309</v>
          </cell>
          <cell r="D47">
            <v>192</v>
          </cell>
          <cell r="E47">
            <v>79</v>
          </cell>
          <cell r="F47">
            <v>399</v>
          </cell>
          <cell r="G47">
            <v>0.43</v>
          </cell>
          <cell r="H47">
            <v>180</v>
          </cell>
          <cell r="I47" t="str">
            <v>матрица / паллет</v>
          </cell>
          <cell r="J47">
            <v>86</v>
          </cell>
          <cell r="K47">
            <v>-7</v>
          </cell>
          <cell r="N47">
            <v>0</v>
          </cell>
          <cell r="O47">
            <v>15.8</v>
          </cell>
          <cell r="Q47">
            <v>0</v>
          </cell>
          <cell r="T47">
            <v>25.253164556962023</v>
          </cell>
          <cell r="U47">
            <v>25.253164556962023</v>
          </cell>
          <cell r="V47">
            <v>23.2</v>
          </cell>
          <cell r="W47">
            <v>34</v>
          </cell>
          <cell r="X47">
            <v>22.8</v>
          </cell>
          <cell r="Y47">
            <v>40.799999999999997</v>
          </cell>
          <cell r="Z47">
            <v>48.4</v>
          </cell>
          <cell r="AA47" t="str">
            <v>нужно увеличить продажи!!!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2470</v>
          </cell>
          <cell r="E48">
            <v>793.65</v>
          </cell>
          <cell r="F48">
            <v>1555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810</v>
          </cell>
          <cell r="K48">
            <v>-16.350000000000023</v>
          </cell>
          <cell r="N48">
            <v>0</v>
          </cell>
          <cell r="O48">
            <v>158.72999999999999</v>
          </cell>
          <cell r="P48">
            <v>1619.6</v>
          </cell>
          <cell r="Q48">
            <v>1620</v>
          </cell>
          <cell r="T48">
            <v>20.002520002520004</v>
          </cell>
          <cell r="U48">
            <v>9.7965097965097971</v>
          </cell>
          <cell r="V48">
            <v>145</v>
          </cell>
          <cell r="W48">
            <v>182</v>
          </cell>
          <cell r="X48">
            <v>195.79400000000001</v>
          </cell>
          <cell r="Y48">
            <v>345</v>
          </cell>
          <cell r="Z48">
            <v>339</v>
          </cell>
          <cell r="AB48">
            <v>1619.6</v>
          </cell>
          <cell r="AC48">
            <v>5</v>
          </cell>
          <cell r="AD48">
            <v>324</v>
          </cell>
          <cell r="AE48">
            <v>1620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1306</v>
          </cell>
          <cell r="D49">
            <v>864</v>
          </cell>
          <cell r="E49">
            <v>947</v>
          </cell>
          <cell r="F49">
            <v>999</v>
          </cell>
          <cell r="G49">
            <v>0.9</v>
          </cell>
          <cell r="H49">
            <v>180</v>
          </cell>
          <cell r="I49" t="str">
            <v>матрица / паллет</v>
          </cell>
          <cell r="J49">
            <v>959</v>
          </cell>
          <cell r="K49">
            <v>-12</v>
          </cell>
          <cell r="N49">
            <v>672</v>
          </cell>
          <cell r="O49">
            <v>189.4</v>
          </cell>
          <cell r="P49">
            <v>980.59999999999991</v>
          </cell>
          <cell r="Q49">
            <v>960</v>
          </cell>
          <cell r="T49">
            <v>13.891235480464625</v>
          </cell>
          <cell r="U49">
            <v>8.8225976768743397</v>
          </cell>
          <cell r="V49">
            <v>198.8</v>
          </cell>
          <cell r="W49">
            <v>215</v>
          </cell>
          <cell r="X49">
            <v>198</v>
          </cell>
          <cell r="Y49">
            <v>285.2</v>
          </cell>
          <cell r="Z49">
            <v>243.4</v>
          </cell>
          <cell r="AB49">
            <v>882.54</v>
          </cell>
          <cell r="AC49">
            <v>8</v>
          </cell>
          <cell r="AD49">
            <v>120</v>
          </cell>
          <cell r="AE49">
            <v>864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382</v>
          </cell>
          <cell r="E50">
            <v>147</v>
          </cell>
          <cell r="F50">
            <v>199</v>
          </cell>
          <cell r="G50">
            <v>0.43</v>
          </cell>
          <cell r="H50">
            <v>180</v>
          </cell>
          <cell r="I50" t="str">
            <v>матрица / паллет</v>
          </cell>
          <cell r="J50">
            <v>157</v>
          </cell>
          <cell r="K50">
            <v>-10</v>
          </cell>
          <cell r="N50">
            <v>0</v>
          </cell>
          <cell r="O50">
            <v>29.4</v>
          </cell>
          <cell r="P50">
            <v>212.59999999999997</v>
          </cell>
          <cell r="Q50">
            <v>192</v>
          </cell>
          <cell r="T50">
            <v>13.299319727891158</v>
          </cell>
          <cell r="U50">
            <v>6.7687074829931975</v>
          </cell>
          <cell r="V50">
            <v>41.6</v>
          </cell>
          <cell r="W50">
            <v>37.200000000000003</v>
          </cell>
          <cell r="X50">
            <v>30.8</v>
          </cell>
          <cell r="Y50">
            <v>57.2</v>
          </cell>
          <cell r="Z50">
            <v>56.8</v>
          </cell>
          <cell r="AB50">
            <v>91.417999999999978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0</v>
          </cell>
          <cell r="O51">
            <v>0</v>
          </cell>
          <cell r="P51">
            <v>50</v>
          </cell>
          <cell r="Q51">
            <v>96</v>
          </cell>
          <cell r="T51" t="e">
            <v>#DIV/0!</v>
          </cell>
          <cell r="U51" t="e">
            <v>#DIV/0!</v>
          </cell>
          <cell r="V51">
            <v>1.6</v>
          </cell>
          <cell r="W51">
            <v>0.4</v>
          </cell>
          <cell r="X51">
            <v>4.2</v>
          </cell>
          <cell r="Y51">
            <v>6.8</v>
          </cell>
          <cell r="Z51">
            <v>0.6</v>
          </cell>
          <cell r="AB51">
            <v>35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27</v>
          </cell>
          <cell r="E52">
            <v>7</v>
          </cell>
          <cell r="F52">
            <v>17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</v>
          </cell>
          <cell r="K52">
            <v>0</v>
          </cell>
          <cell r="N52">
            <v>0</v>
          </cell>
          <cell r="O52">
            <v>1.4</v>
          </cell>
          <cell r="P52">
            <v>50</v>
          </cell>
          <cell r="Q52">
            <v>96</v>
          </cell>
          <cell r="T52">
            <v>80.714285714285722</v>
          </cell>
          <cell r="U52">
            <v>12.142857142857144</v>
          </cell>
          <cell r="V52">
            <v>8.1999999999999993</v>
          </cell>
          <cell r="W52">
            <v>1.4</v>
          </cell>
          <cell r="X52">
            <v>4.4000000000000004</v>
          </cell>
          <cell r="Y52">
            <v>5.8</v>
          </cell>
          <cell r="Z52">
            <v>3.2</v>
          </cell>
          <cell r="AB52">
            <v>35</v>
          </cell>
          <cell r="AC52">
            <v>8</v>
          </cell>
          <cell r="AD52">
            <v>12</v>
          </cell>
          <cell r="AE52">
            <v>67.199999999999989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48</v>
          </cell>
          <cell r="E53">
            <v>35</v>
          </cell>
          <cell r="F53">
            <v>13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35</v>
          </cell>
          <cell r="K53">
            <v>0</v>
          </cell>
          <cell r="N53">
            <v>0</v>
          </cell>
          <cell r="O53">
            <v>7</v>
          </cell>
          <cell r="P53">
            <v>85</v>
          </cell>
          <cell r="Q53">
            <v>96</v>
          </cell>
          <cell r="T53">
            <v>15.571428571428571</v>
          </cell>
          <cell r="U53">
            <v>1.8571428571428572</v>
          </cell>
          <cell r="V53">
            <v>5</v>
          </cell>
          <cell r="W53">
            <v>2.6</v>
          </cell>
          <cell r="X53">
            <v>4.5999999999999996</v>
          </cell>
          <cell r="Y53">
            <v>8.4</v>
          </cell>
          <cell r="Z53">
            <v>2.4</v>
          </cell>
          <cell r="AB53">
            <v>59.499999999999993</v>
          </cell>
          <cell r="AC53">
            <v>8</v>
          </cell>
          <cell r="AD53">
            <v>12</v>
          </cell>
          <cell r="AE53">
            <v>67.199999999999989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219</v>
          </cell>
          <cell r="D54">
            <v>512</v>
          </cell>
          <cell r="E54">
            <v>201</v>
          </cell>
          <cell r="F54">
            <v>481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343</v>
          </cell>
          <cell r="K54">
            <v>-142</v>
          </cell>
          <cell r="N54">
            <v>0</v>
          </cell>
          <cell r="O54">
            <v>40.200000000000003</v>
          </cell>
          <cell r="P54">
            <v>81.800000000000068</v>
          </cell>
          <cell r="Q54">
            <v>96</v>
          </cell>
          <cell r="T54">
            <v>14.35323383084577</v>
          </cell>
          <cell r="U54">
            <v>11.965174129353233</v>
          </cell>
          <cell r="V54">
            <v>66.2</v>
          </cell>
          <cell r="W54">
            <v>72.599999999999994</v>
          </cell>
          <cell r="X54">
            <v>45.2</v>
          </cell>
          <cell r="Y54">
            <v>67.8</v>
          </cell>
          <cell r="Z54">
            <v>86.4</v>
          </cell>
          <cell r="AA54" t="str">
            <v>есть дубль</v>
          </cell>
          <cell r="AB54">
            <v>57.260000000000041</v>
          </cell>
          <cell r="AC54">
            <v>8</v>
          </cell>
          <cell r="AD54">
            <v>12</v>
          </cell>
          <cell r="AE54">
            <v>67.199999999999989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35</v>
          </cell>
          <cell r="D55">
            <v>96</v>
          </cell>
          <cell r="E55">
            <v>29</v>
          </cell>
          <cell r="F55">
            <v>94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32</v>
          </cell>
          <cell r="K55">
            <v>-3</v>
          </cell>
          <cell r="N55">
            <v>0</v>
          </cell>
          <cell r="O55">
            <v>5.8</v>
          </cell>
          <cell r="Q55">
            <v>0</v>
          </cell>
          <cell r="T55">
            <v>16.206896551724139</v>
          </cell>
          <cell r="U55">
            <v>16.206896551724139</v>
          </cell>
          <cell r="V55">
            <v>6.8</v>
          </cell>
          <cell r="W55">
            <v>10.8</v>
          </cell>
          <cell r="X55">
            <v>5.4</v>
          </cell>
          <cell r="Y55">
            <v>7.2</v>
          </cell>
          <cell r="Z55">
            <v>10.8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180</v>
          </cell>
          <cell r="E56">
            <v>27</v>
          </cell>
          <cell r="F56">
            <v>132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27</v>
          </cell>
          <cell r="K56">
            <v>0</v>
          </cell>
          <cell r="N56">
            <v>0</v>
          </cell>
          <cell r="O56">
            <v>5.4</v>
          </cell>
          <cell r="Q56">
            <v>0</v>
          </cell>
          <cell r="T56">
            <v>24.444444444444443</v>
          </cell>
          <cell r="U56">
            <v>24.444444444444443</v>
          </cell>
          <cell r="V56">
            <v>10.199999999999999</v>
          </cell>
          <cell r="W56">
            <v>11.4</v>
          </cell>
          <cell r="X56">
            <v>18.2</v>
          </cell>
          <cell r="Y56">
            <v>7.4</v>
          </cell>
          <cell r="Z56">
            <v>9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1185</v>
          </cell>
          <cell r="D57">
            <v>900</v>
          </cell>
          <cell r="E57">
            <v>865</v>
          </cell>
          <cell r="F57">
            <v>985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-20</v>
          </cell>
          <cell r="N57">
            <v>720</v>
          </cell>
          <cell r="O57">
            <v>173</v>
          </cell>
          <cell r="P57">
            <v>717</v>
          </cell>
          <cell r="Q57">
            <v>720</v>
          </cell>
          <cell r="T57">
            <v>14.017341040462428</v>
          </cell>
          <cell r="U57">
            <v>9.8554913294797686</v>
          </cell>
          <cell r="V57">
            <v>177</v>
          </cell>
          <cell r="W57">
            <v>197</v>
          </cell>
          <cell r="X57">
            <v>182</v>
          </cell>
          <cell r="Y57">
            <v>251.00880000000001</v>
          </cell>
          <cell r="Z57">
            <v>185</v>
          </cell>
          <cell r="AB57">
            <v>717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189</v>
          </cell>
          <cell r="D58">
            <v>170</v>
          </cell>
          <cell r="E58">
            <v>177</v>
          </cell>
          <cell r="F58">
            <v>139</v>
          </cell>
          <cell r="G58">
            <v>1</v>
          </cell>
          <cell r="H58">
            <v>180</v>
          </cell>
          <cell r="I58" t="str">
            <v>матрица</v>
          </cell>
          <cell r="J58">
            <v>177</v>
          </cell>
          <cell r="K58">
            <v>0</v>
          </cell>
          <cell r="N58">
            <v>420</v>
          </cell>
          <cell r="O58">
            <v>35.4</v>
          </cell>
          <cell r="Q58">
            <v>0</v>
          </cell>
          <cell r="T58">
            <v>15.790960451977401</v>
          </cell>
          <cell r="U58">
            <v>15.790960451977401</v>
          </cell>
          <cell r="V58">
            <v>41.6</v>
          </cell>
          <cell r="W58">
            <v>37.6</v>
          </cell>
          <cell r="X58">
            <v>36</v>
          </cell>
          <cell r="Y58">
            <v>39</v>
          </cell>
          <cell r="Z58">
            <v>40.6</v>
          </cell>
          <cell r="AB58">
            <v>0</v>
          </cell>
          <cell r="AC58">
            <v>5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E59">
            <v>3</v>
          </cell>
          <cell r="F59">
            <v>83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3</v>
          </cell>
          <cell r="K59">
            <v>0</v>
          </cell>
          <cell r="O59">
            <v>0.6</v>
          </cell>
          <cell r="Q59">
            <v>0</v>
          </cell>
          <cell r="T59">
            <v>138.33333333333334</v>
          </cell>
          <cell r="U59">
            <v>138.33333333333334</v>
          </cell>
          <cell r="V59">
            <v>0</v>
          </cell>
          <cell r="W59">
            <v>0.4</v>
          </cell>
          <cell r="X59">
            <v>0.4</v>
          </cell>
          <cell r="Y59">
            <v>0.8</v>
          </cell>
          <cell r="Z59">
            <v>3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Q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Q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Q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27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Q64">
            <v>0</v>
          </cell>
          <cell r="T64" t="e">
            <v>#DIV/0!</v>
          </cell>
          <cell r="U64" t="e">
            <v>#DIV/0!</v>
          </cell>
          <cell r="V64">
            <v>1</v>
          </cell>
          <cell r="W64">
            <v>0</v>
          </cell>
          <cell r="X64">
            <v>1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E65">
            <v>1</v>
          </cell>
          <cell r="F65">
            <v>9.8000000000000007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1</v>
          </cell>
          <cell r="K65">
            <v>0</v>
          </cell>
          <cell r="O65">
            <v>0.2</v>
          </cell>
          <cell r="Q65">
            <v>0</v>
          </cell>
          <cell r="T65">
            <v>49</v>
          </cell>
          <cell r="U65">
            <v>49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51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Q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2.8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9</v>
          </cell>
          <cell r="D67">
            <v>18</v>
          </cell>
          <cell r="E67">
            <v>9.6999999999999993</v>
          </cell>
          <cell r="F67">
            <v>17.3</v>
          </cell>
          <cell r="G67">
            <v>1</v>
          </cell>
          <cell r="H67">
            <v>180</v>
          </cell>
          <cell r="I67" t="str">
            <v>матрица</v>
          </cell>
          <cell r="J67">
            <v>10.4</v>
          </cell>
          <cell r="K67">
            <v>-0.70000000000000107</v>
          </cell>
          <cell r="N67">
            <v>0</v>
          </cell>
          <cell r="O67">
            <v>1.94</v>
          </cell>
          <cell r="P67">
            <v>0</v>
          </cell>
          <cell r="Q67">
            <v>0</v>
          </cell>
          <cell r="T67">
            <v>8.9175257731958766</v>
          </cell>
          <cell r="U67">
            <v>8.9175257731958766</v>
          </cell>
          <cell r="V67">
            <v>2.4</v>
          </cell>
          <cell r="W67">
            <v>3</v>
          </cell>
          <cell r="X67">
            <v>2.4</v>
          </cell>
          <cell r="Y67">
            <v>3</v>
          </cell>
          <cell r="Z67">
            <v>3</v>
          </cell>
          <cell r="AA67" t="str">
            <v>может стоить вывести???? / пока не заказываем (соглавсовал с Савельевым, на письмо ТК не ответила)</v>
          </cell>
          <cell r="AB67">
            <v>0</v>
          </cell>
          <cell r="AC67">
            <v>3</v>
          </cell>
          <cell r="AD67">
            <v>0</v>
          </cell>
          <cell r="AE67">
            <v>0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161</v>
          </cell>
          <cell r="D68">
            <v>624</v>
          </cell>
          <cell r="E68">
            <v>369</v>
          </cell>
          <cell r="F68">
            <v>322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391</v>
          </cell>
          <cell r="K68">
            <v>-22</v>
          </cell>
          <cell r="N68">
            <v>840</v>
          </cell>
          <cell r="O68">
            <v>73.8</v>
          </cell>
          <cell r="Q68">
            <v>0</v>
          </cell>
          <cell r="T68">
            <v>15.745257452574526</v>
          </cell>
          <cell r="U68">
            <v>15.745257452574526</v>
          </cell>
          <cell r="V68">
            <v>100</v>
          </cell>
          <cell r="W68">
            <v>81.400000000000006</v>
          </cell>
          <cell r="X68">
            <v>61.6</v>
          </cell>
          <cell r="Y68">
            <v>56</v>
          </cell>
          <cell r="Z68">
            <v>83.2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62</v>
          </cell>
          <cell r="D69">
            <v>48</v>
          </cell>
          <cell r="E69">
            <v>55</v>
          </cell>
          <cell r="F69">
            <v>-19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87</v>
          </cell>
          <cell r="K69">
            <v>-32</v>
          </cell>
          <cell r="N69">
            <v>840</v>
          </cell>
          <cell r="O69">
            <v>11</v>
          </cell>
          <cell r="Q69">
            <v>0</v>
          </cell>
          <cell r="T69">
            <v>74.63636363636364</v>
          </cell>
          <cell r="U69">
            <v>74.63636363636364</v>
          </cell>
          <cell r="V69">
            <v>56</v>
          </cell>
          <cell r="W69">
            <v>23.2</v>
          </cell>
          <cell r="X69">
            <v>26.4</v>
          </cell>
          <cell r="Y69">
            <v>14.8</v>
          </cell>
          <cell r="Z69">
            <v>30.8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1.8</v>
          </cell>
          <cell r="G70">
            <v>1</v>
          </cell>
          <cell r="H70">
            <v>180</v>
          </cell>
          <cell r="I70" t="str">
            <v>матрица</v>
          </cell>
          <cell r="J70">
            <v>15</v>
          </cell>
          <cell r="K70">
            <v>-15</v>
          </cell>
          <cell r="N70">
            <v>421.2</v>
          </cell>
          <cell r="O70">
            <v>0</v>
          </cell>
          <cell r="Q70">
            <v>0</v>
          </cell>
          <cell r="T70" t="e">
            <v>#DIV/0!</v>
          </cell>
          <cell r="U70" t="e">
            <v>#DIV/0!</v>
          </cell>
          <cell r="V70">
            <v>17.28</v>
          </cell>
          <cell r="W70">
            <v>4.32</v>
          </cell>
          <cell r="X70">
            <v>6.8400000000000007</v>
          </cell>
          <cell r="Y70">
            <v>7.2799999999999994</v>
          </cell>
          <cell r="Z70">
            <v>7.2</v>
          </cell>
          <cell r="AB70">
            <v>0</v>
          </cell>
          <cell r="AC70">
            <v>1.8</v>
          </cell>
          <cell r="AD70">
            <v>0</v>
          </cell>
          <cell r="AE70">
            <v>0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199</v>
          </cell>
          <cell r="E71">
            <v>99</v>
          </cell>
          <cell r="F71">
            <v>12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274</v>
          </cell>
          <cell r="K71">
            <v>-175</v>
          </cell>
          <cell r="N71">
            <v>840</v>
          </cell>
          <cell r="O71">
            <v>19.8</v>
          </cell>
          <cell r="Q71">
            <v>0</v>
          </cell>
          <cell r="T71">
            <v>43.030303030303031</v>
          </cell>
          <cell r="U71">
            <v>43.030303030303031</v>
          </cell>
          <cell r="V71">
            <v>51.2</v>
          </cell>
          <cell r="W71">
            <v>20.2</v>
          </cell>
          <cell r="X71">
            <v>32.200000000000003</v>
          </cell>
          <cell r="Y71">
            <v>14</v>
          </cell>
          <cell r="Z71">
            <v>49.4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97</v>
          </cell>
          <cell r="E72">
            <v>7</v>
          </cell>
          <cell r="F72">
            <v>90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7</v>
          </cell>
          <cell r="K72">
            <v>0</v>
          </cell>
          <cell r="N72">
            <v>0</v>
          </cell>
          <cell r="O72">
            <v>1.4</v>
          </cell>
          <cell r="Q72">
            <v>0</v>
          </cell>
          <cell r="T72">
            <v>64.285714285714292</v>
          </cell>
          <cell r="U72">
            <v>64.285714285714292</v>
          </cell>
          <cell r="V72">
            <v>3.6</v>
          </cell>
          <cell r="W72">
            <v>1.6</v>
          </cell>
          <cell r="X72">
            <v>3.8</v>
          </cell>
          <cell r="Y72">
            <v>9.1999999999999993</v>
          </cell>
          <cell r="Z72">
            <v>0.8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82</v>
          </cell>
          <cell r="E73">
            <v>19</v>
          </cell>
          <cell r="F73">
            <v>62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19</v>
          </cell>
          <cell r="K73">
            <v>0</v>
          </cell>
          <cell r="N73">
            <v>0</v>
          </cell>
          <cell r="O73">
            <v>3.8</v>
          </cell>
          <cell r="Q73">
            <v>0</v>
          </cell>
          <cell r="T73">
            <v>16.315789473684212</v>
          </cell>
          <cell r="U73">
            <v>16.315789473684212</v>
          </cell>
          <cell r="V73">
            <v>7.2</v>
          </cell>
          <cell r="W73">
            <v>1.4</v>
          </cell>
          <cell r="X73">
            <v>3</v>
          </cell>
          <cell r="Y73">
            <v>9.1999999999999993</v>
          </cell>
          <cell r="Z73">
            <v>4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-1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K74">
            <v>0</v>
          </cell>
          <cell r="N74">
            <v>0</v>
          </cell>
          <cell r="O74">
            <v>0</v>
          </cell>
          <cell r="P74">
            <v>200</v>
          </cell>
          <cell r="Q74">
            <v>196</v>
          </cell>
          <cell r="T74" t="e">
            <v>#DIV/0!</v>
          </cell>
          <cell r="U74" t="e">
            <v>#DIV/0!</v>
          </cell>
          <cell r="V74">
            <v>13.6</v>
          </cell>
          <cell r="W74">
            <v>21.8</v>
          </cell>
          <cell r="X74">
            <v>7.2</v>
          </cell>
          <cell r="Y74">
            <v>14.2</v>
          </cell>
          <cell r="Z74">
            <v>11</v>
          </cell>
          <cell r="AA74" t="str">
            <v>01,07 завод не отгрузил 224шт.</v>
          </cell>
          <cell r="AB74">
            <v>60</v>
          </cell>
          <cell r="AC74">
            <v>14</v>
          </cell>
          <cell r="AD74">
            <v>14</v>
          </cell>
          <cell r="AE74">
            <v>58.8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126</v>
          </cell>
          <cell r="D75">
            <v>24</v>
          </cell>
          <cell r="E75">
            <v>85</v>
          </cell>
          <cell r="F75">
            <v>27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91</v>
          </cell>
          <cell r="K75">
            <v>-6</v>
          </cell>
          <cell r="N75">
            <v>0</v>
          </cell>
          <cell r="O75">
            <v>17</v>
          </cell>
          <cell r="P75">
            <v>211</v>
          </cell>
          <cell r="Q75">
            <v>224</v>
          </cell>
          <cell r="T75">
            <v>14.764705882352942</v>
          </cell>
          <cell r="U75">
            <v>1.588235294117647</v>
          </cell>
          <cell r="V75">
            <v>17.399999999999999</v>
          </cell>
          <cell r="W75">
            <v>13.6</v>
          </cell>
          <cell r="X75">
            <v>5.6</v>
          </cell>
          <cell r="Y75">
            <v>13.8</v>
          </cell>
          <cell r="Z75">
            <v>46.8</v>
          </cell>
          <cell r="AB75">
            <v>101.28</v>
          </cell>
          <cell r="AC75">
            <v>8</v>
          </cell>
          <cell r="AD75">
            <v>28</v>
          </cell>
          <cell r="AE75">
            <v>107.52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539</v>
          </cell>
          <cell r="D76">
            <v>384</v>
          </cell>
          <cell r="E76">
            <v>489</v>
          </cell>
          <cell r="F76">
            <v>322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485</v>
          </cell>
          <cell r="K76">
            <v>4</v>
          </cell>
          <cell r="N76">
            <v>840</v>
          </cell>
          <cell r="O76">
            <v>97.8</v>
          </cell>
          <cell r="P76">
            <v>207.20000000000005</v>
          </cell>
          <cell r="Q76">
            <v>168</v>
          </cell>
          <cell r="T76">
            <v>13.599182004089981</v>
          </cell>
          <cell r="U76">
            <v>11.881390593047035</v>
          </cell>
          <cell r="V76">
            <v>100.8</v>
          </cell>
          <cell r="W76">
            <v>93.8</v>
          </cell>
          <cell r="X76">
            <v>93.4</v>
          </cell>
          <cell r="Y76">
            <v>95.4</v>
          </cell>
          <cell r="Z76">
            <v>126.2</v>
          </cell>
          <cell r="AB76">
            <v>51.800000000000011</v>
          </cell>
          <cell r="AC76">
            <v>12</v>
          </cell>
          <cell r="AD76">
            <v>14</v>
          </cell>
          <cell r="AE76">
            <v>42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578</v>
          </cell>
          <cell r="D77">
            <v>504</v>
          </cell>
          <cell r="E77">
            <v>543</v>
          </cell>
          <cell r="F77">
            <v>375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539</v>
          </cell>
          <cell r="K77">
            <v>4</v>
          </cell>
          <cell r="N77">
            <v>840</v>
          </cell>
          <cell r="O77">
            <v>108.6</v>
          </cell>
          <cell r="P77">
            <v>305.39999999999986</v>
          </cell>
          <cell r="Q77">
            <v>336</v>
          </cell>
          <cell r="T77">
            <v>14.281767955801106</v>
          </cell>
          <cell r="U77">
            <v>11.187845303867404</v>
          </cell>
          <cell r="V77">
            <v>126.6</v>
          </cell>
          <cell r="W77">
            <v>108.2</v>
          </cell>
          <cell r="X77">
            <v>103.6</v>
          </cell>
          <cell r="Y77">
            <v>104</v>
          </cell>
          <cell r="Z77">
            <v>125.8</v>
          </cell>
          <cell r="AB77">
            <v>76.349999999999966</v>
          </cell>
          <cell r="AC77">
            <v>12</v>
          </cell>
          <cell r="AD77">
            <v>28</v>
          </cell>
          <cell r="AE77">
            <v>84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Кулинарные изделия мясосодержащие рубленые в тесте жарен  ПОКОМ</v>
          </cell>
          <cell r="B78" t="str">
            <v>кг</v>
          </cell>
          <cell r="F78">
            <v>-2.7</v>
          </cell>
          <cell r="G78">
            <v>0</v>
          </cell>
          <cell r="H78" t="e">
            <v>#N/A</v>
          </cell>
          <cell r="I78" t="str">
            <v>не в матрице</v>
          </cell>
          <cell r="K78">
            <v>0</v>
          </cell>
          <cell r="O78">
            <v>0</v>
          </cell>
          <cell r="Q78">
            <v>0</v>
          </cell>
          <cell r="T78" t="e">
            <v>#DIV/0!</v>
          </cell>
          <cell r="U78" t="e">
            <v>#DIV/0!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 t="str">
            <v>дубль</v>
          </cell>
          <cell r="AB78">
            <v>0</v>
          </cell>
          <cell r="AC78">
            <v>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110.7</v>
          </cell>
          <cell r="E79">
            <v>18.899999999999999</v>
          </cell>
          <cell r="F79">
            <v>86.399999999999991</v>
          </cell>
          <cell r="G79">
            <v>1</v>
          </cell>
          <cell r="H79">
            <v>180</v>
          </cell>
          <cell r="I79" t="str">
            <v>матрица</v>
          </cell>
          <cell r="J79">
            <v>18.100000000000001</v>
          </cell>
          <cell r="K79">
            <v>0.79999999999999716</v>
          </cell>
          <cell r="N79">
            <v>0</v>
          </cell>
          <cell r="O79">
            <v>3.78</v>
          </cell>
          <cell r="Q79">
            <v>0</v>
          </cell>
          <cell r="T79">
            <v>22.857142857142858</v>
          </cell>
          <cell r="U79">
            <v>22.857142857142858</v>
          </cell>
          <cell r="V79">
            <v>2.16</v>
          </cell>
          <cell r="W79">
            <v>2.7</v>
          </cell>
          <cell r="X79">
            <v>2.16</v>
          </cell>
          <cell r="Y79">
            <v>1.62</v>
          </cell>
          <cell r="Z79">
            <v>13.88</v>
          </cell>
          <cell r="AA79" t="str">
            <v>нужно увеличить продажи!!! / есть дубль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545</v>
          </cell>
          <cell r="D80">
            <v>240</v>
          </cell>
          <cell r="E80">
            <v>480</v>
          </cell>
          <cell r="F80">
            <v>190</v>
          </cell>
          <cell r="G80">
            <v>1</v>
          </cell>
          <cell r="H80">
            <v>180</v>
          </cell>
          <cell r="I80" t="str">
            <v>матрица / паллет</v>
          </cell>
          <cell r="J80">
            <v>476</v>
          </cell>
          <cell r="K80">
            <v>4</v>
          </cell>
          <cell r="N80">
            <v>840</v>
          </cell>
          <cell r="O80">
            <v>96</v>
          </cell>
          <cell r="P80">
            <v>314</v>
          </cell>
          <cell r="Q80">
            <v>300</v>
          </cell>
          <cell r="T80">
            <v>13.854166666666666</v>
          </cell>
          <cell r="U80">
            <v>10.729166666666666</v>
          </cell>
          <cell r="V80">
            <v>117.36</v>
          </cell>
          <cell r="W80">
            <v>85.2</v>
          </cell>
          <cell r="X80">
            <v>97</v>
          </cell>
          <cell r="Y80">
            <v>107</v>
          </cell>
          <cell r="Z80">
            <v>97.6</v>
          </cell>
          <cell r="AA80" t="str">
            <v>есть дубль</v>
          </cell>
          <cell r="AB80">
            <v>314</v>
          </cell>
          <cell r="AC80">
            <v>5</v>
          </cell>
          <cell r="AD80">
            <v>60</v>
          </cell>
          <cell r="AE80">
            <v>300</v>
          </cell>
          <cell r="AF80">
            <v>12</v>
          </cell>
          <cell r="AG80">
            <v>84</v>
          </cell>
        </row>
        <row r="81">
          <cell r="A81" t="str">
            <v>Чебуреки сочные, ВЕС, куриные жарен. зам  ПОКОМ</v>
          </cell>
          <cell r="B81" t="str">
            <v>кг</v>
          </cell>
          <cell r="C81">
            <v>-5</v>
          </cell>
          <cell r="F81">
            <v>-5</v>
          </cell>
          <cell r="G81">
            <v>0</v>
          </cell>
          <cell r="H81" t="e">
            <v>#N/A</v>
          </cell>
          <cell r="I81" t="str">
            <v>не в матрице</v>
          </cell>
          <cell r="K81">
            <v>0</v>
          </cell>
          <cell r="O81">
            <v>0</v>
          </cell>
          <cell r="Q81">
            <v>0</v>
          </cell>
          <cell r="T81" t="e">
            <v>#DIV/0!</v>
          </cell>
          <cell r="U81" t="e">
            <v>#DIV/0!</v>
          </cell>
          <cell r="V81">
            <v>1</v>
          </cell>
          <cell r="W81">
            <v>1</v>
          </cell>
          <cell r="X81">
            <v>0</v>
          </cell>
          <cell r="Y81">
            <v>0</v>
          </cell>
          <cell r="Z81">
            <v>0</v>
          </cell>
          <cell r="AA81" t="str">
            <v>дубль</v>
          </cell>
          <cell r="AB81">
            <v>0</v>
          </cell>
          <cell r="AC81">
            <v>0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145</v>
          </cell>
          <cell r="E82">
            <v>84</v>
          </cell>
          <cell r="F82">
            <v>34</v>
          </cell>
          <cell r="G82">
            <v>0.14000000000000001</v>
          </cell>
          <cell r="H82">
            <v>180</v>
          </cell>
          <cell r="I82" t="str">
            <v>матрица</v>
          </cell>
          <cell r="J82">
            <v>81</v>
          </cell>
          <cell r="K82">
            <v>3</v>
          </cell>
          <cell r="N82">
            <v>0</v>
          </cell>
          <cell r="O82">
            <v>16.8</v>
          </cell>
          <cell r="P82">
            <v>201.20000000000002</v>
          </cell>
          <cell r="Q82">
            <v>264</v>
          </cell>
          <cell r="T82">
            <v>17.738095238095237</v>
          </cell>
          <cell r="U82">
            <v>2.0238095238095237</v>
          </cell>
          <cell r="V82">
            <v>24.8</v>
          </cell>
          <cell r="W82">
            <v>19</v>
          </cell>
          <cell r="X82">
            <v>20.8</v>
          </cell>
          <cell r="Y82">
            <v>7.2</v>
          </cell>
          <cell r="Z82">
            <v>14</v>
          </cell>
          <cell r="AA82" t="str">
            <v>01,07 завод не отгрузил 44шт.</v>
          </cell>
          <cell r="AB82">
            <v>28.168000000000006</v>
          </cell>
          <cell r="AC82">
            <v>22</v>
          </cell>
          <cell r="AD82">
            <v>12</v>
          </cell>
          <cell r="AE82">
            <v>36.96</v>
          </cell>
          <cell r="AF82">
            <v>12</v>
          </cell>
          <cell r="AG82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9" customWidth="1"/>
    <col min="10" max="11" width="6.85546875" customWidth="1"/>
    <col min="12" max="13" width="1.140625" customWidth="1"/>
    <col min="14" max="15" width="6.85546875" customWidth="1"/>
    <col min="16" max="16" width="12.28515625" bestFit="1" customWidth="1"/>
    <col min="17" max="17" width="15.140625" bestFit="1" customWidth="1"/>
    <col min="18" max="18" width="6.85546875" customWidth="1"/>
    <col min="19" max="19" width="17.7109375" customWidth="1"/>
    <col min="20" max="21" width="4.85546875" customWidth="1"/>
    <col min="22" max="26" width="5.85546875" customWidth="1"/>
    <col min="27" max="27" width="30.28515625" customWidth="1"/>
    <col min="28" max="28" width="7.7109375" customWidth="1"/>
    <col min="29" max="29" width="6.28515625" style="8" customWidth="1"/>
    <col min="30" max="30" width="7.28515625" style="13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9" t="s">
        <v>126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127</v>
      </c>
      <c r="Q2" s="9" t="s">
        <v>128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127</v>
      </c>
      <c r="AC2" s="6"/>
      <c r="AD2" s="10"/>
      <c r="AE2" s="9" t="s">
        <v>128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129</v>
      </c>
      <c r="AG3" s="14" t="s">
        <v>130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145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11734.4</v>
      </c>
      <c r="F5" s="4">
        <f>SUM(F6:F498)</f>
        <v>13492.699999999999</v>
      </c>
      <c r="G5" s="6"/>
      <c r="H5" s="1"/>
      <c r="I5" s="1"/>
      <c r="J5" s="4">
        <f t="shared" ref="J5:R5" si="0">SUM(J6:J498)</f>
        <v>12268.4</v>
      </c>
      <c r="K5" s="4">
        <f t="shared" si="0"/>
        <v>-534</v>
      </c>
      <c r="L5" s="4">
        <f t="shared" si="0"/>
        <v>0</v>
      </c>
      <c r="M5" s="4">
        <f t="shared" si="0"/>
        <v>0</v>
      </c>
      <c r="N5" s="4">
        <f t="shared" si="0"/>
        <v>9411.2000000000007</v>
      </c>
      <c r="O5" s="4">
        <f t="shared" si="0"/>
        <v>2346.88</v>
      </c>
      <c r="P5" s="4">
        <f t="shared" si="0"/>
        <v>20645.199999999997</v>
      </c>
      <c r="Q5" s="4">
        <f t="shared" si="0"/>
        <v>20923.600000000002</v>
      </c>
      <c r="R5" s="4">
        <f t="shared" si="0"/>
        <v>0</v>
      </c>
      <c r="S5" s="1"/>
      <c r="T5" s="1"/>
      <c r="U5" s="1"/>
      <c r="V5" s="4">
        <f>SUM(V6:V498)</f>
        <v>1988.5700000000002</v>
      </c>
      <c r="W5" s="4">
        <f>SUM(W6:W498)</f>
        <v>2375.42</v>
      </c>
      <c r="X5" s="4">
        <f>SUM(X6:X498)</f>
        <v>2205.9199999999996</v>
      </c>
      <c r="Y5" s="4">
        <f>SUM(Y6:Y498)</f>
        <v>1964.8540000000003</v>
      </c>
      <c r="Z5" s="4">
        <f>SUM(Z6:Z498)</f>
        <v>2525.9888000000001</v>
      </c>
      <c r="AA5" s="1"/>
      <c r="AB5" s="4">
        <f>SUM(AB6:AB498)</f>
        <v>13304.758</v>
      </c>
      <c r="AC5" s="6"/>
      <c r="AD5" s="12">
        <f>SUM(AD6:AD498)</f>
        <v>2786</v>
      </c>
      <c r="AE5" s="4">
        <f>SUM(AE6:AE498)</f>
        <v>13357.520000000002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-3</v>
      </c>
      <c r="D6" s="1"/>
      <c r="E6" s="1"/>
      <c r="F6" s="1">
        <v>-3</v>
      </c>
      <c r="G6" s="6">
        <v>0</v>
      </c>
      <c r="H6" s="1" t="e">
        <v>#N/A</v>
      </c>
      <c r="I6" s="1" t="s">
        <v>35</v>
      </c>
      <c r="J6" s="1"/>
      <c r="K6" s="1">
        <f t="shared" ref="K6:K37" si="1">E6-J6</f>
        <v>0</v>
      </c>
      <c r="L6" s="1"/>
      <c r="M6" s="1"/>
      <c r="N6" s="1"/>
      <c r="O6" s="1">
        <f>E6/5</f>
        <v>0</v>
      </c>
      <c r="P6" s="5"/>
      <c r="Q6" s="5"/>
      <c r="R6" s="5"/>
      <c r="S6" s="1"/>
      <c r="T6" s="1" t="e">
        <f>(F6+N6+P6)/O6</f>
        <v>#DIV/0!</v>
      </c>
      <c r="U6" s="1" t="e">
        <f>(F6+N6)/O6</f>
        <v>#DIV/0!</v>
      </c>
      <c r="V6" s="1">
        <v>0.6</v>
      </c>
      <c r="W6" s="1">
        <v>0</v>
      </c>
      <c r="X6" s="1">
        <v>0</v>
      </c>
      <c r="Y6" s="1">
        <v>0</v>
      </c>
      <c r="Z6" s="1">
        <v>0</v>
      </c>
      <c r="AA6" s="1"/>
      <c r="AB6" s="1"/>
      <c r="AC6" s="6">
        <v>0</v>
      </c>
      <c r="AD6" s="10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52</v>
      </c>
      <c r="D7" s="1"/>
      <c r="E7" s="1">
        <v>43</v>
      </c>
      <c r="F7" s="1"/>
      <c r="G7" s="6">
        <v>0.3</v>
      </c>
      <c r="H7" s="1">
        <v>180</v>
      </c>
      <c r="I7" s="1" t="s">
        <v>37</v>
      </c>
      <c r="J7" s="1">
        <v>61</v>
      </c>
      <c r="K7" s="1">
        <f t="shared" si="1"/>
        <v>-18</v>
      </c>
      <c r="L7" s="1"/>
      <c r="M7" s="1"/>
      <c r="N7" s="1">
        <v>168</v>
      </c>
      <c r="O7" s="1">
        <f t="shared" ref="O7:O70" si="2">E7/5</f>
        <v>8.6</v>
      </c>
      <c r="P7" s="5"/>
      <c r="Q7" s="5">
        <f>AD7*AC7</f>
        <v>0</v>
      </c>
      <c r="R7" s="5"/>
      <c r="S7" s="1"/>
      <c r="T7" s="1">
        <f>(F7+N7+Q7)/O7</f>
        <v>19.534883720930232</v>
      </c>
      <c r="U7" s="1">
        <f t="shared" ref="U7:U70" si="3">(F7+N7)/O7</f>
        <v>19.534883720930232</v>
      </c>
      <c r="V7" s="1">
        <v>7.2</v>
      </c>
      <c r="W7" s="1">
        <v>9</v>
      </c>
      <c r="X7" s="1">
        <v>9</v>
      </c>
      <c r="Y7" s="1">
        <v>10</v>
      </c>
      <c r="Z7" s="1">
        <v>7</v>
      </c>
      <c r="AA7" s="1"/>
      <c r="AB7" s="1">
        <f>P7*G7</f>
        <v>0</v>
      </c>
      <c r="AC7" s="6">
        <v>12</v>
      </c>
      <c r="AD7" s="10">
        <f>MROUND(P7,AC7*AF7)/AC7</f>
        <v>0</v>
      </c>
      <c r="AE7" s="1">
        <f>AD7*AC7*G7</f>
        <v>0</v>
      </c>
      <c r="AF7" s="1">
        <f>VLOOKUP(A7,[1]Sheet!$A:$AF,32,0)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296</v>
      </c>
      <c r="D8" s="1">
        <v>840</v>
      </c>
      <c r="E8" s="1">
        <v>351</v>
      </c>
      <c r="F8" s="1">
        <v>720</v>
      </c>
      <c r="G8" s="6">
        <v>0.3</v>
      </c>
      <c r="H8" s="1">
        <v>180</v>
      </c>
      <c r="I8" s="1" t="s">
        <v>37</v>
      </c>
      <c r="J8" s="1">
        <v>348</v>
      </c>
      <c r="K8" s="1">
        <f t="shared" si="1"/>
        <v>3</v>
      </c>
      <c r="L8" s="1"/>
      <c r="M8" s="1"/>
      <c r="N8" s="1">
        <v>0</v>
      </c>
      <c r="O8" s="1">
        <f t="shared" si="2"/>
        <v>70.2</v>
      </c>
      <c r="P8" s="5">
        <f t="shared" ref="P8:P10" si="4">14*O8-N8-F8</f>
        <v>262.80000000000007</v>
      </c>
      <c r="Q8" s="5">
        <f t="shared" ref="Q8:Q14" si="5">AD8*AC8</f>
        <v>336</v>
      </c>
      <c r="R8" s="5"/>
      <c r="S8" s="1"/>
      <c r="T8" s="1">
        <f t="shared" ref="T8:T14" si="6">(F8+N8+Q8)/O8</f>
        <v>15.042735042735043</v>
      </c>
      <c r="U8" s="1">
        <f t="shared" si="3"/>
        <v>10.256410256410255</v>
      </c>
      <c r="V8" s="1">
        <v>44.6</v>
      </c>
      <c r="W8" s="1">
        <v>67.2</v>
      </c>
      <c r="X8" s="1">
        <v>55.6</v>
      </c>
      <c r="Y8" s="1">
        <v>54.8</v>
      </c>
      <c r="Z8" s="1">
        <v>37.4</v>
      </c>
      <c r="AA8" s="1"/>
      <c r="AB8" s="1">
        <f t="shared" ref="AB8:AB14" si="7">P8*G8</f>
        <v>78.840000000000018</v>
      </c>
      <c r="AC8" s="6">
        <v>12</v>
      </c>
      <c r="AD8" s="10">
        <f>MROUND(P8,AC8*AF8)/AC8</f>
        <v>28</v>
      </c>
      <c r="AE8" s="1">
        <f t="shared" ref="AE8:AE14" si="8">AD8*AC8*G8</f>
        <v>100.8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455</v>
      </c>
      <c r="D9" s="1">
        <v>840</v>
      </c>
      <c r="E9" s="1">
        <v>432</v>
      </c>
      <c r="F9" s="1">
        <v>744</v>
      </c>
      <c r="G9" s="6">
        <v>0.3</v>
      </c>
      <c r="H9" s="1">
        <v>180</v>
      </c>
      <c r="I9" s="1" t="s">
        <v>37</v>
      </c>
      <c r="J9" s="1">
        <v>426</v>
      </c>
      <c r="K9" s="1">
        <f t="shared" si="1"/>
        <v>6</v>
      </c>
      <c r="L9" s="1"/>
      <c r="M9" s="1"/>
      <c r="N9" s="1">
        <v>0</v>
      </c>
      <c r="O9" s="1">
        <f t="shared" si="2"/>
        <v>86.4</v>
      </c>
      <c r="P9" s="5">
        <f>20*O9-N9-F9</f>
        <v>984</v>
      </c>
      <c r="Q9" s="5">
        <f t="shared" si="5"/>
        <v>1008</v>
      </c>
      <c r="R9" s="5"/>
      <c r="S9" s="1"/>
      <c r="T9" s="1">
        <f t="shared" si="6"/>
        <v>20.277777777777775</v>
      </c>
      <c r="U9" s="1">
        <f t="shared" si="3"/>
        <v>8.6111111111111107</v>
      </c>
      <c r="V9" s="1">
        <v>69.599999999999994</v>
      </c>
      <c r="W9" s="1">
        <v>84.6</v>
      </c>
      <c r="X9" s="1">
        <v>76.8</v>
      </c>
      <c r="Y9" s="1">
        <v>66.599999999999994</v>
      </c>
      <c r="Z9" s="1">
        <v>80.2</v>
      </c>
      <c r="AA9" s="1"/>
      <c r="AB9" s="1">
        <f t="shared" si="7"/>
        <v>295.2</v>
      </c>
      <c r="AC9" s="6">
        <v>12</v>
      </c>
      <c r="AD9" s="10">
        <f t="shared" ref="AD9:AD14" si="9">MROUND(P9,AC9*AF9)/AC9</f>
        <v>84</v>
      </c>
      <c r="AE9" s="1">
        <f t="shared" si="8"/>
        <v>302.39999999999998</v>
      </c>
      <c r="AF9" s="1">
        <f>VLOOKUP(A9,[1]Sheet!$A:$AF,32,0)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-29</v>
      </c>
      <c r="D10" s="1">
        <v>840</v>
      </c>
      <c r="E10" s="1">
        <v>219</v>
      </c>
      <c r="F10" s="1">
        <v>592</v>
      </c>
      <c r="G10" s="6">
        <v>0.3</v>
      </c>
      <c r="H10" s="1">
        <v>180</v>
      </c>
      <c r="I10" s="1" t="s">
        <v>37</v>
      </c>
      <c r="J10" s="1">
        <v>219</v>
      </c>
      <c r="K10" s="1">
        <f t="shared" si="1"/>
        <v>0</v>
      </c>
      <c r="L10" s="1"/>
      <c r="M10" s="1"/>
      <c r="N10" s="1">
        <v>0</v>
      </c>
      <c r="O10" s="1">
        <f t="shared" si="2"/>
        <v>43.8</v>
      </c>
      <c r="P10" s="5">
        <f t="shared" si="4"/>
        <v>21.199999999999932</v>
      </c>
      <c r="Q10" s="5">
        <f t="shared" si="5"/>
        <v>0</v>
      </c>
      <c r="R10" s="5"/>
      <c r="S10" s="1"/>
      <c r="T10" s="1">
        <f t="shared" si="6"/>
        <v>13.515981735159817</v>
      </c>
      <c r="U10" s="1">
        <f t="shared" si="3"/>
        <v>13.515981735159817</v>
      </c>
      <c r="V10" s="1">
        <v>11</v>
      </c>
      <c r="W10" s="1">
        <v>38.4</v>
      </c>
      <c r="X10" s="1">
        <v>29.4</v>
      </c>
      <c r="Y10" s="1">
        <v>11.6</v>
      </c>
      <c r="Z10" s="1">
        <v>27.2</v>
      </c>
      <c r="AA10" s="1" t="s">
        <v>41</v>
      </c>
      <c r="AB10" s="1">
        <f t="shared" si="7"/>
        <v>6.359999999999979</v>
      </c>
      <c r="AC10" s="6">
        <v>12</v>
      </c>
      <c r="AD10" s="10">
        <f t="shared" si="9"/>
        <v>0</v>
      </c>
      <c r="AE10" s="1">
        <f t="shared" si="8"/>
        <v>0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34</v>
      </c>
      <c r="C11" s="1">
        <v>385</v>
      </c>
      <c r="D11" s="1">
        <v>840</v>
      </c>
      <c r="E11" s="1">
        <v>470</v>
      </c>
      <c r="F11" s="1">
        <v>596</v>
      </c>
      <c r="G11" s="6">
        <v>0.3</v>
      </c>
      <c r="H11" s="1">
        <v>180</v>
      </c>
      <c r="I11" s="1" t="s">
        <v>37</v>
      </c>
      <c r="J11" s="1">
        <v>466</v>
      </c>
      <c r="K11" s="1">
        <f t="shared" si="1"/>
        <v>4</v>
      </c>
      <c r="L11" s="1"/>
      <c r="M11" s="1"/>
      <c r="N11" s="1">
        <v>504</v>
      </c>
      <c r="O11" s="1">
        <f t="shared" si="2"/>
        <v>94</v>
      </c>
      <c r="P11" s="5">
        <f>20*O11-N11-F11</f>
        <v>780</v>
      </c>
      <c r="Q11" s="5">
        <f t="shared" si="5"/>
        <v>840</v>
      </c>
      <c r="R11" s="5"/>
      <c r="S11" s="1"/>
      <c r="T11" s="1">
        <f t="shared" si="6"/>
        <v>20.638297872340427</v>
      </c>
      <c r="U11" s="1">
        <f t="shared" si="3"/>
        <v>11.702127659574469</v>
      </c>
      <c r="V11" s="1">
        <v>82.6</v>
      </c>
      <c r="W11" s="1">
        <v>84</v>
      </c>
      <c r="X11" s="1">
        <v>75.400000000000006</v>
      </c>
      <c r="Y11" s="1">
        <v>87</v>
      </c>
      <c r="Z11" s="1">
        <v>77</v>
      </c>
      <c r="AA11" s="1"/>
      <c r="AB11" s="1">
        <f t="shared" si="7"/>
        <v>234</v>
      </c>
      <c r="AC11" s="6">
        <v>12</v>
      </c>
      <c r="AD11" s="10">
        <f t="shared" si="9"/>
        <v>70</v>
      </c>
      <c r="AE11" s="1">
        <f t="shared" si="8"/>
        <v>252</v>
      </c>
      <c r="AF11" s="1">
        <f>VLOOKUP(A11,[1]Sheet!$A:$AF,32,0)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0" t="s">
        <v>43</v>
      </c>
      <c r="B12" s="30" t="s">
        <v>34</v>
      </c>
      <c r="C12" s="30">
        <v>25</v>
      </c>
      <c r="D12" s="30"/>
      <c r="E12" s="30">
        <v>10</v>
      </c>
      <c r="F12" s="30">
        <v>9</v>
      </c>
      <c r="G12" s="31">
        <v>0.09</v>
      </c>
      <c r="H12" s="30">
        <v>180</v>
      </c>
      <c r="I12" s="30" t="s">
        <v>37</v>
      </c>
      <c r="J12" s="30">
        <v>47</v>
      </c>
      <c r="K12" s="30">
        <f t="shared" si="1"/>
        <v>-37</v>
      </c>
      <c r="L12" s="30"/>
      <c r="M12" s="30"/>
      <c r="N12" s="30">
        <v>0</v>
      </c>
      <c r="O12" s="30">
        <f t="shared" si="2"/>
        <v>2</v>
      </c>
      <c r="P12" s="32"/>
      <c r="Q12" s="32">
        <f t="shared" si="5"/>
        <v>0</v>
      </c>
      <c r="R12" s="32"/>
      <c r="S12" s="30"/>
      <c r="T12" s="30">
        <f t="shared" si="6"/>
        <v>4.5</v>
      </c>
      <c r="U12" s="30">
        <f t="shared" si="3"/>
        <v>4.5</v>
      </c>
      <c r="V12" s="30">
        <v>4.5999999999999996</v>
      </c>
      <c r="W12" s="30">
        <v>5.8</v>
      </c>
      <c r="X12" s="30">
        <v>1.6</v>
      </c>
      <c r="Y12" s="30">
        <v>4.2</v>
      </c>
      <c r="Z12" s="30">
        <v>2.4</v>
      </c>
      <c r="AA12" s="30" t="s">
        <v>44</v>
      </c>
      <c r="AB12" s="30">
        <f t="shared" si="7"/>
        <v>0</v>
      </c>
      <c r="AC12" s="31">
        <v>24</v>
      </c>
      <c r="AD12" s="33">
        <f t="shared" si="9"/>
        <v>0</v>
      </c>
      <c r="AE12" s="30">
        <f t="shared" si="8"/>
        <v>0</v>
      </c>
      <c r="AF12" s="30">
        <f>VLOOKUP(A12,[1]Sheet!$A:$AF,32,0)</f>
        <v>14</v>
      </c>
      <c r="AG12" s="30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34</v>
      </c>
      <c r="C13" s="1">
        <v>124</v>
      </c>
      <c r="D13" s="1"/>
      <c r="E13" s="1">
        <v>59</v>
      </c>
      <c r="F13" s="1">
        <v>59</v>
      </c>
      <c r="G13" s="6">
        <v>0.36</v>
      </c>
      <c r="H13" s="1">
        <v>180</v>
      </c>
      <c r="I13" s="1" t="s">
        <v>37</v>
      </c>
      <c r="J13" s="1">
        <v>61</v>
      </c>
      <c r="K13" s="1">
        <f t="shared" si="1"/>
        <v>-2</v>
      </c>
      <c r="L13" s="1"/>
      <c r="M13" s="1"/>
      <c r="N13" s="1">
        <v>0</v>
      </c>
      <c r="O13" s="1">
        <f t="shared" si="2"/>
        <v>11.8</v>
      </c>
      <c r="P13" s="5">
        <f t="shared" ref="P13" si="10">14*O13-N13-F13</f>
        <v>106.20000000000002</v>
      </c>
      <c r="Q13" s="5">
        <f t="shared" si="5"/>
        <v>140</v>
      </c>
      <c r="R13" s="5"/>
      <c r="S13" s="1"/>
      <c r="T13" s="1">
        <f t="shared" si="6"/>
        <v>16.864406779661017</v>
      </c>
      <c r="U13" s="1">
        <f t="shared" si="3"/>
        <v>5</v>
      </c>
      <c r="V13" s="1">
        <v>4.8</v>
      </c>
      <c r="W13" s="1">
        <v>5.6</v>
      </c>
      <c r="X13" s="1">
        <v>12.8</v>
      </c>
      <c r="Y13" s="1">
        <v>4.5999999999999996</v>
      </c>
      <c r="Z13" s="1">
        <v>12.4</v>
      </c>
      <c r="AA13" s="1"/>
      <c r="AB13" s="1">
        <f t="shared" si="7"/>
        <v>38.232000000000006</v>
      </c>
      <c r="AC13" s="6">
        <v>10</v>
      </c>
      <c r="AD13" s="10">
        <f t="shared" si="9"/>
        <v>14</v>
      </c>
      <c r="AE13" s="1">
        <f t="shared" si="8"/>
        <v>50.4</v>
      </c>
      <c r="AF13" s="1">
        <f>VLOOKUP(A13,[1]Sheet!$A:$AF,32,0)</f>
        <v>14</v>
      </c>
      <c r="AG13" s="1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48</v>
      </c>
      <c r="C14" s="1">
        <v>171.5</v>
      </c>
      <c r="D14" s="1"/>
      <c r="E14" s="1">
        <v>153</v>
      </c>
      <c r="F14" s="1">
        <v>7.5</v>
      </c>
      <c r="G14" s="6">
        <v>1</v>
      </c>
      <c r="H14" s="1">
        <v>180</v>
      </c>
      <c r="I14" s="1" t="s">
        <v>37</v>
      </c>
      <c r="J14" s="1">
        <v>170</v>
      </c>
      <c r="K14" s="1">
        <f t="shared" si="1"/>
        <v>-17</v>
      </c>
      <c r="L14" s="1"/>
      <c r="M14" s="1"/>
      <c r="N14" s="1">
        <v>264</v>
      </c>
      <c r="O14" s="1">
        <f t="shared" si="2"/>
        <v>30.6</v>
      </c>
      <c r="P14" s="5">
        <f>20*O14-N14-F14</f>
        <v>340.5</v>
      </c>
      <c r="Q14" s="5">
        <f t="shared" si="5"/>
        <v>330</v>
      </c>
      <c r="R14" s="5"/>
      <c r="S14" s="1"/>
      <c r="T14" s="1">
        <f t="shared" si="6"/>
        <v>19.656862745098039</v>
      </c>
      <c r="U14" s="1">
        <f t="shared" si="3"/>
        <v>8.8725490196078436</v>
      </c>
      <c r="V14" s="1">
        <v>28.5</v>
      </c>
      <c r="W14" s="1">
        <v>22.9</v>
      </c>
      <c r="X14" s="1">
        <v>29.7</v>
      </c>
      <c r="Y14" s="1">
        <v>19.7</v>
      </c>
      <c r="Z14" s="1">
        <v>31.9</v>
      </c>
      <c r="AA14" s="1"/>
      <c r="AB14" s="1">
        <f t="shared" si="7"/>
        <v>340.5</v>
      </c>
      <c r="AC14" s="6">
        <v>5.5</v>
      </c>
      <c r="AD14" s="10">
        <f t="shared" si="9"/>
        <v>60</v>
      </c>
      <c r="AE14" s="1">
        <f t="shared" si="8"/>
        <v>330</v>
      </c>
      <c r="AF14" s="1">
        <f>VLOOKUP(A14,[1]Sheet!$A:$AF,32,0)</f>
        <v>12</v>
      </c>
      <c r="AG14" s="1">
        <f>VLOOKUP(A14,[1]Sheet!$A:$AG,33,0)</f>
        <v>84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2" t="s">
        <v>49</v>
      </c>
      <c r="B15" s="22" t="s">
        <v>48</v>
      </c>
      <c r="C15" s="22"/>
      <c r="D15" s="22"/>
      <c r="E15" s="22"/>
      <c r="F15" s="22"/>
      <c r="G15" s="23">
        <v>0</v>
      </c>
      <c r="H15" s="22" t="e">
        <v>#N/A</v>
      </c>
      <c r="I15" s="22" t="s">
        <v>37</v>
      </c>
      <c r="J15" s="22"/>
      <c r="K15" s="22">
        <f t="shared" si="1"/>
        <v>0</v>
      </c>
      <c r="L15" s="22"/>
      <c r="M15" s="22"/>
      <c r="N15" s="22"/>
      <c r="O15" s="22">
        <f t="shared" si="2"/>
        <v>0</v>
      </c>
      <c r="P15" s="24"/>
      <c r="Q15" s="24"/>
      <c r="R15" s="24"/>
      <c r="S15" s="22"/>
      <c r="T15" s="22" t="e">
        <f t="shared" ref="T15:T67" si="11">(F15+N15+P15)/O15</f>
        <v>#DIV/0!</v>
      </c>
      <c r="U15" s="22" t="e">
        <f t="shared" si="3"/>
        <v>#DIV/0!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 t="s">
        <v>50</v>
      </c>
      <c r="AB15" s="22"/>
      <c r="AC15" s="23">
        <v>0</v>
      </c>
      <c r="AD15" s="25"/>
      <c r="AE15" s="22"/>
      <c r="AF15" s="22">
        <f>VLOOKUP(A15,[1]Sheet!$A:$AF,32,0)</f>
        <v>14</v>
      </c>
      <c r="AG15" s="22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2" t="s">
        <v>51</v>
      </c>
      <c r="B16" s="22" t="s">
        <v>48</v>
      </c>
      <c r="C16" s="22"/>
      <c r="D16" s="22"/>
      <c r="E16" s="22"/>
      <c r="F16" s="22"/>
      <c r="G16" s="23">
        <v>0</v>
      </c>
      <c r="H16" s="22" t="e">
        <v>#N/A</v>
      </c>
      <c r="I16" s="22" t="s">
        <v>37</v>
      </c>
      <c r="J16" s="22"/>
      <c r="K16" s="22">
        <f t="shared" si="1"/>
        <v>0</v>
      </c>
      <c r="L16" s="22"/>
      <c r="M16" s="22"/>
      <c r="N16" s="22"/>
      <c r="O16" s="22">
        <f t="shared" si="2"/>
        <v>0</v>
      </c>
      <c r="P16" s="24"/>
      <c r="Q16" s="24"/>
      <c r="R16" s="24"/>
      <c r="S16" s="22"/>
      <c r="T16" s="22" t="e">
        <f t="shared" si="11"/>
        <v>#DIV/0!</v>
      </c>
      <c r="U16" s="22" t="e">
        <f t="shared" si="3"/>
        <v>#DIV/0!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 t="s">
        <v>50</v>
      </c>
      <c r="AB16" s="22"/>
      <c r="AC16" s="23">
        <v>0</v>
      </c>
      <c r="AD16" s="25"/>
      <c r="AE16" s="22"/>
      <c r="AF16" s="22">
        <f>VLOOKUP(A16,[1]Sheet!$A:$AF,32,0)</f>
        <v>14</v>
      </c>
      <c r="AG16" s="22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52</v>
      </c>
      <c r="B17" s="22" t="s">
        <v>48</v>
      </c>
      <c r="C17" s="22"/>
      <c r="D17" s="22"/>
      <c r="E17" s="22"/>
      <c r="F17" s="22"/>
      <c r="G17" s="23">
        <v>0</v>
      </c>
      <c r="H17" s="22" t="e">
        <v>#N/A</v>
      </c>
      <c r="I17" s="22" t="s">
        <v>37</v>
      </c>
      <c r="J17" s="22"/>
      <c r="K17" s="22">
        <f t="shared" si="1"/>
        <v>0</v>
      </c>
      <c r="L17" s="22"/>
      <c r="M17" s="22"/>
      <c r="N17" s="22"/>
      <c r="O17" s="22">
        <f t="shared" si="2"/>
        <v>0</v>
      </c>
      <c r="P17" s="24"/>
      <c r="Q17" s="24"/>
      <c r="R17" s="24"/>
      <c r="S17" s="22"/>
      <c r="T17" s="22" t="e">
        <f t="shared" si="11"/>
        <v>#DIV/0!</v>
      </c>
      <c r="U17" s="22" t="e">
        <f t="shared" si="3"/>
        <v>#DIV/0!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 t="s">
        <v>50</v>
      </c>
      <c r="AB17" s="22"/>
      <c r="AC17" s="23">
        <v>0</v>
      </c>
      <c r="AD17" s="25"/>
      <c r="AE17" s="22"/>
      <c r="AF17" s="22">
        <f>VLOOKUP(A17,[1]Sheet!$A:$AF,32,0)</f>
        <v>14</v>
      </c>
      <c r="AG17" s="22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53</v>
      </c>
      <c r="B18" s="15" t="s">
        <v>48</v>
      </c>
      <c r="C18" s="15">
        <v>19</v>
      </c>
      <c r="D18" s="15"/>
      <c r="E18" s="15"/>
      <c r="F18" s="15">
        <v>19</v>
      </c>
      <c r="G18" s="16">
        <v>0</v>
      </c>
      <c r="H18" s="15">
        <v>180</v>
      </c>
      <c r="I18" s="29" t="s">
        <v>56</v>
      </c>
      <c r="J18" s="15"/>
      <c r="K18" s="15">
        <f t="shared" si="1"/>
        <v>0</v>
      </c>
      <c r="L18" s="15"/>
      <c r="M18" s="15"/>
      <c r="N18" s="15">
        <v>0</v>
      </c>
      <c r="O18" s="15">
        <f t="shared" si="2"/>
        <v>0</v>
      </c>
      <c r="P18" s="17"/>
      <c r="Q18" s="17"/>
      <c r="R18" s="17"/>
      <c r="S18" s="15"/>
      <c r="T18" s="15" t="e">
        <f t="shared" si="11"/>
        <v>#DIV/0!</v>
      </c>
      <c r="U18" s="15" t="e">
        <f t="shared" si="3"/>
        <v>#DIV/0!</v>
      </c>
      <c r="V18" s="15">
        <v>1.1000000000000001</v>
      </c>
      <c r="W18" s="15">
        <v>0</v>
      </c>
      <c r="X18" s="15">
        <v>0.7</v>
      </c>
      <c r="Y18" s="15">
        <v>0</v>
      </c>
      <c r="Z18" s="15">
        <v>0.7</v>
      </c>
      <c r="AA18" s="20" t="s">
        <v>46</v>
      </c>
      <c r="AB18" s="15">
        <f t="shared" ref="AB18:AB19" si="12">P18*G18</f>
        <v>0</v>
      </c>
      <c r="AC18" s="16">
        <v>0</v>
      </c>
      <c r="AD18" s="18"/>
      <c r="AE18" s="15"/>
      <c r="AF18" s="15"/>
      <c r="AG18" s="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140</v>
      </c>
      <c r="D19" s="1"/>
      <c r="E19" s="1">
        <v>71</v>
      </c>
      <c r="F19" s="1">
        <v>3</v>
      </c>
      <c r="G19" s="6">
        <v>0.25</v>
      </c>
      <c r="H19" s="1">
        <v>180</v>
      </c>
      <c r="I19" s="1" t="s">
        <v>37</v>
      </c>
      <c r="J19" s="1">
        <v>130</v>
      </c>
      <c r="K19" s="1">
        <f t="shared" si="1"/>
        <v>-59</v>
      </c>
      <c r="L19" s="1"/>
      <c r="M19" s="1"/>
      <c r="N19" s="1">
        <v>504</v>
      </c>
      <c r="O19" s="1">
        <f t="shared" si="2"/>
        <v>14.2</v>
      </c>
      <c r="P19" s="5"/>
      <c r="Q19" s="5">
        <f>AD19*AC19</f>
        <v>0</v>
      </c>
      <c r="R19" s="5"/>
      <c r="S19" s="1"/>
      <c r="T19" s="1">
        <f>(F19+N19+Q19)/O19</f>
        <v>35.70422535211268</v>
      </c>
      <c r="U19" s="1">
        <f t="shared" si="3"/>
        <v>35.70422535211268</v>
      </c>
      <c r="V19" s="1">
        <v>39.6</v>
      </c>
      <c r="W19" s="1">
        <v>32.6</v>
      </c>
      <c r="X19" s="1">
        <v>0.4</v>
      </c>
      <c r="Y19" s="1">
        <v>31.4</v>
      </c>
      <c r="Z19" s="1">
        <v>23.6</v>
      </c>
      <c r="AA19" s="1"/>
      <c r="AB19" s="1">
        <f t="shared" si="12"/>
        <v>0</v>
      </c>
      <c r="AC19" s="6">
        <v>12</v>
      </c>
      <c r="AD19" s="10">
        <f>MROUND(P19,AC19*AF19)/AC19</f>
        <v>0</v>
      </c>
      <c r="AE19" s="1">
        <f>AD19*AC19*G19</f>
        <v>0</v>
      </c>
      <c r="AF19" s="1">
        <f>VLOOKUP(A19,[1]Sheet!$A:$AF,32,0)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55</v>
      </c>
      <c r="B20" s="15" t="s">
        <v>48</v>
      </c>
      <c r="C20" s="15">
        <v>12</v>
      </c>
      <c r="D20" s="15"/>
      <c r="E20" s="15">
        <v>9</v>
      </c>
      <c r="F20" s="15">
        <v>3</v>
      </c>
      <c r="G20" s="16">
        <v>0</v>
      </c>
      <c r="H20" s="15">
        <v>180</v>
      </c>
      <c r="I20" s="15" t="s">
        <v>56</v>
      </c>
      <c r="J20" s="15">
        <v>11</v>
      </c>
      <c r="K20" s="15">
        <f t="shared" si="1"/>
        <v>-2</v>
      </c>
      <c r="L20" s="15"/>
      <c r="M20" s="15"/>
      <c r="N20" s="15"/>
      <c r="O20" s="15">
        <f t="shared" si="2"/>
        <v>1.8</v>
      </c>
      <c r="P20" s="17"/>
      <c r="Q20" s="17"/>
      <c r="R20" s="17"/>
      <c r="S20" s="15"/>
      <c r="T20" s="15">
        <f t="shared" si="11"/>
        <v>1.6666666666666665</v>
      </c>
      <c r="U20" s="15">
        <f t="shared" si="3"/>
        <v>1.6666666666666665</v>
      </c>
      <c r="V20" s="15">
        <v>0</v>
      </c>
      <c r="W20" s="15">
        <v>0</v>
      </c>
      <c r="X20" s="15">
        <v>0</v>
      </c>
      <c r="Y20" s="15">
        <v>0</v>
      </c>
      <c r="Z20" s="15">
        <v>1</v>
      </c>
      <c r="AA20" s="15"/>
      <c r="AB20" s="15"/>
      <c r="AC20" s="16">
        <v>0</v>
      </c>
      <c r="AD20" s="18"/>
      <c r="AE20" s="15"/>
      <c r="AF20" s="15"/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92</v>
      </c>
      <c r="D21" s="1"/>
      <c r="E21" s="1">
        <v>33</v>
      </c>
      <c r="F21" s="1">
        <v>3</v>
      </c>
      <c r="G21" s="6">
        <v>0.25</v>
      </c>
      <c r="H21" s="1">
        <v>180</v>
      </c>
      <c r="I21" s="1" t="s">
        <v>37</v>
      </c>
      <c r="J21" s="1">
        <v>103</v>
      </c>
      <c r="K21" s="1">
        <f t="shared" si="1"/>
        <v>-70</v>
      </c>
      <c r="L21" s="1"/>
      <c r="M21" s="1"/>
      <c r="N21" s="1">
        <v>504</v>
      </c>
      <c r="O21" s="1">
        <f t="shared" si="2"/>
        <v>6.6</v>
      </c>
      <c r="P21" s="5"/>
      <c r="Q21" s="5">
        <f>AD21*AC21</f>
        <v>0</v>
      </c>
      <c r="R21" s="5"/>
      <c r="S21" s="1"/>
      <c r="T21" s="1">
        <f>(F21+N21+Q21)/O21</f>
        <v>76.818181818181827</v>
      </c>
      <c r="U21" s="1">
        <f t="shared" si="3"/>
        <v>76.818181818181827</v>
      </c>
      <c r="V21" s="1">
        <v>32.6</v>
      </c>
      <c r="W21" s="1">
        <v>28</v>
      </c>
      <c r="X21" s="1">
        <v>23.6</v>
      </c>
      <c r="Y21" s="1">
        <v>25.6</v>
      </c>
      <c r="Z21" s="1">
        <v>29.2</v>
      </c>
      <c r="AA21" s="1"/>
      <c r="AB21" s="1">
        <f>P21*G21</f>
        <v>0</v>
      </c>
      <c r="AC21" s="6">
        <v>12</v>
      </c>
      <c r="AD21" s="10">
        <f>MROUND(P21,AC21*AF21)/AC21</f>
        <v>0</v>
      </c>
      <c r="AE21" s="1">
        <f>AD21*AC21*G21</f>
        <v>0</v>
      </c>
      <c r="AF21" s="1">
        <f>VLOOKUP(A21,[1]Sheet!$A:$AF,32,0)</f>
        <v>14</v>
      </c>
      <c r="AG21" s="1">
        <f>VLOOKUP(A21,[1]Sheet!$A:$AG,33,0)</f>
        <v>70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58</v>
      </c>
      <c r="B22" s="15" t="s">
        <v>48</v>
      </c>
      <c r="C22" s="15">
        <v>12</v>
      </c>
      <c r="D22" s="15"/>
      <c r="E22" s="15"/>
      <c r="F22" s="15">
        <v>12</v>
      </c>
      <c r="G22" s="16">
        <v>0</v>
      </c>
      <c r="H22" s="15">
        <v>180</v>
      </c>
      <c r="I22" s="15" t="s">
        <v>56</v>
      </c>
      <c r="J22" s="15"/>
      <c r="K22" s="15">
        <f t="shared" si="1"/>
        <v>0</v>
      </c>
      <c r="L22" s="15"/>
      <c r="M22" s="15"/>
      <c r="N22" s="15"/>
      <c r="O22" s="15">
        <f t="shared" si="2"/>
        <v>0</v>
      </c>
      <c r="P22" s="17"/>
      <c r="Q22" s="17"/>
      <c r="R22" s="17"/>
      <c r="S22" s="15"/>
      <c r="T22" s="15" t="e">
        <f t="shared" si="11"/>
        <v>#DIV/0!</v>
      </c>
      <c r="U22" s="15" t="e">
        <f t="shared" si="3"/>
        <v>#DIV/0!</v>
      </c>
      <c r="V22" s="15">
        <v>0</v>
      </c>
      <c r="W22" s="15">
        <v>0.6</v>
      </c>
      <c r="X22" s="15">
        <v>0</v>
      </c>
      <c r="Y22" s="15">
        <v>-0.2</v>
      </c>
      <c r="Z22" s="15">
        <v>0.2</v>
      </c>
      <c r="AA22" s="20" t="s">
        <v>46</v>
      </c>
      <c r="AB22" s="15"/>
      <c r="AC22" s="16">
        <v>0</v>
      </c>
      <c r="AD22" s="18"/>
      <c r="AE22" s="15"/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48</v>
      </c>
      <c r="C23" s="1">
        <v>162.80000000000001</v>
      </c>
      <c r="D23" s="1"/>
      <c r="E23" s="1">
        <v>111</v>
      </c>
      <c r="F23" s="1">
        <v>22.1</v>
      </c>
      <c r="G23" s="6">
        <v>1</v>
      </c>
      <c r="H23" s="1">
        <v>180</v>
      </c>
      <c r="I23" s="1" t="s">
        <v>37</v>
      </c>
      <c r="J23" s="1">
        <v>111</v>
      </c>
      <c r="K23" s="1">
        <f t="shared" si="1"/>
        <v>0</v>
      </c>
      <c r="L23" s="1"/>
      <c r="M23" s="1"/>
      <c r="N23" s="1">
        <v>207.2</v>
      </c>
      <c r="O23" s="1">
        <f t="shared" si="2"/>
        <v>22.2</v>
      </c>
      <c r="P23" s="5">
        <f>20*O23-N23-F23</f>
        <v>214.70000000000002</v>
      </c>
      <c r="Q23" s="5">
        <f>AD23*AC23</f>
        <v>207.20000000000002</v>
      </c>
      <c r="R23" s="5"/>
      <c r="S23" s="1"/>
      <c r="T23" s="1">
        <f>(F23+N23+Q23)/O23</f>
        <v>19.662162162162161</v>
      </c>
      <c r="U23" s="1">
        <f t="shared" si="3"/>
        <v>10.328828828828829</v>
      </c>
      <c r="V23" s="1">
        <v>22.96</v>
      </c>
      <c r="W23" s="1">
        <v>16.28</v>
      </c>
      <c r="X23" s="1">
        <v>24.42</v>
      </c>
      <c r="Y23" s="1">
        <v>14.8</v>
      </c>
      <c r="Z23" s="1">
        <v>14.06</v>
      </c>
      <c r="AA23" s="1"/>
      <c r="AB23" s="1">
        <f>P23*G23</f>
        <v>214.70000000000002</v>
      </c>
      <c r="AC23" s="6">
        <v>3.7</v>
      </c>
      <c r="AD23" s="10">
        <f>MROUND(P23,AC23*AF23)/AC23</f>
        <v>56</v>
      </c>
      <c r="AE23" s="1">
        <f>AD23*AC23*G23</f>
        <v>207.20000000000002</v>
      </c>
      <c r="AF23" s="1">
        <f>VLOOKUP(A23,[1]Sheet!$A:$AF,32,0)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60</v>
      </c>
      <c r="B24" s="15" t="s">
        <v>48</v>
      </c>
      <c r="C24" s="15">
        <v>7.2</v>
      </c>
      <c r="D24" s="15"/>
      <c r="E24" s="15">
        <v>1.8</v>
      </c>
      <c r="F24" s="15"/>
      <c r="G24" s="16">
        <v>0</v>
      </c>
      <c r="H24" s="15">
        <v>180</v>
      </c>
      <c r="I24" s="15" t="s">
        <v>56</v>
      </c>
      <c r="J24" s="15">
        <v>1.8</v>
      </c>
      <c r="K24" s="15">
        <f t="shared" si="1"/>
        <v>0</v>
      </c>
      <c r="L24" s="15"/>
      <c r="M24" s="15"/>
      <c r="N24" s="15">
        <v>0</v>
      </c>
      <c r="O24" s="15">
        <f t="shared" si="2"/>
        <v>0.36</v>
      </c>
      <c r="P24" s="17"/>
      <c r="Q24" s="17"/>
      <c r="R24" s="17"/>
      <c r="S24" s="15"/>
      <c r="T24" s="15">
        <f t="shared" si="11"/>
        <v>0</v>
      </c>
      <c r="U24" s="15">
        <f t="shared" si="3"/>
        <v>0</v>
      </c>
      <c r="V24" s="15">
        <v>3.96</v>
      </c>
      <c r="W24" s="15">
        <v>3.24</v>
      </c>
      <c r="X24" s="15">
        <v>1.8</v>
      </c>
      <c r="Y24" s="15">
        <v>6.16</v>
      </c>
      <c r="Z24" s="15">
        <v>3.62</v>
      </c>
      <c r="AA24" s="15" t="s">
        <v>61</v>
      </c>
      <c r="AB24" s="15"/>
      <c r="AC24" s="16">
        <v>0</v>
      </c>
      <c r="AD24" s="18"/>
      <c r="AE24" s="15"/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476</v>
      </c>
      <c r="D25" s="1">
        <v>756</v>
      </c>
      <c r="E25" s="1">
        <v>365</v>
      </c>
      <c r="F25" s="1">
        <v>779</v>
      </c>
      <c r="G25" s="6">
        <v>0.25</v>
      </c>
      <c r="H25" s="1">
        <v>180</v>
      </c>
      <c r="I25" s="1" t="s">
        <v>37</v>
      </c>
      <c r="J25" s="1">
        <v>358</v>
      </c>
      <c r="K25" s="1">
        <f t="shared" si="1"/>
        <v>7</v>
      </c>
      <c r="L25" s="1"/>
      <c r="M25" s="1"/>
      <c r="N25" s="1">
        <v>0</v>
      </c>
      <c r="O25" s="1">
        <f t="shared" si="2"/>
        <v>73</v>
      </c>
      <c r="P25" s="5">
        <f>20*O25-N25-F25</f>
        <v>681</v>
      </c>
      <c r="Q25" s="5">
        <f t="shared" ref="Q25:Q29" si="13">AD25*AC25</f>
        <v>672</v>
      </c>
      <c r="R25" s="5"/>
      <c r="S25" s="1"/>
      <c r="T25" s="1">
        <f t="shared" ref="T25:T29" si="14">(F25+N25+Q25)/O25</f>
        <v>19.876712328767123</v>
      </c>
      <c r="U25" s="1">
        <f t="shared" si="3"/>
        <v>10.671232876712329</v>
      </c>
      <c r="V25" s="1">
        <v>68.8</v>
      </c>
      <c r="W25" s="1">
        <v>76.599999999999994</v>
      </c>
      <c r="X25" s="1">
        <v>78.599999999999994</v>
      </c>
      <c r="Y25" s="1">
        <v>69.8</v>
      </c>
      <c r="Z25" s="1">
        <v>78.599999999999994</v>
      </c>
      <c r="AA25" s="1"/>
      <c r="AB25" s="1">
        <f t="shared" ref="AB25:AB29" si="15">P25*G25</f>
        <v>170.25</v>
      </c>
      <c r="AC25" s="6">
        <v>6</v>
      </c>
      <c r="AD25" s="10">
        <f t="shared" ref="AD25:AD29" si="16">MROUND(P25,AC25*AF25)/AC25</f>
        <v>112</v>
      </c>
      <c r="AE25" s="1">
        <f t="shared" ref="AE25:AE29" si="17">AD25*AC25*G25</f>
        <v>168</v>
      </c>
      <c r="AF25" s="1">
        <f>VLOOKUP(A25,[1]Sheet!$A:$AF,32,0)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198</v>
      </c>
      <c r="D26" s="1">
        <v>756</v>
      </c>
      <c r="E26" s="1">
        <v>129</v>
      </c>
      <c r="F26" s="1">
        <v>784</v>
      </c>
      <c r="G26" s="6">
        <v>0.25</v>
      </c>
      <c r="H26" s="1">
        <v>180</v>
      </c>
      <c r="I26" s="1" t="s">
        <v>37</v>
      </c>
      <c r="J26" s="1">
        <v>144</v>
      </c>
      <c r="K26" s="1">
        <f t="shared" si="1"/>
        <v>-15</v>
      </c>
      <c r="L26" s="1"/>
      <c r="M26" s="1"/>
      <c r="N26" s="1">
        <v>0</v>
      </c>
      <c r="O26" s="1">
        <f t="shared" si="2"/>
        <v>25.8</v>
      </c>
      <c r="P26" s="5"/>
      <c r="Q26" s="5">
        <f t="shared" si="13"/>
        <v>0</v>
      </c>
      <c r="R26" s="5"/>
      <c r="S26" s="1"/>
      <c r="T26" s="1">
        <f t="shared" si="14"/>
        <v>30.387596899224807</v>
      </c>
      <c r="U26" s="1">
        <f t="shared" si="3"/>
        <v>30.387596899224807</v>
      </c>
      <c r="V26" s="1">
        <v>30.2</v>
      </c>
      <c r="W26" s="1">
        <v>44.4</v>
      </c>
      <c r="X26" s="1">
        <v>36.200000000000003</v>
      </c>
      <c r="Y26" s="1">
        <v>37.6</v>
      </c>
      <c r="Z26" s="1">
        <v>37.4</v>
      </c>
      <c r="AA26" s="1"/>
      <c r="AB26" s="1">
        <f t="shared" si="15"/>
        <v>0</v>
      </c>
      <c r="AC26" s="6">
        <v>6</v>
      </c>
      <c r="AD26" s="10">
        <f t="shared" si="16"/>
        <v>0</v>
      </c>
      <c r="AE26" s="1">
        <f t="shared" si="17"/>
        <v>0</v>
      </c>
      <c r="AF26" s="1">
        <f>VLOOKUP(A26,[1]Sheet!$A:$AF,32,0)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102</v>
      </c>
      <c r="D27" s="1"/>
      <c r="E27" s="1">
        <v>54</v>
      </c>
      <c r="F27" s="1">
        <v>5</v>
      </c>
      <c r="G27" s="6">
        <v>0.25</v>
      </c>
      <c r="H27" s="1">
        <v>180</v>
      </c>
      <c r="I27" s="1" t="s">
        <v>37</v>
      </c>
      <c r="J27" s="1">
        <v>88</v>
      </c>
      <c r="K27" s="1">
        <f t="shared" si="1"/>
        <v>-34</v>
      </c>
      <c r="L27" s="1"/>
      <c r="M27" s="1"/>
      <c r="N27" s="1">
        <v>336</v>
      </c>
      <c r="O27" s="1">
        <f t="shared" si="2"/>
        <v>10.8</v>
      </c>
      <c r="P27" s="5"/>
      <c r="Q27" s="5">
        <f t="shared" si="13"/>
        <v>0</v>
      </c>
      <c r="R27" s="5"/>
      <c r="S27" s="1"/>
      <c r="T27" s="1">
        <f t="shared" si="14"/>
        <v>31.574074074074073</v>
      </c>
      <c r="U27" s="1">
        <f t="shared" si="3"/>
        <v>31.574074074074073</v>
      </c>
      <c r="V27" s="1">
        <v>26</v>
      </c>
      <c r="W27" s="1">
        <v>33.200000000000003</v>
      </c>
      <c r="X27" s="1">
        <v>23.6</v>
      </c>
      <c r="Y27" s="1">
        <v>32.200000000000003</v>
      </c>
      <c r="Z27" s="1">
        <v>22.2</v>
      </c>
      <c r="AA27" s="1"/>
      <c r="AB27" s="1">
        <f t="shared" si="15"/>
        <v>0</v>
      </c>
      <c r="AC27" s="6">
        <v>6</v>
      </c>
      <c r="AD27" s="10">
        <f t="shared" si="16"/>
        <v>0</v>
      </c>
      <c r="AE27" s="1">
        <f t="shared" si="17"/>
        <v>0</v>
      </c>
      <c r="AF27" s="1">
        <f>VLOOKUP(A27,[1]Sheet!$A:$AF,32,0)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48</v>
      </c>
      <c r="C28" s="1">
        <v>204</v>
      </c>
      <c r="D28" s="1"/>
      <c r="E28" s="1">
        <v>162</v>
      </c>
      <c r="F28" s="1">
        <v>-6</v>
      </c>
      <c r="G28" s="6">
        <v>1</v>
      </c>
      <c r="H28" s="1">
        <v>180</v>
      </c>
      <c r="I28" s="1" t="s">
        <v>37</v>
      </c>
      <c r="J28" s="1">
        <v>213.5</v>
      </c>
      <c r="K28" s="1">
        <f t="shared" si="1"/>
        <v>-51.5</v>
      </c>
      <c r="L28" s="1"/>
      <c r="M28" s="1"/>
      <c r="N28" s="1">
        <v>432</v>
      </c>
      <c r="O28" s="1">
        <f t="shared" si="2"/>
        <v>32.4</v>
      </c>
      <c r="P28" s="5">
        <f t="shared" ref="P28" si="18">14*O28-N28-F28</f>
        <v>27.599999999999966</v>
      </c>
      <c r="Q28" s="5">
        <f t="shared" si="13"/>
        <v>0</v>
      </c>
      <c r="R28" s="5"/>
      <c r="S28" s="1"/>
      <c r="T28" s="1">
        <f t="shared" si="14"/>
        <v>13.148148148148149</v>
      </c>
      <c r="U28" s="1">
        <f t="shared" si="3"/>
        <v>13.148148148148149</v>
      </c>
      <c r="V28" s="1">
        <v>43.2</v>
      </c>
      <c r="W28" s="1">
        <v>37.200000000000003</v>
      </c>
      <c r="X28" s="1">
        <v>37.880000000000003</v>
      </c>
      <c r="Y28" s="1">
        <v>27.6</v>
      </c>
      <c r="Z28" s="1">
        <v>34.799999999999997</v>
      </c>
      <c r="AA28" s="1" t="s">
        <v>66</v>
      </c>
      <c r="AB28" s="1">
        <f t="shared" si="15"/>
        <v>27.599999999999966</v>
      </c>
      <c r="AC28" s="6">
        <v>6</v>
      </c>
      <c r="AD28" s="10">
        <f t="shared" si="16"/>
        <v>0</v>
      </c>
      <c r="AE28" s="1">
        <f t="shared" si="17"/>
        <v>0</v>
      </c>
      <c r="AF28" s="1">
        <f>VLOOKUP(A28,[1]Sheet!$A:$AF,32,0)</f>
        <v>12</v>
      </c>
      <c r="AG28" s="1">
        <f>VLOOKUP(A28,[1]Sheet!$A:$AG,33,0)</f>
        <v>84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179</v>
      </c>
      <c r="D29" s="1"/>
      <c r="E29" s="1">
        <v>117</v>
      </c>
      <c r="F29" s="1">
        <v>12</v>
      </c>
      <c r="G29" s="6">
        <v>0.25</v>
      </c>
      <c r="H29" s="1">
        <v>180</v>
      </c>
      <c r="I29" s="1" t="s">
        <v>37</v>
      </c>
      <c r="J29" s="1">
        <v>153</v>
      </c>
      <c r="K29" s="1">
        <f t="shared" si="1"/>
        <v>-36</v>
      </c>
      <c r="L29" s="1"/>
      <c r="M29" s="1"/>
      <c r="N29" s="1">
        <v>336</v>
      </c>
      <c r="O29" s="1">
        <f t="shared" si="2"/>
        <v>23.4</v>
      </c>
      <c r="P29" s="5"/>
      <c r="Q29" s="5">
        <f t="shared" si="13"/>
        <v>0</v>
      </c>
      <c r="R29" s="5"/>
      <c r="S29" s="1"/>
      <c r="T29" s="1">
        <f t="shared" si="14"/>
        <v>14.871794871794872</v>
      </c>
      <c r="U29" s="1">
        <f t="shared" si="3"/>
        <v>14.871794871794872</v>
      </c>
      <c r="V29" s="1">
        <v>33.200000000000003</v>
      </c>
      <c r="W29" s="1">
        <v>32.200000000000003</v>
      </c>
      <c r="X29" s="1">
        <v>33.4</v>
      </c>
      <c r="Y29" s="1">
        <v>23.8</v>
      </c>
      <c r="Z29" s="1">
        <v>29.2</v>
      </c>
      <c r="AA29" s="1"/>
      <c r="AB29" s="1">
        <f t="shared" si="15"/>
        <v>0</v>
      </c>
      <c r="AC29" s="6">
        <v>12</v>
      </c>
      <c r="AD29" s="10">
        <f t="shared" si="16"/>
        <v>0</v>
      </c>
      <c r="AE29" s="1">
        <f t="shared" si="17"/>
        <v>0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68</v>
      </c>
      <c r="B30" s="15" t="s">
        <v>34</v>
      </c>
      <c r="C30" s="15">
        <v>255</v>
      </c>
      <c r="D30" s="15">
        <v>840</v>
      </c>
      <c r="E30" s="19">
        <v>287</v>
      </c>
      <c r="F30" s="19">
        <v>718</v>
      </c>
      <c r="G30" s="16">
        <v>0</v>
      </c>
      <c r="H30" s="15" t="e">
        <v>#N/A</v>
      </c>
      <c r="I30" s="15" t="s">
        <v>56</v>
      </c>
      <c r="J30" s="15">
        <v>283</v>
      </c>
      <c r="K30" s="15">
        <f t="shared" si="1"/>
        <v>4</v>
      </c>
      <c r="L30" s="15"/>
      <c r="M30" s="15"/>
      <c r="N30" s="15"/>
      <c r="O30" s="15">
        <f t="shared" si="2"/>
        <v>57.4</v>
      </c>
      <c r="P30" s="17"/>
      <c r="Q30" s="17"/>
      <c r="R30" s="17"/>
      <c r="S30" s="15"/>
      <c r="T30" s="15">
        <f t="shared" si="11"/>
        <v>12.508710801393729</v>
      </c>
      <c r="U30" s="15">
        <f t="shared" si="3"/>
        <v>12.508710801393729</v>
      </c>
      <c r="V30" s="15">
        <v>62.6</v>
      </c>
      <c r="W30" s="15">
        <v>63</v>
      </c>
      <c r="X30" s="15">
        <v>54.2</v>
      </c>
      <c r="Y30" s="15">
        <v>24.4</v>
      </c>
      <c r="Z30" s="15">
        <v>65.599999999999994</v>
      </c>
      <c r="AA30" s="15" t="s">
        <v>69</v>
      </c>
      <c r="AB30" s="15"/>
      <c r="AC30" s="16">
        <v>0</v>
      </c>
      <c r="AD30" s="18"/>
      <c r="AE30" s="15"/>
      <c r="AF30" s="15"/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34</v>
      </c>
      <c r="C31" s="1">
        <v>1</v>
      </c>
      <c r="D31" s="1"/>
      <c r="E31" s="19">
        <f>E30</f>
        <v>287</v>
      </c>
      <c r="F31" s="19">
        <f>F30</f>
        <v>718</v>
      </c>
      <c r="G31" s="6">
        <v>0.25</v>
      </c>
      <c r="H31" s="1">
        <v>180</v>
      </c>
      <c r="I31" s="1" t="s">
        <v>37</v>
      </c>
      <c r="J31" s="1"/>
      <c r="K31" s="1">
        <f t="shared" si="1"/>
        <v>287</v>
      </c>
      <c r="L31" s="1"/>
      <c r="M31" s="1"/>
      <c r="N31" s="1">
        <v>0</v>
      </c>
      <c r="O31" s="1">
        <f t="shared" si="2"/>
        <v>57.4</v>
      </c>
      <c r="P31" s="5">
        <f>20*O31-N31-F31</f>
        <v>430</v>
      </c>
      <c r="Q31" s="5">
        <f t="shared" ref="Q31:Q32" si="19">AD31*AC31</f>
        <v>504</v>
      </c>
      <c r="R31" s="5"/>
      <c r="S31" s="1"/>
      <c r="T31" s="1">
        <f t="shared" ref="T31:T32" si="20">(F31+N31+Q31)/O31</f>
        <v>21.289198606271778</v>
      </c>
      <c r="U31" s="1">
        <f t="shared" si="3"/>
        <v>12.508710801393729</v>
      </c>
      <c r="V31" s="1">
        <v>62.8</v>
      </c>
      <c r="W31" s="1">
        <v>63</v>
      </c>
      <c r="X31" s="1">
        <v>54.2</v>
      </c>
      <c r="Y31" s="1">
        <v>25</v>
      </c>
      <c r="Z31" s="1">
        <v>65.599999999999994</v>
      </c>
      <c r="AA31" s="1" t="s">
        <v>66</v>
      </c>
      <c r="AB31" s="1">
        <f t="shared" ref="AB31:AB32" si="21">P31*G31</f>
        <v>107.5</v>
      </c>
      <c r="AC31" s="6">
        <v>12</v>
      </c>
      <c r="AD31" s="10">
        <f t="shared" ref="AD31:AD32" si="22">MROUND(P31,AC31*AF31)/AC31</f>
        <v>42</v>
      </c>
      <c r="AE31" s="1">
        <f t="shared" ref="AE31:AE32" si="23">AD31*AC31*G31</f>
        <v>126</v>
      </c>
      <c r="AF31" s="1">
        <f>VLOOKUP(A31,[1]Sheet!$A:$AF,32,0)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34</v>
      </c>
      <c r="C32" s="1">
        <v>328</v>
      </c>
      <c r="D32" s="1"/>
      <c r="E32" s="1">
        <v>226</v>
      </c>
      <c r="F32" s="1">
        <v>48</v>
      </c>
      <c r="G32" s="6">
        <v>0.25</v>
      </c>
      <c r="H32" s="1">
        <v>180</v>
      </c>
      <c r="I32" s="1" t="s">
        <v>37</v>
      </c>
      <c r="J32" s="1">
        <v>228</v>
      </c>
      <c r="K32" s="1">
        <f t="shared" si="1"/>
        <v>-2</v>
      </c>
      <c r="L32" s="1"/>
      <c r="M32" s="1"/>
      <c r="N32" s="1">
        <v>168</v>
      </c>
      <c r="O32" s="1">
        <f t="shared" si="2"/>
        <v>45.2</v>
      </c>
      <c r="P32" s="5">
        <f>20*O32-N32-F32</f>
        <v>688</v>
      </c>
      <c r="Q32" s="5">
        <f t="shared" si="19"/>
        <v>672</v>
      </c>
      <c r="R32" s="5"/>
      <c r="S32" s="1"/>
      <c r="T32" s="1">
        <f t="shared" si="20"/>
        <v>19.646017699115042</v>
      </c>
      <c r="U32" s="1">
        <f t="shared" si="3"/>
        <v>4.7787610619469021</v>
      </c>
      <c r="V32" s="1">
        <v>24.2</v>
      </c>
      <c r="W32" s="1">
        <v>41.8</v>
      </c>
      <c r="X32" s="1">
        <v>41</v>
      </c>
      <c r="Y32" s="1">
        <v>27.4</v>
      </c>
      <c r="Z32" s="1">
        <v>27.4</v>
      </c>
      <c r="AA32" s="1"/>
      <c r="AB32" s="1">
        <f t="shared" si="21"/>
        <v>172</v>
      </c>
      <c r="AC32" s="6">
        <v>12</v>
      </c>
      <c r="AD32" s="10">
        <f t="shared" si="22"/>
        <v>56</v>
      </c>
      <c r="AE32" s="1">
        <f t="shared" si="23"/>
        <v>168</v>
      </c>
      <c r="AF32" s="1">
        <f>VLOOKUP(A32,[1]Sheet!$A:$AF,32,0)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72</v>
      </c>
      <c r="B33" s="15" t="s">
        <v>48</v>
      </c>
      <c r="C33" s="15">
        <v>-6</v>
      </c>
      <c r="D33" s="15"/>
      <c r="E33" s="15"/>
      <c r="F33" s="15">
        <v>-6</v>
      </c>
      <c r="G33" s="16">
        <v>0</v>
      </c>
      <c r="H33" s="15" t="e">
        <v>#N/A</v>
      </c>
      <c r="I33" s="15" t="s">
        <v>56</v>
      </c>
      <c r="J33" s="15"/>
      <c r="K33" s="15">
        <f t="shared" si="1"/>
        <v>0</v>
      </c>
      <c r="L33" s="15"/>
      <c r="M33" s="15"/>
      <c r="N33" s="15"/>
      <c r="O33" s="15">
        <f t="shared" si="2"/>
        <v>0</v>
      </c>
      <c r="P33" s="17"/>
      <c r="Q33" s="17"/>
      <c r="R33" s="17"/>
      <c r="S33" s="15"/>
      <c r="T33" s="15" t="e">
        <f t="shared" si="11"/>
        <v>#DIV/0!</v>
      </c>
      <c r="U33" s="15" t="e">
        <f t="shared" si="3"/>
        <v>#DIV/0!</v>
      </c>
      <c r="V33" s="15">
        <v>0</v>
      </c>
      <c r="W33" s="15">
        <v>1.2</v>
      </c>
      <c r="X33" s="15">
        <v>0</v>
      </c>
      <c r="Y33" s="15">
        <v>0</v>
      </c>
      <c r="Z33" s="15">
        <v>0</v>
      </c>
      <c r="AA33" s="15" t="s">
        <v>73</v>
      </c>
      <c r="AB33" s="15"/>
      <c r="AC33" s="16">
        <v>0</v>
      </c>
      <c r="AD33" s="18"/>
      <c r="AE33" s="15"/>
      <c r="AF33" s="15"/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66</v>
      </c>
      <c r="D34" s="1"/>
      <c r="E34" s="1">
        <v>27</v>
      </c>
      <c r="F34" s="1">
        <v>13</v>
      </c>
      <c r="G34" s="6">
        <v>0.25</v>
      </c>
      <c r="H34" s="1">
        <v>180</v>
      </c>
      <c r="I34" s="1" t="s">
        <v>37</v>
      </c>
      <c r="J34" s="1">
        <v>104</v>
      </c>
      <c r="K34" s="1">
        <f t="shared" si="1"/>
        <v>-77</v>
      </c>
      <c r="L34" s="1"/>
      <c r="M34" s="1"/>
      <c r="N34" s="1">
        <v>336</v>
      </c>
      <c r="O34" s="1">
        <f t="shared" si="2"/>
        <v>5.4</v>
      </c>
      <c r="P34" s="5"/>
      <c r="Q34" s="5">
        <f t="shared" ref="Q34:Q35" si="24">AD34*AC34</f>
        <v>0</v>
      </c>
      <c r="R34" s="5"/>
      <c r="S34" s="1"/>
      <c r="T34" s="1">
        <f t="shared" ref="T34:T35" si="25">(F34+N34+Q34)/O34</f>
        <v>64.629629629629619</v>
      </c>
      <c r="U34" s="1">
        <f t="shared" si="3"/>
        <v>64.629629629629619</v>
      </c>
      <c r="V34" s="1">
        <v>25.8</v>
      </c>
      <c r="W34" s="1">
        <v>29.8</v>
      </c>
      <c r="X34" s="1">
        <v>22.6</v>
      </c>
      <c r="Y34" s="1">
        <v>7.6</v>
      </c>
      <c r="Z34" s="1">
        <v>20.6</v>
      </c>
      <c r="AA34" s="1"/>
      <c r="AB34" s="1">
        <f t="shared" ref="AB34:AB35" si="26">P34*G34</f>
        <v>0</v>
      </c>
      <c r="AC34" s="6">
        <v>6</v>
      </c>
      <c r="AD34" s="10">
        <f t="shared" ref="AD34:AD35" si="27">MROUND(P34,AC34*AF34)/AC34</f>
        <v>0</v>
      </c>
      <c r="AE34" s="1">
        <f t="shared" ref="AE34:AE35" si="28">AD34*AC34*G34</f>
        <v>0</v>
      </c>
      <c r="AF34" s="1">
        <f>VLOOKUP(A34,[1]Sheet!$A:$AF,32,0)</f>
        <v>14</v>
      </c>
      <c r="AG34" s="1">
        <f>VLOOKUP(A34,[1]Sheet!$A:$AG,33,0)</f>
        <v>126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119</v>
      </c>
      <c r="D35" s="1"/>
      <c r="E35" s="1">
        <v>100</v>
      </c>
      <c r="F35" s="1"/>
      <c r="G35" s="6">
        <v>0.25</v>
      </c>
      <c r="H35" s="1">
        <v>180</v>
      </c>
      <c r="I35" s="1" t="s">
        <v>37</v>
      </c>
      <c r="J35" s="1">
        <v>176</v>
      </c>
      <c r="K35" s="1">
        <f t="shared" si="1"/>
        <v>-76</v>
      </c>
      <c r="L35" s="1"/>
      <c r="M35" s="1"/>
      <c r="N35" s="1">
        <v>0</v>
      </c>
      <c r="O35" s="1">
        <f t="shared" si="2"/>
        <v>20</v>
      </c>
      <c r="P35" s="5">
        <f t="shared" ref="P35" si="29">14*O35-N35-F35</f>
        <v>280</v>
      </c>
      <c r="Q35" s="5">
        <f t="shared" si="24"/>
        <v>336</v>
      </c>
      <c r="R35" s="5"/>
      <c r="S35" s="1"/>
      <c r="T35" s="1">
        <f t="shared" si="25"/>
        <v>16.8</v>
      </c>
      <c r="U35" s="1">
        <f t="shared" si="3"/>
        <v>0</v>
      </c>
      <c r="V35" s="1">
        <v>7.6</v>
      </c>
      <c r="W35" s="1">
        <v>16.8</v>
      </c>
      <c r="X35" s="1">
        <v>14</v>
      </c>
      <c r="Y35" s="1">
        <v>12.4</v>
      </c>
      <c r="Z35" s="1">
        <v>10.4</v>
      </c>
      <c r="AA35" s="1"/>
      <c r="AB35" s="1">
        <f t="shared" si="26"/>
        <v>70</v>
      </c>
      <c r="AC35" s="6">
        <v>12</v>
      </c>
      <c r="AD35" s="10">
        <f t="shared" si="27"/>
        <v>28</v>
      </c>
      <c r="AE35" s="1">
        <f t="shared" si="28"/>
        <v>84</v>
      </c>
      <c r="AF35" s="1">
        <f>VLOOKUP(A35,[1]Sheet!$A:$AF,32,0)</f>
        <v>14</v>
      </c>
      <c r="AG35" s="1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76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37</v>
      </c>
      <c r="J36" s="22"/>
      <c r="K36" s="22">
        <f t="shared" si="1"/>
        <v>0</v>
      </c>
      <c r="L36" s="22"/>
      <c r="M36" s="22"/>
      <c r="N36" s="22"/>
      <c r="O36" s="22">
        <f t="shared" si="2"/>
        <v>0</v>
      </c>
      <c r="P36" s="24"/>
      <c r="Q36" s="24"/>
      <c r="R36" s="24"/>
      <c r="S36" s="22"/>
      <c r="T36" s="22" t="e">
        <f t="shared" si="11"/>
        <v>#DIV/0!</v>
      </c>
      <c r="U36" s="22" t="e">
        <f t="shared" si="3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50</v>
      </c>
      <c r="AB36" s="22"/>
      <c r="AC36" s="23">
        <v>0</v>
      </c>
      <c r="AD36" s="25"/>
      <c r="AE36" s="22"/>
      <c r="AF36" s="22">
        <f>VLOOKUP(A36,[1]Sheet!$A:$AF,32,0)</f>
        <v>12</v>
      </c>
      <c r="AG36" s="22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2" t="s">
        <v>77</v>
      </c>
      <c r="B37" s="22" t="s">
        <v>34</v>
      </c>
      <c r="C37" s="22">
        <v>-18</v>
      </c>
      <c r="D37" s="22"/>
      <c r="E37" s="22">
        <v>3</v>
      </c>
      <c r="F37" s="22">
        <v>-29</v>
      </c>
      <c r="G37" s="23">
        <v>0</v>
      </c>
      <c r="H37" s="22" t="e">
        <v>#N/A</v>
      </c>
      <c r="I37" s="22" t="s">
        <v>37</v>
      </c>
      <c r="J37" s="22">
        <v>3</v>
      </c>
      <c r="K37" s="22">
        <f t="shared" si="1"/>
        <v>0</v>
      </c>
      <c r="L37" s="22"/>
      <c r="M37" s="22"/>
      <c r="N37" s="22"/>
      <c r="O37" s="22">
        <f t="shared" si="2"/>
        <v>0.6</v>
      </c>
      <c r="P37" s="24"/>
      <c r="Q37" s="24"/>
      <c r="R37" s="24"/>
      <c r="S37" s="22"/>
      <c r="T37" s="22">
        <f t="shared" si="11"/>
        <v>-48.333333333333336</v>
      </c>
      <c r="U37" s="22">
        <f t="shared" si="3"/>
        <v>-48.333333333333336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50</v>
      </c>
      <c r="AB37" s="22"/>
      <c r="AC37" s="23">
        <v>0</v>
      </c>
      <c r="AD37" s="25"/>
      <c r="AE37" s="22"/>
      <c r="AF37" s="22">
        <f>VLOOKUP(A37,[1]Sheet!$A:$AF,32,0)</f>
        <v>12</v>
      </c>
      <c r="AG37" s="22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78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37</v>
      </c>
      <c r="J38" s="22"/>
      <c r="K38" s="22">
        <f t="shared" ref="K38:K69" si="30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11"/>
        <v>#DIV/0!</v>
      </c>
      <c r="U38" s="22" t="e">
        <f t="shared" si="3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50</v>
      </c>
      <c r="AB38" s="22"/>
      <c r="AC38" s="23">
        <v>0</v>
      </c>
      <c r="AD38" s="25"/>
      <c r="AE38" s="22"/>
      <c r="AF38" s="22">
        <f>VLOOKUP(A38,[1]Sheet!$A:$AF,32,0)</f>
        <v>12</v>
      </c>
      <c r="AG38" s="22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34</v>
      </c>
      <c r="C39" s="1">
        <v>294</v>
      </c>
      <c r="D39" s="1"/>
      <c r="E39" s="1">
        <v>208</v>
      </c>
      <c r="F39" s="1">
        <v>74</v>
      </c>
      <c r="G39" s="6">
        <v>0.75</v>
      </c>
      <c r="H39" s="1">
        <v>180</v>
      </c>
      <c r="I39" s="1" t="s">
        <v>37</v>
      </c>
      <c r="J39" s="1">
        <v>214</v>
      </c>
      <c r="K39" s="1">
        <f t="shared" si="30"/>
        <v>-6</v>
      </c>
      <c r="L39" s="1"/>
      <c r="M39" s="1"/>
      <c r="N39" s="1">
        <v>0</v>
      </c>
      <c r="O39" s="1">
        <f t="shared" si="2"/>
        <v>41.6</v>
      </c>
      <c r="P39" s="5">
        <f>14*O39-N39-F39</f>
        <v>508.4</v>
      </c>
      <c r="Q39" s="5">
        <f>AD39*AC39</f>
        <v>480</v>
      </c>
      <c r="R39" s="5"/>
      <c r="S39" s="1"/>
      <c r="T39" s="1">
        <f>(F39+N39+Q39)/O39</f>
        <v>13.317307692307692</v>
      </c>
      <c r="U39" s="1">
        <f t="shared" si="3"/>
        <v>1.7788461538461537</v>
      </c>
      <c r="V39" s="1">
        <v>15</v>
      </c>
      <c r="W39" s="1">
        <v>24.6</v>
      </c>
      <c r="X39" s="1">
        <v>31.8</v>
      </c>
      <c r="Y39" s="1">
        <v>19.8</v>
      </c>
      <c r="Z39" s="1">
        <v>31.8</v>
      </c>
      <c r="AA39" s="1"/>
      <c r="AB39" s="1">
        <f>P39*G39</f>
        <v>381.29999999999995</v>
      </c>
      <c r="AC39" s="6">
        <v>8</v>
      </c>
      <c r="AD39" s="10">
        <f>MROUND(P39,AC39*AF39)/AC39</f>
        <v>60</v>
      </c>
      <c r="AE39" s="1">
        <f>AD39*AC39*G39</f>
        <v>360</v>
      </c>
      <c r="AF39" s="1">
        <f>VLOOKUP(A39,[1]Sheet!$A:$AF,32,0)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2" t="s">
        <v>80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37</v>
      </c>
      <c r="J40" s="22"/>
      <c r="K40" s="22">
        <f t="shared" si="30"/>
        <v>0</v>
      </c>
      <c r="L40" s="22"/>
      <c r="M40" s="22"/>
      <c r="N40" s="22"/>
      <c r="O40" s="22">
        <f t="shared" si="2"/>
        <v>0</v>
      </c>
      <c r="P40" s="24"/>
      <c r="Q40" s="24"/>
      <c r="R40" s="24"/>
      <c r="S40" s="22"/>
      <c r="T40" s="22" t="e">
        <f t="shared" si="11"/>
        <v>#DIV/0!</v>
      </c>
      <c r="U40" s="22" t="e">
        <f t="shared" si="3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50</v>
      </c>
      <c r="AB40" s="22"/>
      <c r="AC40" s="23">
        <v>0</v>
      </c>
      <c r="AD40" s="25"/>
      <c r="AE40" s="22"/>
      <c r="AF40" s="22">
        <f>VLOOKUP(A40,[1]Sheet!$A:$AF,32,0)</f>
        <v>12</v>
      </c>
      <c r="AG40" s="22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81</v>
      </c>
      <c r="B41" s="22" t="s">
        <v>34</v>
      </c>
      <c r="C41" s="22"/>
      <c r="D41" s="22"/>
      <c r="E41" s="22"/>
      <c r="F41" s="22"/>
      <c r="G41" s="23">
        <v>0</v>
      </c>
      <c r="H41" s="22" t="e">
        <v>#N/A</v>
      </c>
      <c r="I41" s="22" t="s">
        <v>37</v>
      </c>
      <c r="J41" s="22"/>
      <c r="K41" s="22">
        <f t="shared" si="30"/>
        <v>0</v>
      </c>
      <c r="L41" s="22"/>
      <c r="M41" s="22"/>
      <c r="N41" s="22"/>
      <c r="O41" s="22">
        <f t="shared" si="2"/>
        <v>0</v>
      </c>
      <c r="P41" s="24"/>
      <c r="Q41" s="24"/>
      <c r="R41" s="24"/>
      <c r="S41" s="22"/>
      <c r="T41" s="22" t="e">
        <f t="shared" si="11"/>
        <v>#DIV/0!</v>
      </c>
      <c r="U41" s="22" t="e">
        <f t="shared" si="3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50</v>
      </c>
      <c r="AB41" s="22"/>
      <c r="AC41" s="23">
        <v>0</v>
      </c>
      <c r="AD41" s="25"/>
      <c r="AE41" s="22"/>
      <c r="AF41" s="22">
        <f>VLOOKUP(A41,[1]Sheet!$A:$AF,32,0)</f>
        <v>12</v>
      </c>
      <c r="AG41" s="22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82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37</v>
      </c>
      <c r="J42" s="22"/>
      <c r="K42" s="22">
        <f t="shared" si="30"/>
        <v>0</v>
      </c>
      <c r="L42" s="22"/>
      <c r="M42" s="22"/>
      <c r="N42" s="22"/>
      <c r="O42" s="22">
        <f t="shared" si="2"/>
        <v>0</v>
      </c>
      <c r="P42" s="24"/>
      <c r="Q42" s="24"/>
      <c r="R42" s="24"/>
      <c r="S42" s="22"/>
      <c r="T42" s="22" t="e">
        <f t="shared" si="11"/>
        <v>#DIV/0!</v>
      </c>
      <c r="U42" s="22" t="e">
        <f t="shared" si="3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50</v>
      </c>
      <c r="AB42" s="22"/>
      <c r="AC42" s="23">
        <v>0</v>
      </c>
      <c r="AD42" s="25"/>
      <c r="AE42" s="22"/>
      <c r="AF42" s="22">
        <f>VLOOKUP(A42,[1]Sheet!$A:$AF,32,0)</f>
        <v>12</v>
      </c>
      <c r="AG42" s="22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34</v>
      </c>
      <c r="C43" s="1">
        <v>301</v>
      </c>
      <c r="D43" s="1">
        <v>672</v>
      </c>
      <c r="E43" s="1">
        <v>389</v>
      </c>
      <c r="F43" s="1">
        <v>502</v>
      </c>
      <c r="G43" s="6">
        <v>0.9</v>
      </c>
      <c r="H43" s="1">
        <v>180</v>
      </c>
      <c r="I43" s="1" t="s">
        <v>37</v>
      </c>
      <c r="J43" s="1">
        <v>404</v>
      </c>
      <c r="K43" s="1">
        <f t="shared" si="30"/>
        <v>-15</v>
      </c>
      <c r="L43" s="1"/>
      <c r="M43" s="1"/>
      <c r="N43" s="1">
        <v>0</v>
      </c>
      <c r="O43" s="1">
        <f t="shared" si="2"/>
        <v>77.8</v>
      </c>
      <c r="P43" s="5">
        <f>14*O43-N43-F43</f>
        <v>587.20000000000005</v>
      </c>
      <c r="Q43" s="5">
        <f>AD43*AC43</f>
        <v>576</v>
      </c>
      <c r="R43" s="5"/>
      <c r="S43" s="1"/>
      <c r="T43" s="1">
        <f>(F43+N43+Q43)/O43</f>
        <v>13.8560411311054</v>
      </c>
      <c r="U43" s="1">
        <f t="shared" si="3"/>
        <v>6.4524421593830334</v>
      </c>
      <c r="V43" s="1">
        <v>62.4</v>
      </c>
      <c r="W43" s="1">
        <v>71.599999999999994</v>
      </c>
      <c r="X43" s="1">
        <v>63.8</v>
      </c>
      <c r="Y43" s="1">
        <v>41</v>
      </c>
      <c r="Z43" s="1">
        <v>77.8</v>
      </c>
      <c r="AA43" s="1"/>
      <c r="AB43" s="1">
        <f>P43*G43</f>
        <v>528.48</v>
      </c>
      <c r="AC43" s="6">
        <v>8</v>
      </c>
      <c r="AD43" s="10">
        <f>MROUND(P43,AC43*AF43)/AC43</f>
        <v>72</v>
      </c>
      <c r="AE43" s="1">
        <f>AD43*AC43*G43</f>
        <v>518.4</v>
      </c>
      <c r="AF43" s="1">
        <f>VLOOKUP(A43,[1]Sheet!$A:$AF,32,0)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84</v>
      </c>
      <c r="B44" s="22" t="s">
        <v>34</v>
      </c>
      <c r="C44" s="22"/>
      <c r="D44" s="22"/>
      <c r="E44" s="22"/>
      <c r="F44" s="22"/>
      <c r="G44" s="23">
        <v>0</v>
      </c>
      <c r="H44" s="22" t="e">
        <v>#N/A</v>
      </c>
      <c r="I44" s="22" t="s">
        <v>37</v>
      </c>
      <c r="J44" s="22"/>
      <c r="K44" s="22">
        <f t="shared" si="30"/>
        <v>0</v>
      </c>
      <c r="L44" s="22"/>
      <c r="M44" s="22"/>
      <c r="N44" s="22"/>
      <c r="O44" s="22">
        <f t="shared" si="2"/>
        <v>0</v>
      </c>
      <c r="P44" s="24"/>
      <c r="Q44" s="24"/>
      <c r="R44" s="24"/>
      <c r="S44" s="22"/>
      <c r="T44" s="22" t="e">
        <f t="shared" si="11"/>
        <v>#DIV/0!</v>
      </c>
      <c r="U44" s="22" t="e">
        <f t="shared" si="3"/>
        <v>#DIV/0!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 t="s">
        <v>50</v>
      </c>
      <c r="AB44" s="22"/>
      <c r="AC44" s="23">
        <v>0</v>
      </c>
      <c r="AD44" s="25"/>
      <c r="AE44" s="22"/>
      <c r="AF44" s="22">
        <f>VLOOKUP(A44,[1]Sheet!$A:$AF,32,0)</f>
        <v>12</v>
      </c>
      <c r="AG44" s="22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85</v>
      </c>
      <c r="B45" s="22" t="s">
        <v>34</v>
      </c>
      <c r="C45" s="22"/>
      <c r="D45" s="22"/>
      <c r="E45" s="22"/>
      <c r="F45" s="22"/>
      <c r="G45" s="23">
        <v>0</v>
      </c>
      <c r="H45" s="22" t="e">
        <v>#N/A</v>
      </c>
      <c r="I45" s="22" t="s">
        <v>37</v>
      </c>
      <c r="J45" s="22"/>
      <c r="K45" s="22">
        <f t="shared" si="30"/>
        <v>0</v>
      </c>
      <c r="L45" s="22"/>
      <c r="M45" s="22"/>
      <c r="N45" s="22"/>
      <c r="O45" s="22">
        <f t="shared" si="2"/>
        <v>0</v>
      </c>
      <c r="P45" s="24"/>
      <c r="Q45" s="24"/>
      <c r="R45" s="24"/>
      <c r="S45" s="22"/>
      <c r="T45" s="22" t="e">
        <f t="shared" si="11"/>
        <v>#DIV/0!</v>
      </c>
      <c r="U45" s="22" t="e">
        <f t="shared" si="3"/>
        <v>#DIV/0!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 t="s">
        <v>50</v>
      </c>
      <c r="AB45" s="22"/>
      <c r="AC45" s="23">
        <v>0</v>
      </c>
      <c r="AD45" s="25"/>
      <c r="AE45" s="22"/>
      <c r="AF45" s="22">
        <f>VLOOKUP(A45,[1]Sheet!$A:$AF,32,0)</f>
        <v>12</v>
      </c>
      <c r="AG45" s="22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34</v>
      </c>
      <c r="C46" s="1">
        <v>669</v>
      </c>
      <c r="D46" s="1"/>
      <c r="E46" s="1">
        <v>340</v>
      </c>
      <c r="F46" s="1">
        <v>200</v>
      </c>
      <c r="G46" s="6">
        <v>0.9</v>
      </c>
      <c r="H46" s="1">
        <v>180</v>
      </c>
      <c r="I46" s="1" t="s">
        <v>37</v>
      </c>
      <c r="J46" s="1">
        <v>360</v>
      </c>
      <c r="K46" s="1">
        <f t="shared" si="30"/>
        <v>-20</v>
      </c>
      <c r="L46" s="1"/>
      <c r="M46" s="1"/>
      <c r="N46" s="1">
        <v>288</v>
      </c>
      <c r="O46" s="1">
        <f t="shared" si="2"/>
        <v>68</v>
      </c>
      <c r="P46" s="34">
        <f>20*O46-N46-F46</f>
        <v>872</v>
      </c>
      <c r="Q46" s="34">
        <f t="shared" ref="Q46:Q54" si="31">AD46*AC46</f>
        <v>864</v>
      </c>
      <c r="R46" s="5"/>
      <c r="S46" s="1"/>
      <c r="T46" s="1">
        <f t="shared" ref="T46:T54" si="32">(F46+N46+Q46)/O46</f>
        <v>19.882352941176471</v>
      </c>
      <c r="U46" s="1">
        <f t="shared" si="3"/>
        <v>7.1764705882352944</v>
      </c>
      <c r="V46" s="1">
        <v>59</v>
      </c>
      <c r="W46" s="1">
        <v>74.2</v>
      </c>
      <c r="X46" s="1">
        <v>87.8</v>
      </c>
      <c r="Y46" s="1">
        <v>65.2</v>
      </c>
      <c r="Z46" s="1">
        <v>97.6</v>
      </c>
      <c r="AA46" s="35" t="s">
        <v>136</v>
      </c>
      <c r="AB46" s="1">
        <f t="shared" ref="AB46:AB54" si="33">P46*G46</f>
        <v>784.80000000000007</v>
      </c>
      <c r="AC46" s="6">
        <v>8</v>
      </c>
      <c r="AD46" s="10">
        <f t="shared" ref="AD46:AD54" si="34">MROUND(P46,AC46*AF46)/AC46</f>
        <v>108</v>
      </c>
      <c r="AE46" s="1">
        <f t="shared" ref="AE46:AE54" si="35">AD46*AC46*G46</f>
        <v>777.6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427</v>
      </c>
      <c r="D47" s="1"/>
      <c r="E47" s="1">
        <v>102</v>
      </c>
      <c r="F47" s="1">
        <v>297</v>
      </c>
      <c r="G47" s="6">
        <v>0.43</v>
      </c>
      <c r="H47" s="1">
        <v>180</v>
      </c>
      <c r="I47" s="1" t="s">
        <v>37</v>
      </c>
      <c r="J47" s="1">
        <v>102</v>
      </c>
      <c r="K47" s="1">
        <f t="shared" si="30"/>
        <v>0</v>
      </c>
      <c r="L47" s="1"/>
      <c r="M47" s="1"/>
      <c r="N47" s="1">
        <v>0</v>
      </c>
      <c r="O47" s="1">
        <f t="shared" si="2"/>
        <v>20.399999999999999</v>
      </c>
      <c r="P47" s="5">
        <f>20*O47-N47-F47</f>
        <v>111</v>
      </c>
      <c r="Q47" s="5">
        <f t="shared" si="31"/>
        <v>192</v>
      </c>
      <c r="R47" s="5"/>
      <c r="S47" s="1"/>
      <c r="T47" s="1">
        <f t="shared" si="32"/>
        <v>23.97058823529412</v>
      </c>
      <c r="U47" s="1">
        <f t="shared" si="3"/>
        <v>14.558823529411766</v>
      </c>
      <c r="V47" s="1">
        <v>15.8</v>
      </c>
      <c r="W47" s="1">
        <v>23.2</v>
      </c>
      <c r="X47" s="1">
        <v>34</v>
      </c>
      <c r="Y47" s="1">
        <v>22.8</v>
      </c>
      <c r="Z47" s="1">
        <v>40.799999999999997</v>
      </c>
      <c r="AA47" s="21" t="s">
        <v>132</v>
      </c>
      <c r="AB47" s="1">
        <f t="shared" si="33"/>
        <v>47.73</v>
      </c>
      <c r="AC47" s="6">
        <v>16</v>
      </c>
      <c r="AD47" s="10">
        <f t="shared" si="34"/>
        <v>12</v>
      </c>
      <c r="AE47" s="1">
        <f t="shared" si="35"/>
        <v>82.56</v>
      </c>
      <c r="AF47" s="1">
        <f>VLOOKUP(A47,[1]Sheet!$A:$AF,32,0)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48</v>
      </c>
      <c r="C48" s="1">
        <v>1690</v>
      </c>
      <c r="D48" s="1"/>
      <c r="E48" s="1">
        <v>852</v>
      </c>
      <c r="F48" s="1">
        <v>695</v>
      </c>
      <c r="G48" s="6">
        <v>1</v>
      </c>
      <c r="H48" s="1">
        <v>180</v>
      </c>
      <c r="I48" s="1" t="s">
        <v>37</v>
      </c>
      <c r="J48" s="1">
        <v>870</v>
      </c>
      <c r="K48" s="1">
        <f t="shared" si="30"/>
        <v>-18</v>
      </c>
      <c r="L48" s="1"/>
      <c r="M48" s="1"/>
      <c r="N48" s="1">
        <v>1620</v>
      </c>
      <c r="O48" s="1">
        <f t="shared" si="2"/>
        <v>170.4</v>
      </c>
      <c r="P48" s="5">
        <f>20*O48-N48-F48</f>
        <v>1093</v>
      </c>
      <c r="Q48" s="5">
        <f t="shared" si="31"/>
        <v>1080</v>
      </c>
      <c r="R48" s="5"/>
      <c r="S48" s="1"/>
      <c r="T48" s="1">
        <f t="shared" si="32"/>
        <v>19.923708920187792</v>
      </c>
      <c r="U48" s="1">
        <f t="shared" si="3"/>
        <v>13.585680751173708</v>
      </c>
      <c r="V48" s="1">
        <v>158.72999999999999</v>
      </c>
      <c r="W48" s="1">
        <v>145</v>
      </c>
      <c r="X48" s="1">
        <v>182</v>
      </c>
      <c r="Y48" s="1">
        <v>195.79400000000001</v>
      </c>
      <c r="Z48" s="1">
        <v>345</v>
      </c>
      <c r="AA48" s="1"/>
      <c r="AB48" s="1">
        <f t="shared" si="33"/>
        <v>1093</v>
      </c>
      <c r="AC48" s="6">
        <v>5</v>
      </c>
      <c r="AD48" s="10">
        <f t="shared" si="34"/>
        <v>216</v>
      </c>
      <c r="AE48" s="1">
        <f t="shared" si="35"/>
        <v>1080</v>
      </c>
      <c r="AF48" s="1">
        <f>VLOOKUP(A48,[1]Sheet!$A:$AF,32,0)</f>
        <v>12</v>
      </c>
      <c r="AG48" s="1">
        <f>VLOOKUP(A48,[1]Sheet!$A:$AG,33,0)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34</v>
      </c>
      <c r="C49" s="1">
        <v>1308</v>
      </c>
      <c r="D49" s="1">
        <v>672</v>
      </c>
      <c r="E49" s="1">
        <v>1158</v>
      </c>
      <c r="F49" s="1">
        <v>508</v>
      </c>
      <c r="G49" s="6">
        <v>0.9</v>
      </c>
      <c r="H49" s="1">
        <v>180</v>
      </c>
      <c r="I49" s="1" t="s">
        <v>37</v>
      </c>
      <c r="J49" s="1">
        <v>1184</v>
      </c>
      <c r="K49" s="1">
        <f t="shared" si="30"/>
        <v>-26</v>
      </c>
      <c r="L49" s="1"/>
      <c r="M49" s="1"/>
      <c r="N49" s="1">
        <v>960</v>
      </c>
      <c r="O49" s="1">
        <f t="shared" si="2"/>
        <v>231.6</v>
      </c>
      <c r="P49" s="5">
        <f>20*O49-N49-F49</f>
        <v>3164</v>
      </c>
      <c r="Q49" s="5">
        <f t="shared" si="31"/>
        <v>3168</v>
      </c>
      <c r="R49" s="5"/>
      <c r="S49" s="1"/>
      <c r="T49" s="1">
        <f t="shared" si="32"/>
        <v>20.017271157167531</v>
      </c>
      <c r="U49" s="1">
        <f t="shared" si="3"/>
        <v>6.3385146804835921</v>
      </c>
      <c r="V49" s="1">
        <v>189.4</v>
      </c>
      <c r="W49" s="1">
        <v>198.8</v>
      </c>
      <c r="X49" s="1">
        <v>215</v>
      </c>
      <c r="Y49" s="1">
        <v>198</v>
      </c>
      <c r="Z49" s="1">
        <v>285.2</v>
      </c>
      <c r="AA49" s="1"/>
      <c r="AB49" s="1">
        <f t="shared" si="33"/>
        <v>2847.6</v>
      </c>
      <c r="AC49" s="6">
        <v>8</v>
      </c>
      <c r="AD49" s="10">
        <f t="shared" si="34"/>
        <v>396</v>
      </c>
      <c r="AE49" s="1">
        <f t="shared" si="35"/>
        <v>2851.2000000000003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251</v>
      </c>
      <c r="D50" s="1"/>
      <c r="E50" s="1">
        <v>129</v>
      </c>
      <c r="F50" s="1">
        <v>70</v>
      </c>
      <c r="G50" s="6">
        <v>0.43</v>
      </c>
      <c r="H50" s="1">
        <v>180</v>
      </c>
      <c r="I50" s="1" t="s">
        <v>37</v>
      </c>
      <c r="J50" s="1">
        <v>129</v>
      </c>
      <c r="K50" s="1">
        <f t="shared" si="30"/>
        <v>0</v>
      </c>
      <c r="L50" s="1"/>
      <c r="M50" s="1"/>
      <c r="N50" s="1">
        <v>192</v>
      </c>
      <c r="O50" s="1">
        <f t="shared" si="2"/>
        <v>25.8</v>
      </c>
      <c r="P50" s="5">
        <f t="shared" ref="P50:P54" si="36">14*O50-N50-F50</f>
        <v>99.199999999999989</v>
      </c>
      <c r="Q50" s="5">
        <f t="shared" si="31"/>
        <v>192</v>
      </c>
      <c r="R50" s="5"/>
      <c r="S50" s="1"/>
      <c r="T50" s="1">
        <f t="shared" si="32"/>
        <v>17.596899224806201</v>
      </c>
      <c r="U50" s="1">
        <f t="shared" si="3"/>
        <v>10.155038759689923</v>
      </c>
      <c r="V50" s="1">
        <v>29.4</v>
      </c>
      <c r="W50" s="1">
        <v>41.6</v>
      </c>
      <c r="X50" s="1">
        <v>37.200000000000003</v>
      </c>
      <c r="Y50" s="1">
        <v>30.8</v>
      </c>
      <c r="Z50" s="1">
        <v>57.2</v>
      </c>
      <c r="AA50" s="1"/>
      <c r="AB50" s="1">
        <f t="shared" si="33"/>
        <v>42.655999999999992</v>
      </c>
      <c r="AC50" s="6">
        <v>16</v>
      </c>
      <c r="AD50" s="10">
        <f t="shared" si="34"/>
        <v>12</v>
      </c>
      <c r="AE50" s="1">
        <f t="shared" si="35"/>
        <v>82.56</v>
      </c>
      <c r="AF50" s="1">
        <f>VLOOKUP(A50,[1]Sheet!$A:$AF,32,0)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6" t="s">
        <v>91</v>
      </c>
      <c r="B51" s="26" t="s">
        <v>34</v>
      </c>
      <c r="C51" s="26"/>
      <c r="D51" s="26"/>
      <c r="E51" s="26"/>
      <c r="F51" s="26"/>
      <c r="G51" s="27">
        <v>0.7</v>
      </c>
      <c r="H51" s="26">
        <v>180</v>
      </c>
      <c r="I51" s="26" t="s">
        <v>37</v>
      </c>
      <c r="J51" s="26"/>
      <c r="K51" s="26">
        <f t="shared" si="30"/>
        <v>0</v>
      </c>
      <c r="L51" s="26"/>
      <c r="M51" s="26"/>
      <c r="N51" s="26">
        <v>96</v>
      </c>
      <c r="O51" s="26">
        <f t="shared" si="2"/>
        <v>0</v>
      </c>
      <c r="P51" s="5"/>
      <c r="Q51" s="5">
        <f t="shared" si="31"/>
        <v>0</v>
      </c>
      <c r="R51" s="28"/>
      <c r="S51" s="26"/>
      <c r="T51" s="1" t="e">
        <f t="shared" si="32"/>
        <v>#DIV/0!</v>
      </c>
      <c r="U51" s="26" t="e">
        <f t="shared" si="3"/>
        <v>#DIV/0!</v>
      </c>
      <c r="V51" s="26">
        <v>0</v>
      </c>
      <c r="W51" s="26">
        <v>1.6</v>
      </c>
      <c r="X51" s="26">
        <v>0.4</v>
      </c>
      <c r="Y51" s="26">
        <v>4.2</v>
      </c>
      <c r="Z51" s="1">
        <v>6.8</v>
      </c>
      <c r="AA51" s="1"/>
      <c r="AB51" s="1">
        <f t="shared" si="33"/>
        <v>0</v>
      </c>
      <c r="AC51" s="6">
        <v>8</v>
      </c>
      <c r="AD51" s="10">
        <f t="shared" si="34"/>
        <v>0</v>
      </c>
      <c r="AE51" s="1">
        <f t="shared" si="35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17</v>
      </c>
      <c r="D52" s="1"/>
      <c r="E52" s="1">
        <v>20</v>
      </c>
      <c r="F52" s="1">
        <v>-3</v>
      </c>
      <c r="G52" s="6">
        <v>0.7</v>
      </c>
      <c r="H52" s="1">
        <v>180</v>
      </c>
      <c r="I52" s="1" t="s">
        <v>37</v>
      </c>
      <c r="J52" s="1">
        <v>20</v>
      </c>
      <c r="K52" s="1">
        <f t="shared" si="30"/>
        <v>0</v>
      </c>
      <c r="L52" s="1"/>
      <c r="M52" s="1"/>
      <c r="N52" s="1">
        <v>96</v>
      </c>
      <c r="O52" s="1">
        <f t="shared" si="2"/>
        <v>4</v>
      </c>
      <c r="P52" s="5"/>
      <c r="Q52" s="5">
        <f t="shared" si="31"/>
        <v>0</v>
      </c>
      <c r="R52" s="5"/>
      <c r="S52" s="1"/>
      <c r="T52" s="1">
        <f t="shared" si="32"/>
        <v>23.25</v>
      </c>
      <c r="U52" s="1">
        <f t="shared" si="3"/>
        <v>23.25</v>
      </c>
      <c r="V52" s="1">
        <v>1.4</v>
      </c>
      <c r="W52" s="1">
        <v>8.1999999999999993</v>
      </c>
      <c r="X52" s="1">
        <v>1.4</v>
      </c>
      <c r="Y52" s="1">
        <v>4.4000000000000004</v>
      </c>
      <c r="Z52" s="1">
        <v>5.8</v>
      </c>
      <c r="AA52" s="1"/>
      <c r="AB52" s="1">
        <f t="shared" si="33"/>
        <v>0</v>
      </c>
      <c r="AC52" s="6">
        <v>8</v>
      </c>
      <c r="AD52" s="10">
        <f t="shared" si="34"/>
        <v>0</v>
      </c>
      <c r="AE52" s="1">
        <f t="shared" si="35"/>
        <v>0</v>
      </c>
      <c r="AF52" s="1">
        <f>VLOOKUP(A52,[1]Sheet!$A:$AF,32,0)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>
        <v>29</v>
      </c>
      <c r="D53" s="1"/>
      <c r="E53" s="1">
        <v>11</v>
      </c>
      <c r="F53" s="1">
        <v>2</v>
      </c>
      <c r="G53" s="6">
        <v>0.7</v>
      </c>
      <c r="H53" s="1">
        <v>180</v>
      </c>
      <c r="I53" s="1" t="s">
        <v>37</v>
      </c>
      <c r="J53" s="1">
        <v>16</v>
      </c>
      <c r="K53" s="1">
        <f t="shared" si="30"/>
        <v>-5</v>
      </c>
      <c r="L53" s="1"/>
      <c r="M53" s="1"/>
      <c r="N53" s="1">
        <v>96</v>
      </c>
      <c r="O53" s="1">
        <f t="shared" si="2"/>
        <v>2.2000000000000002</v>
      </c>
      <c r="P53" s="5"/>
      <c r="Q53" s="5">
        <f t="shared" si="31"/>
        <v>0</v>
      </c>
      <c r="R53" s="5"/>
      <c r="S53" s="1"/>
      <c r="T53" s="1">
        <f t="shared" si="32"/>
        <v>44.54545454545454</v>
      </c>
      <c r="U53" s="1">
        <f t="shared" si="3"/>
        <v>44.54545454545454</v>
      </c>
      <c r="V53" s="1">
        <v>7</v>
      </c>
      <c r="W53" s="1">
        <v>5</v>
      </c>
      <c r="X53" s="1">
        <v>2.6</v>
      </c>
      <c r="Y53" s="1">
        <v>4.5999999999999996</v>
      </c>
      <c r="Z53" s="1">
        <v>8.4</v>
      </c>
      <c r="AA53" s="1"/>
      <c r="AB53" s="1">
        <f t="shared" si="33"/>
        <v>0</v>
      </c>
      <c r="AC53" s="6">
        <v>8</v>
      </c>
      <c r="AD53" s="10">
        <f t="shared" si="34"/>
        <v>0</v>
      </c>
      <c r="AE53" s="1">
        <f t="shared" si="35"/>
        <v>0</v>
      </c>
      <c r="AF53" s="1">
        <f>VLOOKUP(A53,[1]Sheet!$A:$AF,32,0)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34</v>
      </c>
      <c r="C54" s="1">
        <v>482</v>
      </c>
      <c r="D54" s="1"/>
      <c r="E54" s="1">
        <v>379</v>
      </c>
      <c r="F54" s="1">
        <v>102</v>
      </c>
      <c r="G54" s="6">
        <v>0.7</v>
      </c>
      <c r="H54" s="1">
        <v>180</v>
      </c>
      <c r="I54" s="1" t="s">
        <v>37</v>
      </c>
      <c r="J54" s="1">
        <v>384</v>
      </c>
      <c r="K54" s="1">
        <f t="shared" si="30"/>
        <v>-5</v>
      </c>
      <c r="L54" s="1"/>
      <c r="M54" s="1"/>
      <c r="N54" s="1">
        <v>96</v>
      </c>
      <c r="O54" s="1">
        <f t="shared" si="2"/>
        <v>75.8</v>
      </c>
      <c r="P54" s="5">
        <f t="shared" si="36"/>
        <v>863.2</v>
      </c>
      <c r="Q54" s="5">
        <f t="shared" si="31"/>
        <v>864</v>
      </c>
      <c r="R54" s="5"/>
      <c r="S54" s="1"/>
      <c r="T54" s="1">
        <f t="shared" si="32"/>
        <v>14.010554089709762</v>
      </c>
      <c r="U54" s="1">
        <f t="shared" si="3"/>
        <v>2.6121372031662271</v>
      </c>
      <c r="V54" s="1">
        <v>40.200000000000003</v>
      </c>
      <c r="W54" s="1">
        <v>66.2</v>
      </c>
      <c r="X54" s="1">
        <v>72.599999999999994</v>
      </c>
      <c r="Y54" s="1">
        <v>45.2</v>
      </c>
      <c r="Z54" s="1">
        <v>67.8</v>
      </c>
      <c r="AA54" s="1" t="s">
        <v>66</v>
      </c>
      <c r="AB54" s="1">
        <f t="shared" si="33"/>
        <v>604.24</v>
      </c>
      <c r="AC54" s="6">
        <v>8</v>
      </c>
      <c r="AD54" s="10">
        <f t="shared" si="34"/>
        <v>108</v>
      </c>
      <c r="AE54" s="1">
        <f t="shared" si="35"/>
        <v>604.79999999999995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95</v>
      </c>
      <c r="B55" s="15" t="s">
        <v>34</v>
      </c>
      <c r="C55" s="15"/>
      <c r="D55" s="15"/>
      <c r="E55" s="15">
        <v>1</v>
      </c>
      <c r="F55" s="15">
        <v>-1</v>
      </c>
      <c r="G55" s="16">
        <v>0</v>
      </c>
      <c r="H55" s="15" t="e">
        <v>#N/A</v>
      </c>
      <c r="I55" s="15" t="s">
        <v>56</v>
      </c>
      <c r="J55" s="15">
        <v>1</v>
      </c>
      <c r="K55" s="15">
        <f t="shared" si="30"/>
        <v>0</v>
      </c>
      <c r="L55" s="15"/>
      <c r="M55" s="15"/>
      <c r="N55" s="15"/>
      <c r="O55" s="15">
        <f t="shared" si="2"/>
        <v>0.2</v>
      </c>
      <c r="P55" s="17"/>
      <c r="Q55" s="17"/>
      <c r="R55" s="17"/>
      <c r="S55" s="15"/>
      <c r="T55" s="15">
        <f t="shared" si="11"/>
        <v>-5</v>
      </c>
      <c r="U55" s="15">
        <f t="shared" si="3"/>
        <v>-5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/>
      <c r="AB55" s="15"/>
      <c r="AC55" s="16">
        <v>0</v>
      </c>
      <c r="AD55" s="18"/>
      <c r="AE55" s="15"/>
      <c r="AF55" s="15"/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34</v>
      </c>
      <c r="C56" s="1">
        <v>115</v>
      </c>
      <c r="D56" s="1"/>
      <c r="E56" s="1"/>
      <c r="F56" s="1">
        <v>94</v>
      </c>
      <c r="G56" s="6">
        <v>0.9</v>
      </c>
      <c r="H56" s="1">
        <v>180</v>
      </c>
      <c r="I56" s="1" t="s">
        <v>37</v>
      </c>
      <c r="J56" s="1">
        <v>10</v>
      </c>
      <c r="K56" s="1">
        <f t="shared" si="30"/>
        <v>-10</v>
      </c>
      <c r="L56" s="1"/>
      <c r="M56" s="1"/>
      <c r="N56" s="1">
        <v>0</v>
      </c>
      <c r="O56" s="1">
        <f t="shared" si="2"/>
        <v>0</v>
      </c>
      <c r="P56" s="5"/>
      <c r="Q56" s="5">
        <f t="shared" ref="Q56:Q59" si="37">AD56*AC56</f>
        <v>0</v>
      </c>
      <c r="R56" s="5"/>
      <c r="S56" s="1"/>
      <c r="T56" s="1" t="e">
        <f t="shared" ref="T56:T59" si="38">(F56+N56+Q56)/O56</f>
        <v>#DIV/0!</v>
      </c>
      <c r="U56" s="1" t="e">
        <f t="shared" si="3"/>
        <v>#DIV/0!</v>
      </c>
      <c r="V56" s="1">
        <v>5.8</v>
      </c>
      <c r="W56" s="1">
        <v>6.8</v>
      </c>
      <c r="X56" s="1">
        <v>10.8</v>
      </c>
      <c r="Y56" s="1">
        <v>5.4</v>
      </c>
      <c r="Z56" s="1">
        <v>7.2</v>
      </c>
      <c r="AA56" s="1"/>
      <c r="AB56" s="1">
        <f t="shared" ref="AB56:AB59" si="39">P56*G56</f>
        <v>0</v>
      </c>
      <c r="AC56" s="6">
        <v>8</v>
      </c>
      <c r="AD56" s="10">
        <f t="shared" ref="AD56:AD59" si="40">MROUND(P56,AC56*AF56)/AC56</f>
        <v>0</v>
      </c>
      <c r="AE56" s="1">
        <f t="shared" ref="AE56:AE59" si="41">AD56*AC56*G56</f>
        <v>0</v>
      </c>
      <c r="AF56" s="1">
        <f>VLOOKUP(A56,[1]Sheet!$A:$AF,32,0)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34</v>
      </c>
      <c r="C57" s="1">
        <v>142</v>
      </c>
      <c r="D57" s="1"/>
      <c r="E57" s="1">
        <v>34</v>
      </c>
      <c r="F57" s="1">
        <v>98</v>
      </c>
      <c r="G57" s="6">
        <v>0.9</v>
      </c>
      <c r="H57" s="1">
        <v>180</v>
      </c>
      <c r="I57" s="1" t="s">
        <v>37</v>
      </c>
      <c r="J57" s="1">
        <v>36</v>
      </c>
      <c r="K57" s="1">
        <f t="shared" si="30"/>
        <v>-2</v>
      </c>
      <c r="L57" s="1"/>
      <c r="M57" s="1"/>
      <c r="N57" s="1">
        <v>0</v>
      </c>
      <c r="O57" s="1">
        <f t="shared" si="2"/>
        <v>6.8</v>
      </c>
      <c r="P57" s="5"/>
      <c r="Q57" s="5">
        <f t="shared" si="37"/>
        <v>0</v>
      </c>
      <c r="R57" s="5"/>
      <c r="S57" s="1"/>
      <c r="T57" s="1">
        <f t="shared" si="38"/>
        <v>14.411764705882353</v>
      </c>
      <c r="U57" s="1">
        <f t="shared" si="3"/>
        <v>14.411764705882353</v>
      </c>
      <c r="V57" s="1">
        <v>5.4</v>
      </c>
      <c r="W57" s="1">
        <v>10.199999999999999</v>
      </c>
      <c r="X57" s="1">
        <v>11.4</v>
      </c>
      <c r="Y57" s="1">
        <v>18.2</v>
      </c>
      <c r="Z57" s="1">
        <v>7.4</v>
      </c>
      <c r="AA57" s="1"/>
      <c r="AB57" s="1">
        <f t="shared" si="39"/>
        <v>0</v>
      </c>
      <c r="AC57" s="6">
        <v>8</v>
      </c>
      <c r="AD57" s="10">
        <f t="shared" si="40"/>
        <v>0</v>
      </c>
      <c r="AE57" s="1">
        <f t="shared" si="41"/>
        <v>0</v>
      </c>
      <c r="AF57" s="1">
        <f>VLOOKUP(A57,[1]Sheet!$A:$AF,32,0)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48</v>
      </c>
      <c r="C58" s="1">
        <v>1240</v>
      </c>
      <c r="D58" s="1">
        <v>720</v>
      </c>
      <c r="E58" s="1">
        <v>1035</v>
      </c>
      <c r="F58" s="1">
        <v>670</v>
      </c>
      <c r="G58" s="6">
        <v>1</v>
      </c>
      <c r="H58" s="1">
        <v>180</v>
      </c>
      <c r="I58" s="1" t="s">
        <v>37</v>
      </c>
      <c r="J58" s="1">
        <v>1040</v>
      </c>
      <c r="K58" s="1">
        <f t="shared" si="30"/>
        <v>-5</v>
      </c>
      <c r="L58" s="1"/>
      <c r="M58" s="1"/>
      <c r="N58" s="1">
        <v>720</v>
      </c>
      <c r="O58" s="1">
        <f t="shared" si="2"/>
        <v>207</v>
      </c>
      <c r="P58" s="28">
        <f>20*O58-N58-F58</f>
        <v>2750</v>
      </c>
      <c r="Q58" s="5">
        <f t="shared" si="37"/>
        <v>2760</v>
      </c>
      <c r="R58" s="5"/>
      <c r="S58" s="1"/>
      <c r="T58" s="1">
        <f t="shared" si="38"/>
        <v>20.04830917874396</v>
      </c>
      <c r="U58" s="1">
        <f t="shared" si="3"/>
        <v>6.7149758454106276</v>
      </c>
      <c r="V58" s="1">
        <v>173</v>
      </c>
      <c r="W58" s="1">
        <v>177</v>
      </c>
      <c r="X58" s="1">
        <v>197</v>
      </c>
      <c r="Y58" s="1">
        <v>182</v>
      </c>
      <c r="Z58" s="1">
        <v>251.00880000000001</v>
      </c>
      <c r="AA58" s="1"/>
      <c r="AB58" s="1">
        <f t="shared" si="39"/>
        <v>2750</v>
      </c>
      <c r="AC58" s="6">
        <v>5</v>
      </c>
      <c r="AD58" s="10">
        <f t="shared" si="40"/>
        <v>552</v>
      </c>
      <c r="AE58" s="1">
        <f t="shared" si="41"/>
        <v>2760</v>
      </c>
      <c r="AF58" s="1">
        <f>VLOOKUP(A58,[1]Sheet!$A:$AF,32,0)</f>
        <v>12</v>
      </c>
      <c r="AG58" s="1">
        <f>VLOOKUP(A58,[1]Sheet!$A:$AG,33,0)</f>
        <v>144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34</v>
      </c>
      <c r="C59" s="1">
        <v>164</v>
      </c>
      <c r="D59" s="1">
        <v>420</v>
      </c>
      <c r="E59" s="1">
        <v>205</v>
      </c>
      <c r="F59" s="1">
        <v>354</v>
      </c>
      <c r="G59" s="6">
        <v>1</v>
      </c>
      <c r="H59" s="1">
        <v>180</v>
      </c>
      <c r="I59" s="1" t="s">
        <v>37</v>
      </c>
      <c r="J59" s="1">
        <v>205</v>
      </c>
      <c r="K59" s="1">
        <f t="shared" si="30"/>
        <v>0</v>
      </c>
      <c r="L59" s="1"/>
      <c r="M59" s="1"/>
      <c r="N59" s="1">
        <v>0</v>
      </c>
      <c r="O59" s="1">
        <f t="shared" si="2"/>
        <v>41</v>
      </c>
      <c r="P59" s="5">
        <f t="shared" ref="P59" si="42">14*O59-N59-F59</f>
        <v>220</v>
      </c>
      <c r="Q59" s="5">
        <f t="shared" si="37"/>
        <v>240</v>
      </c>
      <c r="R59" s="5"/>
      <c r="S59" s="1"/>
      <c r="T59" s="1">
        <f t="shared" si="38"/>
        <v>14.487804878048781</v>
      </c>
      <c r="U59" s="1">
        <f t="shared" si="3"/>
        <v>8.6341463414634152</v>
      </c>
      <c r="V59" s="1">
        <v>35.4</v>
      </c>
      <c r="W59" s="1">
        <v>41.6</v>
      </c>
      <c r="X59" s="1">
        <v>37.6</v>
      </c>
      <c r="Y59" s="1">
        <v>36</v>
      </c>
      <c r="Z59" s="1">
        <v>39</v>
      </c>
      <c r="AA59" s="1"/>
      <c r="AB59" s="1">
        <f t="shared" si="39"/>
        <v>220</v>
      </c>
      <c r="AC59" s="6">
        <v>5</v>
      </c>
      <c r="AD59" s="10">
        <f t="shared" si="40"/>
        <v>48</v>
      </c>
      <c r="AE59" s="1">
        <f t="shared" si="41"/>
        <v>240</v>
      </c>
      <c r="AF59" s="1">
        <f>VLOOKUP(A59,[1]Sheet!$A:$AF,32,0)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100</v>
      </c>
      <c r="B60" s="15" t="s">
        <v>34</v>
      </c>
      <c r="C60" s="15">
        <v>83</v>
      </c>
      <c r="D60" s="15"/>
      <c r="E60" s="15">
        <v>2</v>
      </c>
      <c r="F60" s="15">
        <v>81</v>
      </c>
      <c r="G60" s="16">
        <v>0</v>
      </c>
      <c r="H60" s="15" t="e">
        <v>#N/A</v>
      </c>
      <c r="I60" s="15" t="s">
        <v>56</v>
      </c>
      <c r="J60" s="15">
        <v>2</v>
      </c>
      <c r="K60" s="15">
        <f t="shared" si="30"/>
        <v>0</v>
      </c>
      <c r="L60" s="15"/>
      <c r="M60" s="15"/>
      <c r="N60" s="15"/>
      <c r="O60" s="15">
        <f t="shared" si="2"/>
        <v>0.4</v>
      </c>
      <c r="P60" s="17"/>
      <c r="Q60" s="17"/>
      <c r="R60" s="17"/>
      <c r="S60" s="15"/>
      <c r="T60" s="15">
        <f t="shared" si="11"/>
        <v>202.5</v>
      </c>
      <c r="U60" s="15">
        <f t="shared" si="3"/>
        <v>202.5</v>
      </c>
      <c r="V60" s="15">
        <v>0.6</v>
      </c>
      <c r="W60" s="15">
        <v>0</v>
      </c>
      <c r="X60" s="15">
        <v>0.4</v>
      </c>
      <c r="Y60" s="15">
        <v>0.4</v>
      </c>
      <c r="Z60" s="15">
        <v>0.8</v>
      </c>
      <c r="AA60" s="21" t="s">
        <v>131</v>
      </c>
      <c r="AB60" s="15"/>
      <c r="AC60" s="16">
        <v>0</v>
      </c>
      <c r="AD60" s="18"/>
      <c r="AE60" s="15"/>
      <c r="AF60" s="15"/>
      <c r="AG60" s="1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2" t="s">
        <v>101</v>
      </c>
      <c r="B61" s="22" t="s">
        <v>34</v>
      </c>
      <c r="C61" s="22"/>
      <c r="D61" s="22"/>
      <c r="E61" s="22"/>
      <c r="F61" s="22"/>
      <c r="G61" s="23">
        <v>0</v>
      </c>
      <c r="H61" s="22" t="e">
        <v>#N/A</v>
      </c>
      <c r="I61" s="22" t="s">
        <v>37</v>
      </c>
      <c r="J61" s="22"/>
      <c r="K61" s="22">
        <f t="shared" si="30"/>
        <v>0</v>
      </c>
      <c r="L61" s="22"/>
      <c r="M61" s="22"/>
      <c r="N61" s="22"/>
      <c r="O61" s="22">
        <f t="shared" si="2"/>
        <v>0</v>
      </c>
      <c r="P61" s="24"/>
      <c r="Q61" s="24"/>
      <c r="R61" s="24"/>
      <c r="S61" s="22"/>
      <c r="T61" s="22" t="e">
        <f t="shared" si="11"/>
        <v>#DIV/0!</v>
      </c>
      <c r="U61" s="22" t="e">
        <f t="shared" si="3"/>
        <v>#DIV/0!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 t="s">
        <v>50</v>
      </c>
      <c r="AB61" s="22"/>
      <c r="AC61" s="23">
        <v>0</v>
      </c>
      <c r="AD61" s="25"/>
      <c r="AE61" s="22"/>
      <c r="AF61" s="22">
        <f>VLOOKUP(A61,[1]Sheet!$A:$AF,32,0)</f>
        <v>8</v>
      </c>
      <c r="AG61" s="22">
        <f>VLOOKUP(A61,[1]Sheet!$A:$AG,33,0)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2" t="s">
        <v>102</v>
      </c>
      <c r="B62" s="22" t="s">
        <v>34</v>
      </c>
      <c r="C62" s="22"/>
      <c r="D62" s="22"/>
      <c r="E62" s="22"/>
      <c r="F62" s="22"/>
      <c r="G62" s="23">
        <v>0</v>
      </c>
      <c r="H62" s="22" t="e">
        <v>#N/A</v>
      </c>
      <c r="I62" s="22" t="s">
        <v>37</v>
      </c>
      <c r="J62" s="22"/>
      <c r="K62" s="22">
        <f t="shared" si="30"/>
        <v>0</v>
      </c>
      <c r="L62" s="22"/>
      <c r="M62" s="22"/>
      <c r="N62" s="22"/>
      <c r="O62" s="22">
        <f t="shared" si="2"/>
        <v>0</v>
      </c>
      <c r="P62" s="24"/>
      <c r="Q62" s="24"/>
      <c r="R62" s="24"/>
      <c r="S62" s="22"/>
      <c r="T62" s="22" t="e">
        <f t="shared" si="11"/>
        <v>#DIV/0!</v>
      </c>
      <c r="U62" s="22" t="e">
        <f t="shared" si="3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 t="s">
        <v>50</v>
      </c>
      <c r="AB62" s="22"/>
      <c r="AC62" s="23">
        <v>0</v>
      </c>
      <c r="AD62" s="25"/>
      <c r="AE62" s="22"/>
      <c r="AF62" s="22">
        <f>VLOOKUP(A62,[1]Sheet!$A:$AF,32,0)</f>
        <v>6</v>
      </c>
      <c r="AG62" s="22">
        <f>VLOOKUP(A62,[1]Sheet!$A:$AG,33,0)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2" t="s">
        <v>103</v>
      </c>
      <c r="B63" s="22" t="s">
        <v>34</v>
      </c>
      <c r="C63" s="22"/>
      <c r="D63" s="22"/>
      <c r="E63" s="22"/>
      <c r="F63" s="22"/>
      <c r="G63" s="23">
        <v>0</v>
      </c>
      <c r="H63" s="22" t="e">
        <v>#N/A</v>
      </c>
      <c r="I63" s="22" t="s">
        <v>37</v>
      </c>
      <c r="J63" s="22"/>
      <c r="K63" s="22">
        <f t="shared" si="30"/>
        <v>0</v>
      </c>
      <c r="L63" s="22"/>
      <c r="M63" s="22"/>
      <c r="N63" s="22"/>
      <c r="O63" s="22">
        <f t="shared" si="2"/>
        <v>0</v>
      </c>
      <c r="P63" s="24"/>
      <c r="Q63" s="24"/>
      <c r="R63" s="24"/>
      <c r="S63" s="22"/>
      <c r="T63" s="22" t="e">
        <f t="shared" si="11"/>
        <v>#DIV/0!</v>
      </c>
      <c r="U63" s="22" t="e">
        <f t="shared" si="3"/>
        <v>#DIV/0!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 t="s">
        <v>50</v>
      </c>
      <c r="AB63" s="22"/>
      <c r="AC63" s="23">
        <v>0</v>
      </c>
      <c r="AD63" s="25"/>
      <c r="AE63" s="22"/>
      <c r="AF63" s="22">
        <f>VLOOKUP(A63,[1]Sheet!$A:$AF,32,0)</f>
        <v>6</v>
      </c>
      <c r="AG63" s="22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104</v>
      </c>
      <c r="B64" s="15" t="s">
        <v>34</v>
      </c>
      <c r="C64" s="15">
        <v>1</v>
      </c>
      <c r="D64" s="15"/>
      <c r="E64" s="15"/>
      <c r="F64" s="15">
        <v>1</v>
      </c>
      <c r="G64" s="16">
        <v>0</v>
      </c>
      <c r="H64" s="15" t="e">
        <v>#N/A</v>
      </c>
      <c r="I64" s="15" t="s">
        <v>56</v>
      </c>
      <c r="J64" s="15"/>
      <c r="K64" s="15">
        <f t="shared" si="30"/>
        <v>0</v>
      </c>
      <c r="L64" s="15"/>
      <c r="M64" s="15"/>
      <c r="N64" s="15"/>
      <c r="O64" s="15">
        <f t="shared" si="2"/>
        <v>0</v>
      </c>
      <c r="P64" s="17"/>
      <c r="Q64" s="17"/>
      <c r="R64" s="17"/>
      <c r="S64" s="15"/>
      <c r="T64" s="15" t="e">
        <f t="shared" si="11"/>
        <v>#DIV/0!</v>
      </c>
      <c r="U64" s="15" t="e">
        <f t="shared" si="3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/>
      <c r="AB64" s="15"/>
      <c r="AC64" s="16">
        <v>0</v>
      </c>
      <c r="AD64" s="18"/>
      <c r="AE64" s="15"/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105</v>
      </c>
      <c r="B65" s="15" t="s">
        <v>34</v>
      </c>
      <c r="C65" s="15">
        <v>27</v>
      </c>
      <c r="D65" s="15"/>
      <c r="E65" s="15">
        <v>8</v>
      </c>
      <c r="F65" s="15">
        <v>19</v>
      </c>
      <c r="G65" s="16">
        <v>0</v>
      </c>
      <c r="H65" s="15" t="e">
        <v>#N/A</v>
      </c>
      <c r="I65" s="15" t="s">
        <v>56</v>
      </c>
      <c r="J65" s="15">
        <v>8</v>
      </c>
      <c r="K65" s="15">
        <f t="shared" si="30"/>
        <v>0</v>
      </c>
      <c r="L65" s="15"/>
      <c r="M65" s="15"/>
      <c r="N65" s="15"/>
      <c r="O65" s="15">
        <f t="shared" si="2"/>
        <v>1.6</v>
      </c>
      <c r="P65" s="17"/>
      <c r="Q65" s="17"/>
      <c r="R65" s="17"/>
      <c r="S65" s="15"/>
      <c r="T65" s="15">
        <f t="shared" si="11"/>
        <v>11.875</v>
      </c>
      <c r="U65" s="15">
        <f t="shared" si="3"/>
        <v>11.875</v>
      </c>
      <c r="V65" s="15">
        <v>0</v>
      </c>
      <c r="W65" s="15">
        <v>1</v>
      </c>
      <c r="X65" s="15">
        <v>0</v>
      </c>
      <c r="Y65" s="15">
        <v>1</v>
      </c>
      <c r="Z65" s="15">
        <v>0</v>
      </c>
      <c r="AA65" s="19" t="s">
        <v>46</v>
      </c>
      <c r="AB65" s="15"/>
      <c r="AC65" s="16">
        <v>0</v>
      </c>
      <c r="AD65" s="18"/>
      <c r="AE65" s="15"/>
      <c r="AF65" s="15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106</v>
      </c>
      <c r="B66" s="15" t="s">
        <v>34</v>
      </c>
      <c r="C66" s="15">
        <v>9.8000000000000007</v>
      </c>
      <c r="D66" s="15"/>
      <c r="E66" s="15"/>
      <c r="F66" s="15">
        <v>9.8000000000000007</v>
      </c>
      <c r="G66" s="16">
        <v>0</v>
      </c>
      <c r="H66" s="15" t="e">
        <v>#N/A</v>
      </c>
      <c r="I66" s="15" t="s">
        <v>56</v>
      </c>
      <c r="J66" s="15"/>
      <c r="K66" s="15">
        <f t="shared" si="30"/>
        <v>0</v>
      </c>
      <c r="L66" s="15"/>
      <c r="M66" s="15"/>
      <c r="N66" s="15"/>
      <c r="O66" s="15">
        <f t="shared" si="2"/>
        <v>0</v>
      </c>
      <c r="P66" s="17"/>
      <c r="Q66" s="17"/>
      <c r="R66" s="17"/>
      <c r="S66" s="15"/>
      <c r="T66" s="15" t="e">
        <f t="shared" si="11"/>
        <v>#DIV/0!</v>
      </c>
      <c r="U66" s="15" t="e">
        <f t="shared" si="3"/>
        <v>#DIV/0!</v>
      </c>
      <c r="V66" s="15">
        <v>0.2</v>
      </c>
      <c r="W66" s="15">
        <v>0</v>
      </c>
      <c r="X66" s="15">
        <v>0</v>
      </c>
      <c r="Y66" s="15">
        <v>0</v>
      </c>
      <c r="Z66" s="15">
        <v>0</v>
      </c>
      <c r="AA66" s="19" t="s">
        <v>46</v>
      </c>
      <c r="AB66" s="15"/>
      <c r="AC66" s="16">
        <v>0</v>
      </c>
      <c r="AD66" s="18"/>
      <c r="AE66" s="15"/>
      <c r="AF66" s="15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107</v>
      </c>
      <c r="B67" s="15" t="s">
        <v>34</v>
      </c>
      <c r="C67" s="15">
        <v>51</v>
      </c>
      <c r="D67" s="15"/>
      <c r="E67" s="15"/>
      <c r="F67" s="15">
        <v>51</v>
      </c>
      <c r="G67" s="16">
        <v>0</v>
      </c>
      <c r="H67" s="15">
        <v>365</v>
      </c>
      <c r="I67" s="15" t="s">
        <v>56</v>
      </c>
      <c r="J67" s="15"/>
      <c r="K67" s="15">
        <f t="shared" si="30"/>
        <v>0</v>
      </c>
      <c r="L67" s="15"/>
      <c r="M67" s="15"/>
      <c r="N67" s="15"/>
      <c r="O67" s="15">
        <f t="shared" si="2"/>
        <v>0</v>
      </c>
      <c r="P67" s="17"/>
      <c r="Q67" s="17"/>
      <c r="R67" s="17"/>
      <c r="S67" s="15"/>
      <c r="T67" s="15" t="e">
        <f t="shared" si="11"/>
        <v>#DIV/0!</v>
      </c>
      <c r="U67" s="15" t="e">
        <f t="shared" si="3"/>
        <v>#DIV/0!</v>
      </c>
      <c r="V67" s="15">
        <v>0</v>
      </c>
      <c r="W67" s="15">
        <v>0</v>
      </c>
      <c r="X67" s="15">
        <v>2.8</v>
      </c>
      <c r="Y67" s="15">
        <v>0</v>
      </c>
      <c r="Z67" s="15">
        <v>0</v>
      </c>
      <c r="AA67" s="19" t="s">
        <v>46</v>
      </c>
      <c r="AB67" s="15"/>
      <c r="AC67" s="16">
        <v>0</v>
      </c>
      <c r="AD67" s="18"/>
      <c r="AE67" s="15"/>
      <c r="AF67" s="15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0" t="s">
        <v>108</v>
      </c>
      <c r="B68" s="30" t="s">
        <v>48</v>
      </c>
      <c r="C68" s="30">
        <v>17.3</v>
      </c>
      <c r="D68" s="30"/>
      <c r="E68" s="30">
        <v>6</v>
      </c>
      <c r="F68" s="30">
        <v>11.3</v>
      </c>
      <c r="G68" s="31">
        <v>1</v>
      </c>
      <c r="H68" s="30">
        <v>180</v>
      </c>
      <c r="I68" s="30" t="s">
        <v>37</v>
      </c>
      <c r="J68" s="30">
        <v>6.7</v>
      </c>
      <c r="K68" s="30">
        <f t="shared" si="30"/>
        <v>-0.70000000000000018</v>
      </c>
      <c r="L68" s="30"/>
      <c r="M68" s="30"/>
      <c r="N68" s="30">
        <v>0</v>
      </c>
      <c r="O68" s="30">
        <f t="shared" si="2"/>
        <v>1.2</v>
      </c>
      <c r="P68" s="32"/>
      <c r="Q68" s="32">
        <f t="shared" ref="Q68:Q78" si="43">AD68*AC68</f>
        <v>0</v>
      </c>
      <c r="R68" s="32"/>
      <c r="S68" s="30"/>
      <c r="T68" s="30">
        <f t="shared" ref="T68:T78" si="44">(F68+N68+Q68)/O68</f>
        <v>9.4166666666666679</v>
      </c>
      <c r="U68" s="30">
        <f t="shared" si="3"/>
        <v>9.4166666666666679</v>
      </c>
      <c r="V68" s="30">
        <v>1.94</v>
      </c>
      <c r="W68" s="30">
        <v>2.4</v>
      </c>
      <c r="X68" s="30">
        <v>3</v>
      </c>
      <c r="Y68" s="30">
        <v>2.4</v>
      </c>
      <c r="Z68" s="30">
        <v>3</v>
      </c>
      <c r="AA68" s="30" t="s">
        <v>44</v>
      </c>
      <c r="AB68" s="30">
        <f t="shared" ref="AB68:AB78" si="45">P68*G68</f>
        <v>0</v>
      </c>
      <c r="AC68" s="31">
        <v>3</v>
      </c>
      <c r="AD68" s="33">
        <f t="shared" ref="AD68:AD78" si="46">MROUND(P68,AC68*AF68)/AC68</f>
        <v>0</v>
      </c>
      <c r="AE68" s="30">
        <f t="shared" ref="AE68:AE78" si="47">AD68*AC68*G68</f>
        <v>0</v>
      </c>
      <c r="AF68" s="30">
        <f>VLOOKUP(A68,[1]Sheet!$A:$AF,32,0)</f>
        <v>14</v>
      </c>
      <c r="AG68" s="30">
        <f>VLOOKUP(A68,[1]Sheet!$A:$AG,33,0)</f>
        <v>126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34</v>
      </c>
      <c r="C69" s="1">
        <v>444</v>
      </c>
      <c r="D69" s="1">
        <v>840</v>
      </c>
      <c r="E69" s="1">
        <v>593</v>
      </c>
      <c r="F69" s="1">
        <v>572</v>
      </c>
      <c r="G69" s="6">
        <v>0.25</v>
      </c>
      <c r="H69" s="1">
        <v>180</v>
      </c>
      <c r="I69" s="1" t="s">
        <v>37</v>
      </c>
      <c r="J69" s="1">
        <v>590</v>
      </c>
      <c r="K69" s="1">
        <f t="shared" si="30"/>
        <v>3</v>
      </c>
      <c r="L69" s="1"/>
      <c r="M69" s="1"/>
      <c r="N69" s="1">
        <v>0</v>
      </c>
      <c r="O69" s="1">
        <f t="shared" si="2"/>
        <v>118.6</v>
      </c>
      <c r="P69" s="5">
        <f t="shared" ref="P69:P78" si="48">14*O69-N69-F69</f>
        <v>1088.3999999999999</v>
      </c>
      <c r="Q69" s="5">
        <f t="shared" si="43"/>
        <v>1008</v>
      </c>
      <c r="R69" s="5"/>
      <c r="S69" s="1"/>
      <c r="T69" s="1">
        <f t="shared" si="44"/>
        <v>13.322091062394604</v>
      </c>
      <c r="U69" s="1">
        <f t="shared" si="3"/>
        <v>4.8229342327150091</v>
      </c>
      <c r="V69" s="1">
        <v>73.8</v>
      </c>
      <c r="W69" s="1">
        <v>100</v>
      </c>
      <c r="X69" s="1">
        <v>81.400000000000006</v>
      </c>
      <c r="Y69" s="1">
        <v>61.6</v>
      </c>
      <c r="Z69" s="1">
        <v>56</v>
      </c>
      <c r="AA69" s="1"/>
      <c r="AB69" s="1">
        <f t="shared" si="45"/>
        <v>272.09999999999997</v>
      </c>
      <c r="AC69" s="6">
        <v>12</v>
      </c>
      <c r="AD69" s="10">
        <f t="shared" si="46"/>
        <v>84</v>
      </c>
      <c r="AE69" s="1">
        <f t="shared" si="47"/>
        <v>252</v>
      </c>
      <c r="AF69" s="1">
        <f>VLOOKUP(A69,[1]Sheet!$A:$AF,32,0)</f>
        <v>14</v>
      </c>
      <c r="AG69" s="1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34</v>
      </c>
      <c r="C70" s="1">
        <v>-17</v>
      </c>
      <c r="D70" s="1">
        <v>840</v>
      </c>
      <c r="E70" s="1">
        <v>374</v>
      </c>
      <c r="F70" s="1">
        <v>447</v>
      </c>
      <c r="G70" s="6">
        <v>0.3</v>
      </c>
      <c r="H70" s="1">
        <v>180</v>
      </c>
      <c r="I70" s="1" t="s">
        <v>37</v>
      </c>
      <c r="J70" s="1">
        <v>380</v>
      </c>
      <c r="K70" s="1">
        <f t="shared" ref="K70:K83" si="49">E70-J70</f>
        <v>-6</v>
      </c>
      <c r="L70" s="1"/>
      <c r="M70" s="1"/>
      <c r="N70" s="1">
        <v>0</v>
      </c>
      <c r="O70" s="1">
        <f t="shared" si="2"/>
        <v>74.8</v>
      </c>
      <c r="P70" s="5">
        <f t="shared" si="48"/>
        <v>600.20000000000005</v>
      </c>
      <c r="Q70" s="5">
        <f t="shared" si="43"/>
        <v>672</v>
      </c>
      <c r="R70" s="5"/>
      <c r="S70" s="1"/>
      <c r="T70" s="1">
        <f t="shared" si="44"/>
        <v>14.959893048128343</v>
      </c>
      <c r="U70" s="1">
        <f t="shared" si="3"/>
        <v>5.9759358288770059</v>
      </c>
      <c r="V70" s="1">
        <v>11</v>
      </c>
      <c r="W70" s="1">
        <v>56</v>
      </c>
      <c r="X70" s="1">
        <v>23.2</v>
      </c>
      <c r="Y70" s="1">
        <v>26.4</v>
      </c>
      <c r="Z70" s="1">
        <v>14.8</v>
      </c>
      <c r="AA70" s="1"/>
      <c r="AB70" s="1">
        <f t="shared" si="45"/>
        <v>180.06</v>
      </c>
      <c r="AC70" s="6">
        <v>12</v>
      </c>
      <c r="AD70" s="10">
        <f t="shared" si="46"/>
        <v>56</v>
      </c>
      <c r="AE70" s="1">
        <f t="shared" si="47"/>
        <v>201.6</v>
      </c>
      <c r="AF70" s="1">
        <f>VLOOKUP(A70,[1]Sheet!$A:$AF,32,0)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48</v>
      </c>
      <c r="C71" s="1"/>
      <c r="D71" s="1">
        <v>421.2</v>
      </c>
      <c r="E71" s="1">
        <v>96.7</v>
      </c>
      <c r="F71" s="1">
        <v>324.5</v>
      </c>
      <c r="G71" s="6">
        <v>1</v>
      </c>
      <c r="H71" s="1">
        <v>180</v>
      </c>
      <c r="I71" s="1" t="s">
        <v>139</v>
      </c>
      <c r="J71" s="1">
        <v>97.3</v>
      </c>
      <c r="K71" s="1">
        <f t="shared" si="49"/>
        <v>-0.59999999999999432</v>
      </c>
      <c r="L71" s="1"/>
      <c r="M71" s="1"/>
      <c r="N71" s="1">
        <v>0</v>
      </c>
      <c r="O71" s="1">
        <f t="shared" ref="O71:O83" si="50">E71/5</f>
        <v>19.34</v>
      </c>
      <c r="P71" s="5">
        <v>180</v>
      </c>
      <c r="Q71" s="5">
        <f t="shared" si="43"/>
        <v>194.39999999999998</v>
      </c>
      <c r="R71" s="5"/>
      <c r="S71" s="1"/>
      <c r="T71" s="1">
        <f t="shared" si="44"/>
        <v>26.830403309203721</v>
      </c>
      <c r="U71" s="1">
        <f t="shared" ref="U71:U83" si="51">(F71+N71)/O71</f>
        <v>16.778697001034125</v>
      </c>
      <c r="V71" s="1">
        <v>0</v>
      </c>
      <c r="W71" s="1">
        <v>17.28</v>
      </c>
      <c r="X71" s="1">
        <v>4.32</v>
      </c>
      <c r="Y71" s="1">
        <v>6.8400000000000007</v>
      </c>
      <c r="Z71" s="1">
        <v>7.2799999999999994</v>
      </c>
      <c r="AA71" s="1" t="s">
        <v>138</v>
      </c>
      <c r="AB71" s="1">
        <f t="shared" si="45"/>
        <v>180</v>
      </c>
      <c r="AC71" s="6">
        <v>1.8</v>
      </c>
      <c r="AD71" s="10">
        <f t="shared" si="46"/>
        <v>107.99999999999999</v>
      </c>
      <c r="AE71" s="1">
        <f t="shared" si="47"/>
        <v>194.39999999999998</v>
      </c>
      <c r="AF71" s="1">
        <f>VLOOKUP(A71,[1]Sheet!$A:$AF,32,0)</f>
        <v>18</v>
      </c>
      <c r="AG71" s="1">
        <f>VLOOKUP(A71,[1]Sheet!$A:$AG,33,0)</f>
        <v>234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34</v>
      </c>
      <c r="C72" s="1">
        <v>12</v>
      </c>
      <c r="D72" s="1">
        <v>840</v>
      </c>
      <c r="E72" s="1">
        <v>316</v>
      </c>
      <c r="F72" s="1">
        <v>536</v>
      </c>
      <c r="G72" s="6">
        <v>0.3</v>
      </c>
      <c r="H72" s="1">
        <v>180</v>
      </c>
      <c r="I72" s="1" t="s">
        <v>37</v>
      </c>
      <c r="J72" s="1">
        <v>316</v>
      </c>
      <c r="K72" s="1">
        <f t="shared" si="49"/>
        <v>0</v>
      </c>
      <c r="L72" s="1"/>
      <c r="M72" s="1"/>
      <c r="N72" s="1">
        <v>0</v>
      </c>
      <c r="O72" s="1">
        <f t="shared" si="50"/>
        <v>63.2</v>
      </c>
      <c r="P72" s="5">
        <f t="shared" si="48"/>
        <v>348.80000000000007</v>
      </c>
      <c r="Q72" s="5">
        <f t="shared" si="43"/>
        <v>336</v>
      </c>
      <c r="R72" s="5"/>
      <c r="S72" s="1"/>
      <c r="T72" s="1">
        <f t="shared" si="44"/>
        <v>13.797468354430379</v>
      </c>
      <c r="U72" s="1">
        <f t="shared" si="51"/>
        <v>8.4810126582278471</v>
      </c>
      <c r="V72" s="1">
        <v>19.8</v>
      </c>
      <c r="W72" s="1">
        <v>51.2</v>
      </c>
      <c r="X72" s="1">
        <v>20.2</v>
      </c>
      <c r="Y72" s="1">
        <v>32.200000000000003</v>
      </c>
      <c r="Z72" s="1">
        <v>14</v>
      </c>
      <c r="AA72" s="1"/>
      <c r="AB72" s="1">
        <f t="shared" si="45"/>
        <v>104.64000000000001</v>
      </c>
      <c r="AC72" s="6">
        <v>12</v>
      </c>
      <c r="AD72" s="10">
        <f t="shared" si="46"/>
        <v>28</v>
      </c>
      <c r="AE72" s="1">
        <f t="shared" si="47"/>
        <v>100.8</v>
      </c>
      <c r="AF72" s="1">
        <f>VLOOKUP(A72,[1]Sheet!$A:$AF,32,0)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34</v>
      </c>
      <c r="C73" s="1">
        <v>91</v>
      </c>
      <c r="D73" s="1"/>
      <c r="E73" s="1">
        <v>18</v>
      </c>
      <c r="F73" s="1">
        <v>72</v>
      </c>
      <c r="G73" s="6">
        <v>0.2</v>
      </c>
      <c r="H73" s="1">
        <v>365</v>
      </c>
      <c r="I73" s="1" t="s">
        <v>37</v>
      </c>
      <c r="J73" s="1">
        <v>18</v>
      </c>
      <c r="K73" s="1">
        <f t="shared" si="49"/>
        <v>0</v>
      </c>
      <c r="L73" s="1"/>
      <c r="M73" s="1"/>
      <c r="N73" s="1">
        <v>0</v>
      </c>
      <c r="O73" s="1">
        <f t="shared" si="50"/>
        <v>3.6</v>
      </c>
      <c r="P73" s="5"/>
      <c r="Q73" s="5">
        <f t="shared" si="43"/>
        <v>0</v>
      </c>
      <c r="R73" s="5"/>
      <c r="S73" s="1"/>
      <c r="T73" s="1">
        <f t="shared" si="44"/>
        <v>20</v>
      </c>
      <c r="U73" s="1">
        <f t="shared" si="51"/>
        <v>20</v>
      </c>
      <c r="V73" s="1">
        <v>1.4</v>
      </c>
      <c r="W73" s="1">
        <v>3.6</v>
      </c>
      <c r="X73" s="1">
        <v>1.6</v>
      </c>
      <c r="Y73" s="1">
        <v>3.8</v>
      </c>
      <c r="Z73" s="1">
        <v>9.1999999999999993</v>
      </c>
      <c r="AA73" s="20" t="s">
        <v>46</v>
      </c>
      <c r="AB73" s="1">
        <f t="shared" si="45"/>
        <v>0</v>
      </c>
      <c r="AC73" s="6">
        <v>6</v>
      </c>
      <c r="AD73" s="10">
        <f t="shared" si="46"/>
        <v>0</v>
      </c>
      <c r="AE73" s="1">
        <f t="shared" si="47"/>
        <v>0</v>
      </c>
      <c r="AF73" s="1">
        <f>VLOOKUP(A73,[1]Sheet!$A:$AF,32,0)</f>
        <v>10</v>
      </c>
      <c r="AG73" s="1">
        <f>VLOOKUP(A73,[1]Sheet!$A:$AG,33,0)</f>
        <v>130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34</v>
      </c>
      <c r="C74" s="1">
        <v>63</v>
      </c>
      <c r="D74" s="1"/>
      <c r="E74" s="1">
        <v>57</v>
      </c>
      <c r="F74" s="1">
        <v>5</v>
      </c>
      <c r="G74" s="6">
        <v>0.2</v>
      </c>
      <c r="H74" s="1">
        <v>365</v>
      </c>
      <c r="I74" s="1" t="s">
        <v>37</v>
      </c>
      <c r="J74" s="1">
        <v>57</v>
      </c>
      <c r="K74" s="1">
        <f t="shared" si="49"/>
        <v>0</v>
      </c>
      <c r="L74" s="1"/>
      <c r="M74" s="1"/>
      <c r="N74" s="1">
        <v>0</v>
      </c>
      <c r="O74" s="1">
        <f t="shared" si="50"/>
        <v>11.4</v>
      </c>
      <c r="P74" s="5">
        <f t="shared" si="48"/>
        <v>154.6</v>
      </c>
      <c r="Q74" s="5">
        <f t="shared" si="43"/>
        <v>180</v>
      </c>
      <c r="R74" s="5"/>
      <c r="S74" s="1"/>
      <c r="T74" s="1">
        <f t="shared" si="44"/>
        <v>16.228070175438596</v>
      </c>
      <c r="U74" s="1">
        <f t="shared" si="51"/>
        <v>0.43859649122807015</v>
      </c>
      <c r="V74" s="1">
        <v>3.8</v>
      </c>
      <c r="W74" s="1">
        <v>7.2</v>
      </c>
      <c r="X74" s="1">
        <v>1.4</v>
      </c>
      <c r="Y74" s="1">
        <v>3</v>
      </c>
      <c r="Z74" s="1">
        <v>9.1999999999999993</v>
      </c>
      <c r="AA74" s="1"/>
      <c r="AB74" s="1">
        <f t="shared" si="45"/>
        <v>30.92</v>
      </c>
      <c r="AC74" s="6">
        <v>6</v>
      </c>
      <c r="AD74" s="10">
        <f t="shared" si="46"/>
        <v>30</v>
      </c>
      <c r="AE74" s="1">
        <f t="shared" si="47"/>
        <v>36</v>
      </c>
      <c r="AF74" s="1">
        <f>VLOOKUP(A74,[1]Sheet!$A:$AF,32,0)</f>
        <v>10</v>
      </c>
      <c r="AG74" s="1">
        <f>VLOOKUP(A74,[1]Sheet!$A:$AG,33,0)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34</v>
      </c>
      <c r="C75" s="1">
        <v>-1</v>
      </c>
      <c r="D75" s="1"/>
      <c r="E75" s="1"/>
      <c r="F75" s="1">
        <v>-1</v>
      </c>
      <c r="G75" s="6">
        <v>0.3</v>
      </c>
      <c r="H75" s="1">
        <v>180</v>
      </c>
      <c r="I75" s="1" t="s">
        <v>37</v>
      </c>
      <c r="J75" s="1"/>
      <c r="K75" s="1">
        <f t="shared" si="49"/>
        <v>0</v>
      </c>
      <c r="L75" s="1"/>
      <c r="M75" s="1"/>
      <c r="N75" s="1">
        <v>196</v>
      </c>
      <c r="O75" s="1">
        <f t="shared" si="50"/>
        <v>0</v>
      </c>
      <c r="P75" s="5"/>
      <c r="Q75" s="5">
        <f t="shared" si="43"/>
        <v>0</v>
      </c>
      <c r="R75" s="5"/>
      <c r="S75" s="1"/>
      <c r="T75" s="1" t="e">
        <f t="shared" si="44"/>
        <v>#DIV/0!</v>
      </c>
      <c r="U75" s="1" t="e">
        <f t="shared" si="51"/>
        <v>#DIV/0!</v>
      </c>
      <c r="V75" s="1">
        <v>0</v>
      </c>
      <c r="W75" s="1">
        <v>13.6</v>
      </c>
      <c r="X75" s="1">
        <v>21.8</v>
      </c>
      <c r="Y75" s="1">
        <v>7.2</v>
      </c>
      <c r="Z75" s="1">
        <v>14.2</v>
      </c>
      <c r="AA75" s="1" t="s">
        <v>116</v>
      </c>
      <c r="AB75" s="1">
        <f t="shared" si="45"/>
        <v>0</v>
      </c>
      <c r="AC75" s="6">
        <v>14</v>
      </c>
      <c r="AD75" s="10">
        <f t="shared" si="46"/>
        <v>0</v>
      </c>
      <c r="AE75" s="1">
        <f t="shared" si="47"/>
        <v>0</v>
      </c>
      <c r="AF75" s="1">
        <f>VLOOKUP(A75,[1]Sheet!$A:$AF,32,0)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34</v>
      </c>
      <c r="C76" s="1">
        <v>51</v>
      </c>
      <c r="D76" s="1"/>
      <c r="E76" s="1">
        <v>19</v>
      </c>
      <c r="F76" s="1">
        <v>8</v>
      </c>
      <c r="G76" s="6">
        <v>0.48</v>
      </c>
      <c r="H76" s="1">
        <v>180</v>
      </c>
      <c r="I76" s="1" t="s">
        <v>37</v>
      </c>
      <c r="J76" s="1">
        <v>167</v>
      </c>
      <c r="K76" s="1">
        <f t="shared" si="49"/>
        <v>-148</v>
      </c>
      <c r="L76" s="1"/>
      <c r="M76" s="1"/>
      <c r="N76" s="1">
        <v>224</v>
      </c>
      <c r="O76" s="1">
        <f t="shared" si="50"/>
        <v>3.8</v>
      </c>
      <c r="P76" s="5"/>
      <c r="Q76" s="5">
        <f t="shared" si="43"/>
        <v>0</v>
      </c>
      <c r="R76" s="5"/>
      <c r="S76" s="1"/>
      <c r="T76" s="1">
        <f t="shared" si="44"/>
        <v>61.05263157894737</v>
      </c>
      <c r="U76" s="1">
        <f t="shared" si="51"/>
        <v>61.05263157894737</v>
      </c>
      <c r="V76" s="1">
        <v>17</v>
      </c>
      <c r="W76" s="1">
        <v>17.399999999999999</v>
      </c>
      <c r="X76" s="1">
        <v>13.6</v>
      </c>
      <c r="Y76" s="1">
        <v>5.6</v>
      </c>
      <c r="Z76" s="1">
        <v>13.8</v>
      </c>
      <c r="AA76" s="1"/>
      <c r="AB76" s="1">
        <f t="shared" si="45"/>
        <v>0</v>
      </c>
      <c r="AC76" s="6">
        <v>8</v>
      </c>
      <c r="AD76" s="10">
        <f t="shared" si="46"/>
        <v>0</v>
      </c>
      <c r="AE76" s="1">
        <f t="shared" si="47"/>
        <v>0</v>
      </c>
      <c r="AF76" s="1">
        <f>VLOOKUP(A76,[1]Sheet!$A:$AF,32,0)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34</v>
      </c>
      <c r="C77" s="1">
        <v>462</v>
      </c>
      <c r="D77" s="1">
        <v>840</v>
      </c>
      <c r="E77" s="1">
        <v>564</v>
      </c>
      <c r="F77" s="1">
        <v>604</v>
      </c>
      <c r="G77" s="6">
        <v>0.25</v>
      </c>
      <c r="H77" s="1">
        <v>180</v>
      </c>
      <c r="I77" s="1" t="s">
        <v>37</v>
      </c>
      <c r="J77" s="1">
        <v>556</v>
      </c>
      <c r="K77" s="1">
        <f t="shared" si="49"/>
        <v>8</v>
      </c>
      <c r="L77" s="1"/>
      <c r="M77" s="1"/>
      <c r="N77" s="1">
        <v>168</v>
      </c>
      <c r="O77" s="1">
        <f t="shared" si="50"/>
        <v>112.8</v>
      </c>
      <c r="P77" s="5">
        <f t="shared" si="48"/>
        <v>807.2</v>
      </c>
      <c r="Q77" s="5">
        <f t="shared" si="43"/>
        <v>840</v>
      </c>
      <c r="R77" s="5"/>
      <c r="S77" s="1"/>
      <c r="T77" s="1">
        <f t="shared" si="44"/>
        <v>14.290780141843973</v>
      </c>
      <c r="U77" s="1">
        <f t="shared" si="51"/>
        <v>6.8439716312056742</v>
      </c>
      <c r="V77" s="1">
        <v>97.8</v>
      </c>
      <c r="W77" s="1">
        <v>100.8</v>
      </c>
      <c r="X77" s="1">
        <v>93.8</v>
      </c>
      <c r="Y77" s="1">
        <v>93.4</v>
      </c>
      <c r="Z77" s="1">
        <v>95.4</v>
      </c>
      <c r="AA77" s="1"/>
      <c r="AB77" s="1">
        <f t="shared" si="45"/>
        <v>201.8</v>
      </c>
      <c r="AC77" s="6">
        <v>12</v>
      </c>
      <c r="AD77" s="10">
        <f t="shared" si="46"/>
        <v>70</v>
      </c>
      <c r="AE77" s="1">
        <f t="shared" si="47"/>
        <v>210</v>
      </c>
      <c r="AF77" s="1">
        <f>VLOOKUP(A77,[1]Sheet!$A:$AF,32,0)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34</v>
      </c>
      <c r="C78" s="1">
        <v>535</v>
      </c>
      <c r="D78" s="1">
        <v>840</v>
      </c>
      <c r="E78" s="1">
        <v>580</v>
      </c>
      <c r="F78" s="1">
        <v>635</v>
      </c>
      <c r="G78" s="6">
        <v>0.25</v>
      </c>
      <c r="H78" s="1">
        <v>180</v>
      </c>
      <c r="I78" s="1" t="s">
        <v>37</v>
      </c>
      <c r="J78" s="1">
        <v>578</v>
      </c>
      <c r="K78" s="1">
        <f t="shared" si="49"/>
        <v>2</v>
      </c>
      <c r="L78" s="1"/>
      <c r="M78" s="1"/>
      <c r="N78" s="1">
        <v>336</v>
      </c>
      <c r="O78" s="1">
        <f t="shared" si="50"/>
        <v>116</v>
      </c>
      <c r="P78" s="5">
        <f t="shared" si="48"/>
        <v>653</v>
      </c>
      <c r="Q78" s="5">
        <f t="shared" si="43"/>
        <v>672</v>
      </c>
      <c r="R78" s="5"/>
      <c r="S78" s="1"/>
      <c r="T78" s="1">
        <f t="shared" si="44"/>
        <v>14.163793103448276</v>
      </c>
      <c r="U78" s="1">
        <f t="shared" si="51"/>
        <v>8.3706896551724146</v>
      </c>
      <c r="V78" s="1">
        <v>108.6</v>
      </c>
      <c r="W78" s="1">
        <v>126.6</v>
      </c>
      <c r="X78" s="1">
        <v>108.2</v>
      </c>
      <c r="Y78" s="1">
        <v>103.6</v>
      </c>
      <c r="Z78" s="1">
        <v>104</v>
      </c>
      <c r="AA78" s="1"/>
      <c r="AB78" s="1">
        <f t="shared" si="45"/>
        <v>163.25</v>
      </c>
      <c r="AC78" s="6">
        <v>12</v>
      </c>
      <c r="AD78" s="10">
        <f t="shared" si="46"/>
        <v>56</v>
      </c>
      <c r="AE78" s="1">
        <f t="shared" si="47"/>
        <v>168</v>
      </c>
      <c r="AF78" s="1">
        <f>VLOOKUP(A78,[1]Sheet!$A:$AF,32,0)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120</v>
      </c>
      <c r="B79" s="15" t="s">
        <v>48</v>
      </c>
      <c r="C79" s="15">
        <v>-2.7</v>
      </c>
      <c r="D79" s="15"/>
      <c r="E79" s="15"/>
      <c r="F79" s="15">
        <v>-2.7</v>
      </c>
      <c r="G79" s="16">
        <v>0</v>
      </c>
      <c r="H79" s="15" t="e">
        <v>#N/A</v>
      </c>
      <c r="I79" s="15" t="s">
        <v>56</v>
      </c>
      <c r="J79" s="15"/>
      <c r="K79" s="15">
        <f t="shared" si="49"/>
        <v>0</v>
      </c>
      <c r="L79" s="15"/>
      <c r="M79" s="15"/>
      <c r="N79" s="15"/>
      <c r="O79" s="15">
        <f t="shared" si="50"/>
        <v>0</v>
      </c>
      <c r="P79" s="17"/>
      <c r="Q79" s="17"/>
      <c r="R79" s="17"/>
      <c r="S79" s="15"/>
      <c r="T79" s="15" t="e">
        <f t="shared" ref="T79:T82" si="52">(F79+N79+P79)/O79</f>
        <v>#DIV/0!</v>
      </c>
      <c r="U79" s="15" t="e">
        <f t="shared" si="51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 t="s">
        <v>73</v>
      </c>
      <c r="AB79" s="15"/>
      <c r="AC79" s="16">
        <v>0</v>
      </c>
      <c r="AD79" s="18"/>
      <c r="AE79" s="15"/>
      <c r="AF79" s="15"/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48</v>
      </c>
      <c r="C80" s="1">
        <v>89.1</v>
      </c>
      <c r="D80" s="1"/>
      <c r="E80" s="1">
        <v>18.899999999999999</v>
      </c>
      <c r="F80" s="1">
        <v>70.2</v>
      </c>
      <c r="G80" s="6">
        <v>1</v>
      </c>
      <c r="H80" s="1">
        <v>180</v>
      </c>
      <c r="I80" s="1" t="s">
        <v>37</v>
      </c>
      <c r="J80" s="1">
        <v>18.100000000000001</v>
      </c>
      <c r="K80" s="1">
        <f t="shared" si="49"/>
        <v>0.79999999999999716</v>
      </c>
      <c r="L80" s="1"/>
      <c r="M80" s="1"/>
      <c r="N80" s="1">
        <v>0</v>
      </c>
      <c r="O80" s="1">
        <f t="shared" si="50"/>
        <v>3.78</v>
      </c>
      <c r="P80" s="5"/>
      <c r="Q80" s="5">
        <f t="shared" ref="Q80:Q81" si="53">AD80*AC80</f>
        <v>0</v>
      </c>
      <c r="R80" s="5"/>
      <c r="S80" s="1"/>
      <c r="T80" s="1">
        <f t="shared" ref="T80:T81" si="54">(F80+N80+Q80)/O80</f>
        <v>18.571428571428573</v>
      </c>
      <c r="U80" s="1">
        <f t="shared" si="51"/>
        <v>18.571428571428573</v>
      </c>
      <c r="V80" s="1">
        <v>3.78</v>
      </c>
      <c r="W80" s="1">
        <v>2.16</v>
      </c>
      <c r="X80" s="1">
        <v>2.7</v>
      </c>
      <c r="Y80" s="1">
        <v>2.16</v>
      </c>
      <c r="Z80" s="1">
        <v>1.62</v>
      </c>
      <c r="AA80" s="21" t="s">
        <v>133</v>
      </c>
      <c r="AB80" s="1">
        <f t="shared" ref="AB80:AB81" si="55">P80*G80</f>
        <v>0</v>
      </c>
      <c r="AC80" s="6">
        <v>2.7</v>
      </c>
      <c r="AD80" s="10">
        <f t="shared" ref="AD80:AD81" si="56">MROUND(P80,AC80*AF80)/AC80</f>
        <v>0</v>
      </c>
      <c r="AE80" s="1">
        <f t="shared" ref="AE80:AE81" si="57">AD80*AC80*G80</f>
        <v>0</v>
      </c>
      <c r="AF80" s="1">
        <f>VLOOKUP(A80,[1]Sheet!$A:$AF,32,0)</f>
        <v>14</v>
      </c>
      <c r="AG80" s="1">
        <f>VLOOKUP(A80,[1]Sheet!$A:$AG,33,0)</f>
        <v>126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48</v>
      </c>
      <c r="C81" s="1">
        <v>305</v>
      </c>
      <c r="D81" s="1">
        <v>840</v>
      </c>
      <c r="E81" s="1">
        <v>480</v>
      </c>
      <c r="F81" s="1">
        <v>555</v>
      </c>
      <c r="G81" s="6">
        <v>1</v>
      </c>
      <c r="H81" s="1">
        <v>180</v>
      </c>
      <c r="I81" s="1" t="s">
        <v>37</v>
      </c>
      <c r="J81" s="1">
        <v>480</v>
      </c>
      <c r="K81" s="1">
        <f t="shared" si="49"/>
        <v>0</v>
      </c>
      <c r="L81" s="1"/>
      <c r="M81" s="1"/>
      <c r="N81" s="1">
        <v>300</v>
      </c>
      <c r="O81" s="1">
        <f t="shared" si="50"/>
        <v>96</v>
      </c>
      <c r="P81" s="5">
        <f t="shared" ref="P81" si="58">14*O81-N81-F81</f>
        <v>489</v>
      </c>
      <c r="Q81" s="5">
        <f t="shared" si="53"/>
        <v>480</v>
      </c>
      <c r="R81" s="5"/>
      <c r="S81" s="1"/>
      <c r="T81" s="1">
        <f t="shared" si="54"/>
        <v>13.90625</v>
      </c>
      <c r="U81" s="1">
        <f t="shared" si="51"/>
        <v>8.90625</v>
      </c>
      <c r="V81" s="1">
        <v>96</v>
      </c>
      <c r="W81" s="1">
        <v>117.36</v>
      </c>
      <c r="X81" s="1">
        <v>85.2</v>
      </c>
      <c r="Y81" s="1">
        <v>97</v>
      </c>
      <c r="Z81" s="1">
        <v>107</v>
      </c>
      <c r="AA81" s="1" t="s">
        <v>66</v>
      </c>
      <c r="AB81" s="1">
        <f t="shared" si="55"/>
        <v>489</v>
      </c>
      <c r="AC81" s="6">
        <v>5</v>
      </c>
      <c r="AD81" s="10">
        <f t="shared" si="56"/>
        <v>96</v>
      </c>
      <c r="AE81" s="1">
        <f t="shared" si="57"/>
        <v>480</v>
      </c>
      <c r="AF81" s="1">
        <f>VLOOKUP(A81,[1]Sheet!$A:$AF,32,0)</f>
        <v>12</v>
      </c>
      <c r="AG81" s="1">
        <f>VLOOKUP(A81,[1]Sheet!$A:$AG,33,0)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123</v>
      </c>
      <c r="B82" s="15" t="s">
        <v>48</v>
      </c>
      <c r="C82" s="15">
        <v>-5</v>
      </c>
      <c r="D82" s="15"/>
      <c r="E82" s="15"/>
      <c r="F82" s="15">
        <v>-5</v>
      </c>
      <c r="G82" s="16">
        <v>0</v>
      </c>
      <c r="H82" s="15" t="e">
        <v>#N/A</v>
      </c>
      <c r="I82" s="15" t="s">
        <v>56</v>
      </c>
      <c r="J82" s="15"/>
      <c r="K82" s="15">
        <f t="shared" si="49"/>
        <v>0</v>
      </c>
      <c r="L82" s="15"/>
      <c r="M82" s="15"/>
      <c r="N82" s="15"/>
      <c r="O82" s="15">
        <f t="shared" si="50"/>
        <v>0</v>
      </c>
      <c r="P82" s="17"/>
      <c r="Q82" s="17"/>
      <c r="R82" s="17"/>
      <c r="S82" s="15"/>
      <c r="T82" s="15" t="e">
        <f t="shared" si="52"/>
        <v>#DIV/0!</v>
      </c>
      <c r="U82" s="15" t="e">
        <f t="shared" si="51"/>
        <v>#DIV/0!</v>
      </c>
      <c r="V82" s="15">
        <v>0</v>
      </c>
      <c r="W82" s="15">
        <v>1</v>
      </c>
      <c r="X82" s="15">
        <v>1</v>
      </c>
      <c r="Y82" s="15">
        <v>0</v>
      </c>
      <c r="Z82" s="15">
        <v>0</v>
      </c>
      <c r="AA82" s="15" t="s">
        <v>73</v>
      </c>
      <c r="AB82" s="15"/>
      <c r="AC82" s="16">
        <v>0</v>
      </c>
      <c r="AD82" s="18"/>
      <c r="AE82" s="15"/>
      <c r="AF82" s="15"/>
      <c r="AG82" s="1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34</v>
      </c>
      <c r="C83" s="1">
        <v>40</v>
      </c>
      <c r="D83" s="1"/>
      <c r="E83" s="1">
        <v>19</v>
      </c>
      <c r="F83" s="1">
        <v>15</v>
      </c>
      <c r="G83" s="6">
        <v>0.14000000000000001</v>
      </c>
      <c r="H83" s="1">
        <v>180</v>
      </c>
      <c r="I83" s="1" t="s">
        <v>37</v>
      </c>
      <c r="J83" s="1">
        <v>114</v>
      </c>
      <c r="K83" s="1">
        <f t="shared" si="49"/>
        <v>-95</v>
      </c>
      <c r="L83" s="1"/>
      <c r="M83" s="1"/>
      <c r="N83" s="1">
        <v>264</v>
      </c>
      <c r="O83" s="1">
        <f t="shared" si="50"/>
        <v>3.8</v>
      </c>
      <c r="P83" s="5"/>
      <c r="Q83" s="5">
        <f t="shared" ref="Q83:Q85" si="59">AD83*AC83</f>
        <v>0</v>
      </c>
      <c r="R83" s="5"/>
      <c r="S83" s="1"/>
      <c r="T83" s="1">
        <f>(F83+N83+Q83)/O83</f>
        <v>73.421052631578945</v>
      </c>
      <c r="U83" s="1">
        <f t="shared" si="51"/>
        <v>73.421052631578945</v>
      </c>
      <c r="V83" s="1">
        <v>16.8</v>
      </c>
      <c r="W83" s="1">
        <v>24.8</v>
      </c>
      <c r="X83" s="1">
        <v>19</v>
      </c>
      <c r="Y83" s="1">
        <v>20.8</v>
      </c>
      <c r="Z83" s="1">
        <v>7.2</v>
      </c>
      <c r="AA83" s="1" t="s">
        <v>125</v>
      </c>
      <c r="AB83" s="1">
        <f>P83*G83</f>
        <v>0</v>
      </c>
      <c r="AC83" s="6">
        <v>22</v>
      </c>
      <c r="AD83" s="10">
        <f t="shared" ref="AD83:AD89" si="60">MROUND(P83,AC83*AF83)/AC83</f>
        <v>0</v>
      </c>
      <c r="AE83" s="1">
        <f t="shared" ref="AE83:AE89" si="61">AD83*AC83*G83</f>
        <v>0</v>
      </c>
      <c r="AF83" s="1">
        <f>VLOOKUP(A83,[1]Sheet!$A:$AF,32,0)</f>
        <v>12</v>
      </c>
      <c r="AG83" s="1">
        <f>VLOOKUP(A83,[1]Sheet!$A:$AG,33,0)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34</v>
      </c>
      <c r="C84" s="1"/>
      <c r="D84" s="1"/>
      <c r="E84" s="1"/>
      <c r="F84" s="1"/>
      <c r="G84" s="6">
        <v>0.7</v>
      </c>
      <c r="H84" s="1">
        <v>180</v>
      </c>
      <c r="I84" s="1" t="s">
        <v>37</v>
      </c>
      <c r="J84" s="1"/>
      <c r="K84" s="1"/>
      <c r="L84" s="1"/>
      <c r="M84" s="1"/>
      <c r="N84" s="1"/>
      <c r="O84" s="1"/>
      <c r="P84" s="1">
        <v>100</v>
      </c>
      <c r="Q84" s="5">
        <f t="shared" si="59"/>
        <v>120</v>
      </c>
      <c r="R84" s="1"/>
      <c r="S84" s="1"/>
      <c r="T84" s="1" t="e">
        <f t="shared" ref="T84:T85" si="62">(F84+N84+Q84)/O84</f>
        <v>#DIV/0!</v>
      </c>
      <c r="U84" s="1" t="e">
        <f t="shared" ref="U84:U85" si="63">(F84+N84)/O84</f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 t="s">
        <v>137</v>
      </c>
      <c r="AB84" s="1">
        <f t="shared" ref="AB84:AB89" si="64">P84*G84</f>
        <v>70</v>
      </c>
      <c r="AC84" s="6">
        <v>10</v>
      </c>
      <c r="AD84" s="10">
        <f t="shared" si="60"/>
        <v>12</v>
      </c>
      <c r="AE84" s="1">
        <f t="shared" si="61"/>
        <v>84</v>
      </c>
      <c r="AF84" s="1">
        <v>12</v>
      </c>
      <c r="AG84" s="1"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34</v>
      </c>
      <c r="C85" s="1"/>
      <c r="D85" s="1"/>
      <c r="E85" s="1"/>
      <c r="F85" s="1"/>
      <c r="G85" s="6">
        <v>0.7</v>
      </c>
      <c r="H85" s="1">
        <v>180</v>
      </c>
      <c r="I85" s="1" t="s">
        <v>139</v>
      </c>
      <c r="J85" s="1"/>
      <c r="K85" s="1"/>
      <c r="L85" s="1"/>
      <c r="M85" s="1"/>
      <c r="N85" s="1"/>
      <c r="O85" s="1"/>
      <c r="P85" s="1">
        <f>100+160</f>
        <v>260</v>
      </c>
      <c r="Q85" s="5">
        <f t="shared" si="59"/>
        <v>240</v>
      </c>
      <c r="R85" s="1"/>
      <c r="S85" s="1"/>
      <c r="T85" s="1" t="e">
        <f t="shared" si="62"/>
        <v>#DIV/0!</v>
      </c>
      <c r="U85" s="1" t="e">
        <f t="shared" si="63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146</v>
      </c>
      <c r="AB85" s="1">
        <f t="shared" si="64"/>
        <v>182</v>
      </c>
      <c r="AC85" s="6">
        <v>10</v>
      </c>
      <c r="AD85" s="10">
        <f t="shared" si="60"/>
        <v>24</v>
      </c>
      <c r="AE85" s="1">
        <f t="shared" si="61"/>
        <v>168</v>
      </c>
      <c r="AF85" s="1">
        <v>12</v>
      </c>
      <c r="AG85" s="1">
        <v>84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140</v>
      </c>
      <c r="B86" s="1" t="s">
        <v>34</v>
      </c>
      <c r="C86" s="1"/>
      <c r="D86" s="1"/>
      <c r="E86" s="1"/>
      <c r="F86" s="1"/>
      <c r="G86" s="6">
        <v>0.3</v>
      </c>
      <c r="H86" s="1"/>
      <c r="I86" s="1" t="s">
        <v>143</v>
      </c>
      <c r="J86" s="1"/>
      <c r="K86" s="1"/>
      <c r="L86" s="1"/>
      <c r="M86" s="1"/>
      <c r="N86" s="1"/>
      <c r="O86" s="1"/>
      <c r="P86" s="1">
        <v>240</v>
      </c>
      <c r="Q86" s="1">
        <f>AD86*AC86</f>
        <v>252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f t="shared" si="64"/>
        <v>72</v>
      </c>
      <c r="AC86" s="6">
        <v>9</v>
      </c>
      <c r="AD86" s="10">
        <f t="shared" si="60"/>
        <v>28</v>
      </c>
      <c r="AE86" s="1">
        <f t="shared" si="61"/>
        <v>75.599999999999994</v>
      </c>
      <c r="AF86" s="1">
        <v>14</v>
      </c>
      <c r="AG86" s="1">
        <v>126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141</v>
      </c>
      <c r="B87" s="1" t="s">
        <v>34</v>
      </c>
      <c r="C87" s="1"/>
      <c r="D87" s="1"/>
      <c r="E87" s="1"/>
      <c r="F87" s="1"/>
      <c r="G87" s="6">
        <v>0.3</v>
      </c>
      <c r="H87" s="1"/>
      <c r="I87" s="1" t="s">
        <v>143</v>
      </c>
      <c r="J87" s="1"/>
      <c r="K87" s="1"/>
      <c r="L87" s="1"/>
      <c r="M87" s="1"/>
      <c r="N87" s="1"/>
      <c r="O87" s="1"/>
      <c r="P87" s="1">
        <v>240</v>
      </c>
      <c r="Q87" s="1">
        <f t="shared" ref="Q87:Q89" si="65">AD87*AC87</f>
        <v>162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f t="shared" si="64"/>
        <v>72</v>
      </c>
      <c r="AC87" s="6">
        <v>9</v>
      </c>
      <c r="AD87" s="10">
        <f t="shared" si="60"/>
        <v>18</v>
      </c>
      <c r="AE87" s="1">
        <f t="shared" si="61"/>
        <v>48.6</v>
      </c>
      <c r="AF87" s="1">
        <v>18</v>
      </c>
      <c r="AG87" s="1">
        <v>234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34</v>
      </c>
      <c r="C88" s="1"/>
      <c r="D88" s="1"/>
      <c r="E88" s="1"/>
      <c r="F88" s="1"/>
      <c r="G88" s="6">
        <v>0.3</v>
      </c>
      <c r="H88" s="1"/>
      <c r="I88" s="1" t="s">
        <v>143</v>
      </c>
      <c r="J88" s="1"/>
      <c r="K88" s="1"/>
      <c r="L88" s="1"/>
      <c r="M88" s="1"/>
      <c r="N88" s="1"/>
      <c r="O88" s="1"/>
      <c r="P88" s="1">
        <v>240</v>
      </c>
      <c r="Q88" s="1">
        <f t="shared" si="65"/>
        <v>162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f t="shared" si="64"/>
        <v>72</v>
      </c>
      <c r="AC88" s="6">
        <v>9</v>
      </c>
      <c r="AD88" s="10">
        <f t="shared" si="60"/>
        <v>18</v>
      </c>
      <c r="AE88" s="1">
        <f t="shared" si="61"/>
        <v>48.6</v>
      </c>
      <c r="AF88" s="1">
        <v>18</v>
      </c>
      <c r="AG88" s="1">
        <v>234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144</v>
      </c>
      <c r="B89" s="1" t="s">
        <v>34</v>
      </c>
      <c r="C89" s="1"/>
      <c r="D89" s="1"/>
      <c r="E89" s="1"/>
      <c r="F89" s="1"/>
      <c r="G89" s="6">
        <v>1</v>
      </c>
      <c r="H89" s="1"/>
      <c r="I89" s="1" t="s">
        <v>143</v>
      </c>
      <c r="J89" s="1"/>
      <c r="K89" s="1"/>
      <c r="L89" s="1"/>
      <c r="M89" s="1"/>
      <c r="N89" s="1"/>
      <c r="O89" s="1"/>
      <c r="P89" s="1">
        <v>160</v>
      </c>
      <c r="Q89" s="1">
        <f t="shared" si="65"/>
        <v>144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si="64"/>
        <v>160</v>
      </c>
      <c r="AC89" s="6">
        <v>6</v>
      </c>
      <c r="AD89" s="10">
        <f t="shared" si="60"/>
        <v>24</v>
      </c>
      <c r="AE89" s="1">
        <f t="shared" si="61"/>
        <v>144</v>
      </c>
      <c r="AF89" s="1">
        <v>12</v>
      </c>
      <c r="AG89" s="1">
        <v>84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9" xr:uid="{55F84CB6-5D51-4ED2-BEF5-9848D9C7D3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2024-07-18T07:03:16Z</dcterms:created>
  <dcterms:modified xsi:type="dcterms:W3CDTF">2024-07-25T05:54:09Z</dcterms:modified>
</cp:coreProperties>
</file>