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ЗПФ филиалы\"/>
    </mc:Choice>
  </mc:AlternateContent>
  <xr:revisionPtr revIDLastSave="0" documentId="13_ncr:1_{A93DD998-E08E-41D4-9498-CCF6D5D7C8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0" i="1" l="1"/>
  <c r="AD90" i="1"/>
  <c r="Q90" i="1" s="1"/>
  <c r="T90" i="1" s="1"/>
  <c r="AG89" i="1"/>
  <c r="AG87" i="1"/>
  <c r="AG86" i="1"/>
  <c r="AG84" i="1"/>
  <c r="AG83" i="1"/>
  <c r="AG82" i="1"/>
  <c r="AG81" i="1"/>
  <c r="AG80" i="1"/>
  <c r="AG79" i="1"/>
  <c r="AG78" i="1"/>
  <c r="AG77" i="1"/>
  <c r="AG76" i="1"/>
  <c r="AG75" i="1"/>
  <c r="AG74" i="1"/>
  <c r="AG72" i="1"/>
  <c r="AG68" i="1"/>
  <c r="AG67" i="1"/>
  <c r="AG66" i="1"/>
  <c r="AG63" i="1"/>
  <c r="AG62" i="1"/>
  <c r="AG61" i="1"/>
  <c r="AG60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3" i="1"/>
  <c r="AG32" i="1"/>
  <c r="AG30" i="1"/>
  <c r="AG29" i="1"/>
  <c r="AG28" i="1"/>
  <c r="AG27" i="1"/>
  <c r="AG26" i="1"/>
  <c r="AG25" i="1"/>
  <c r="AG22" i="1"/>
  <c r="AG20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F89" i="1"/>
  <c r="AF87" i="1"/>
  <c r="AF86" i="1"/>
  <c r="AF84" i="1"/>
  <c r="AF83" i="1"/>
  <c r="AF82" i="1"/>
  <c r="AF81" i="1"/>
  <c r="AF80" i="1"/>
  <c r="AF79" i="1"/>
  <c r="AF78" i="1"/>
  <c r="AF77" i="1"/>
  <c r="AF76" i="1"/>
  <c r="AF75" i="1"/>
  <c r="AF74" i="1"/>
  <c r="AF72" i="1"/>
  <c r="AF68" i="1"/>
  <c r="AF67" i="1"/>
  <c r="AF66" i="1"/>
  <c r="AF63" i="1"/>
  <c r="AF62" i="1"/>
  <c r="AF61" i="1"/>
  <c r="AF60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3" i="1"/>
  <c r="AF32" i="1"/>
  <c r="AF30" i="1"/>
  <c r="AF29" i="1"/>
  <c r="AF28" i="1"/>
  <c r="AF27" i="1"/>
  <c r="AF26" i="1"/>
  <c r="AF25" i="1"/>
  <c r="AF22" i="1"/>
  <c r="AF20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E90" i="1" l="1"/>
  <c r="AB90" i="1"/>
  <c r="F25" i="1" l="1"/>
  <c r="E25" i="1"/>
  <c r="F32" i="1"/>
  <c r="E32" i="1"/>
  <c r="AB16" i="1" l="1"/>
  <c r="AB17" i="1"/>
  <c r="AB18" i="1"/>
  <c r="AB19" i="1"/>
  <c r="AB21" i="1"/>
  <c r="AB23" i="1"/>
  <c r="AB24" i="1"/>
  <c r="AB31" i="1"/>
  <c r="AB34" i="1"/>
  <c r="AB37" i="1"/>
  <c r="AB38" i="1"/>
  <c r="AB39" i="1"/>
  <c r="AB41" i="1"/>
  <c r="AB43" i="1"/>
  <c r="AB44" i="1"/>
  <c r="AB46" i="1"/>
  <c r="AB47" i="1"/>
  <c r="AB59" i="1"/>
  <c r="AB64" i="1"/>
  <c r="AB65" i="1"/>
  <c r="AB66" i="1"/>
  <c r="AB67" i="1"/>
  <c r="AB68" i="1"/>
  <c r="AB69" i="1"/>
  <c r="AB70" i="1"/>
  <c r="AB71" i="1"/>
  <c r="AB73" i="1"/>
  <c r="AB85" i="1"/>
  <c r="AB88" i="1"/>
  <c r="O7" i="1"/>
  <c r="AD7" i="1" s="1"/>
  <c r="O8" i="1"/>
  <c r="AD8" i="1" s="1"/>
  <c r="O9" i="1"/>
  <c r="O10" i="1"/>
  <c r="P10" i="1" s="1"/>
  <c r="AD10" i="1" s="1"/>
  <c r="O11" i="1"/>
  <c r="O12" i="1"/>
  <c r="AD12" i="1" s="1"/>
  <c r="O13" i="1"/>
  <c r="AD13" i="1" s="1"/>
  <c r="O14" i="1"/>
  <c r="AD14" i="1" s="1"/>
  <c r="O15" i="1"/>
  <c r="AD15" i="1" s="1"/>
  <c r="O16" i="1"/>
  <c r="O17" i="1"/>
  <c r="O18" i="1"/>
  <c r="O19" i="1"/>
  <c r="O20" i="1"/>
  <c r="P20" i="1" s="1"/>
  <c r="AD20" i="1" s="1"/>
  <c r="O21" i="1"/>
  <c r="O22" i="1"/>
  <c r="AD22" i="1" s="1"/>
  <c r="O23" i="1"/>
  <c r="O24" i="1"/>
  <c r="O25" i="1"/>
  <c r="AD25" i="1" s="1"/>
  <c r="O26" i="1"/>
  <c r="P26" i="1" s="1"/>
  <c r="AD26" i="1" s="1"/>
  <c r="O27" i="1"/>
  <c r="AD27" i="1" s="1"/>
  <c r="O28" i="1"/>
  <c r="AD28" i="1" s="1"/>
  <c r="O29" i="1"/>
  <c r="P29" i="1" s="1"/>
  <c r="AD29" i="1" s="1"/>
  <c r="O30" i="1"/>
  <c r="P30" i="1" s="1"/>
  <c r="AD30" i="1" s="1"/>
  <c r="O31" i="1"/>
  <c r="O32" i="1"/>
  <c r="AD32" i="1" s="1"/>
  <c r="O33" i="1"/>
  <c r="AD33" i="1" s="1"/>
  <c r="O34" i="1"/>
  <c r="O35" i="1"/>
  <c r="AD35" i="1" s="1"/>
  <c r="O36" i="1"/>
  <c r="AD36" i="1" s="1"/>
  <c r="O37" i="1"/>
  <c r="O38" i="1"/>
  <c r="O39" i="1"/>
  <c r="O40" i="1"/>
  <c r="AD40" i="1" s="1"/>
  <c r="O41" i="1"/>
  <c r="O42" i="1"/>
  <c r="AD42" i="1" s="1"/>
  <c r="O43" i="1"/>
  <c r="O44" i="1"/>
  <c r="O45" i="1"/>
  <c r="P45" i="1" s="1"/>
  <c r="AD45" i="1" s="1"/>
  <c r="O46" i="1"/>
  <c r="O47" i="1"/>
  <c r="O48" i="1"/>
  <c r="P48" i="1" s="1"/>
  <c r="AD48" i="1" s="1"/>
  <c r="O49" i="1"/>
  <c r="AD49" i="1" s="1"/>
  <c r="O50" i="1"/>
  <c r="AD50" i="1" s="1"/>
  <c r="O51" i="1"/>
  <c r="AD51" i="1" s="1"/>
  <c r="O52" i="1"/>
  <c r="P52" i="1" s="1"/>
  <c r="AD52" i="1" s="1"/>
  <c r="O53" i="1"/>
  <c r="AD53" i="1" s="1"/>
  <c r="O54" i="1"/>
  <c r="AD54" i="1" s="1"/>
  <c r="O55" i="1"/>
  <c r="AD55" i="1" s="1"/>
  <c r="O56" i="1"/>
  <c r="AD56" i="1" s="1"/>
  <c r="O57" i="1"/>
  <c r="AD57" i="1" s="1"/>
  <c r="O58" i="1"/>
  <c r="AD58" i="1" s="1"/>
  <c r="O59" i="1"/>
  <c r="O60" i="1"/>
  <c r="P60" i="1" s="1"/>
  <c r="AD60" i="1" s="1"/>
  <c r="O61" i="1"/>
  <c r="P61" i="1" s="1"/>
  <c r="AD61" i="1" s="1"/>
  <c r="O62" i="1"/>
  <c r="AD62" i="1" s="1"/>
  <c r="O63" i="1"/>
  <c r="P63" i="1" s="1"/>
  <c r="AD63" i="1" s="1"/>
  <c r="O64" i="1"/>
  <c r="O65" i="1"/>
  <c r="O66" i="1"/>
  <c r="O67" i="1"/>
  <c r="O68" i="1"/>
  <c r="O69" i="1"/>
  <c r="O70" i="1"/>
  <c r="O71" i="1"/>
  <c r="O72" i="1"/>
  <c r="AD72" i="1" s="1"/>
  <c r="O73" i="1"/>
  <c r="O74" i="1"/>
  <c r="AD74" i="1" s="1"/>
  <c r="O75" i="1"/>
  <c r="P75" i="1" s="1"/>
  <c r="AD75" i="1" s="1"/>
  <c r="O76" i="1"/>
  <c r="P76" i="1" s="1"/>
  <c r="AD76" i="1" s="1"/>
  <c r="O77" i="1"/>
  <c r="AD77" i="1" s="1"/>
  <c r="O78" i="1"/>
  <c r="P78" i="1" s="1"/>
  <c r="AD78" i="1" s="1"/>
  <c r="O79" i="1"/>
  <c r="AD79" i="1" s="1"/>
  <c r="O80" i="1"/>
  <c r="AD80" i="1" s="1"/>
  <c r="O81" i="1"/>
  <c r="P81" i="1" s="1"/>
  <c r="AD81" i="1" s="1"/>
  <c r="O82" i="1"/>
  <c r="AD82" i="1" s="1"/>
  <c r="O83" i="1"/>
  <c r="P83" i="1" s="1"/>
  <c r="AD83" i="1" s="1"/>
  <c r="O84" i="1"/>
  <c r="P84" i="1" s="1"/>
  <c r="AD84" i="1" s="1"/>
  <c r="O85" i="1"/>
  <c r="O86" i="1"/>
  <c r="AD86" i="1" s="1"/>
  <c r="O87" i="1"/>
  <c r="P87" i="1" s="1"/>
  <c r="AD87" i="1" s="1"/>
  <c r="O88" i="1"/>
  <c r="O89" i="1"/>
  <c r="AD89" i="1" s="1"/>
  <c r="O6" i="1"/>
  <c r="AD6" i="1" s="1"/>
  <c r="F12" i="1"/>
  <c r="F11" i="1"/>
  <c r="D12" i="1"/>
  <c r="D11" i="1"/>
  <c r="P11" i="1" l="1"/>
  <c r="AD11" i="1" s="1"/>
  <c r="P9" i="1"/>
  <c r="AD9" i="1" s="1"/>
  <c r="U32" i="1"/>
  <c r="Q6" i="1"/>
  <c r="T6" i="1" s="1"/>
  <c r="AE6" i="1"/>
  <c r="AE86" i="1"/>
  <c r="Q86" i="1"/>
  <c r="T86" i="1" s="1"/>
  <c r="Q84" i="1"/>
  <c r="T84" i="1" s="1"/>
  <c r="AE84" i="1"/>
  <c r="Q82" i="1"/>
  <c r="T82" i="1" s="1"/>
  <c r="AE82" i="1"/>
  <c r="Q80" i="1"/>
  <c r="T80" i="1" s="1"/>
  <c r="AE80" i="1"/>
  <c r="Q78" i="1"/>
  <c r="T78" i="1" s="1"/>
  <c r="AE78" i="1"/>
  <c r="Q76" i="1"/>
  <c r="T76" i="1" s="1"/>
  <c r="AE76" i="1"/>
  <c r="Q74" i="1"/>
  <c r="T74" i="1" s="1"/>
  <c r="AE74" i="1"/>
  <c r="Q72" i="1"/>
  <c r="T72" i="1" s="1"/>
  <c r="AE72" i="1"/>
  <c r="Q62" i="1"/>
  <c r="T62" i="1" s="1"/>
  <c r="AE62" i="1"/>
  <c r="Q60" i="1"/>
  <c r="T60" i="1" s="1"/>
  <c r="AE60" i="1"/>
  <c r="AE58" i="1"/>
  <c r="Q58" i="1"/>
  <c r="T58" i="1" s="1"/>
  <c r="AE56" i="1"/>
  <c r="Q56" i="1"/>
  <c r="T56" i="1" s="1"/>
  <c r="AE54" i="1"/>
  <c r="Q54" i="1"/>
  <c r="T54" i="1" s="1"/>
  <c r="AE52" i="1"/>
  <c r="Q52" i="1"/>
  <c r="T52" i="1" s="1"/>
  <c r="AE50" i="1"/>
  <c r="Q50" i="1"/>
  <c r="T50" i="1" s="1"/>
  <c r="AE48" i="1"/>
  <c r="Q48" i="1"/>
  <c r="T48" i="1" s="1"/>
  <c r="AE42" i="1"/>
  <c r="Q42" i="1"/>
  <c r="T42" i="1" s="1"/>
  <c r="Q40" i="1"/>
  <c r="T40" i="1" s="1"/>
  <c r="AE40" i="1"/>
  <c r="AE36" i="1"/>
  <c r="Q36" i="1"/>
  <c r="T36" i="1" s="1"/>
  <c r="Q32" i="1"/>
  <c r="T32" i="1" s="1"/>
  <c r="AE32" i="1"/>
  <c r="AE30" i="1"/>
  <c r="Q30" i="1"/>
  <c r="T30" i="1" s="1"/>
  <c r="AE28" i="1"/>
  <c r="Q28" i="1"/>
  <c r="T28" i="1" s="1"/>
  <c r="AE26" i="1"/>
  <c r="Q26" i="1"/>
  <c r="T26" i="1" s="1"/>
  <c r="AE22" i="1"/>
  <c r="Q22" i="1"/>
  <c r="T22" i="1" s="1"/>
  <c r="Q20" i="1"/>
  <c r="T20" i="1" s="1"/>
  <c r="AE20" i="1"/>
  <c r="Q14" i="1"/>
  <c r="T14" i="1" s="1"/>
  <c r="AE14" i="1"/>
  <c r="Q12" i="1"/>
  <c r="T12" i="1" s="1"/>
  <c r="AE12" i="1"/>
  <c r="Q10" i="1"/>
  <c r="T10" i="1" s="1"/>
  <c r="AE10" i="1"/>
  <c r="Q8" i="1"/>
  <c r="T8" i="1" s="1"/>
  <c r="AE8" i="1"/>
  <c r="AB6" i="1"/>
  <c r="AB86" i="1"/>
  <c r="AB84" i="1"/>
  <c r="AB82" i="1"/>
  <c r="AB80" i="1"/>
  <c r="AB78" i="1"/>
  <c r="AB76" i="1"/>
  <c r="AB74" i="1"/>
  <c r="AB72" i="1"/>
  <c r="AB62" i="1"/>
  <c r="AB60" i="1"/>
  <c r="AB58" i="1"/>
  <c r="AB56" i="1"/>
  <c r="AB54" i="1"/>
  <c r="AB52" i="1"/>
  <c r="AB50" i="1"/>
  <c r="AB48" i="1"/>
  <c r="AB42" i="1"/>
  <c r="AB40" i="1"/>
  <c r="AB36" i="1"/>
  <c r="AB32" i="1"/>
  <c r="AB30" i="1"/>
  <c r="AB28" i="1"/>
  <c r="AB26" i="1"/>
  <c r="AB22" i="1"/>
  <c r="AB20" i="1"/>
  <c r="AB14" i="1"/>
  <c r="AB12" i="1"/>
  <c r="AB10" i="1"/>
  <c r="AB8" i="1"/>
  <c r="AE89" i="1"/>
  <c r="Q89" i="1"/>
  <c r="T89" i="1" s="1"/>
  <c r="Q87" i="1"/>
  <c r="T87" i="1" s="1"/>
  <c r="AE87" i="1"/>
  <c r="AE83" i="1"/>
  <c r="Q83" i="1"/>
  <c r="T83" i="1" s="1"/>
  <c r="AE81" i="1"/>
  <c r="Q81" i="1"/>
  <c r="T81" i="1" s="1"/>
  <c r="AE79" i="1"/>
  <c r="Q79" i="1"/>
  <c r="T79" i="1" s="1"/>
  <c r="AE77" i="1"/>
  <c r="Q77" i="1"/>
  <c r="T77" i="1" s="1"/>
  <c r="Q75" i="1"/>
  <c r="T75" i="1" s="1"/>
  <c r="AE75" i="1"/>
  <c r="AE63" i="1"/>
  <c r="Q63" i="1"/>
  <c r="T63" i="1" s="1"/>
  <c r="AE61" i="1"/>
  <c r="Q61" i="1"/>
  <c r="T61" i="1" s="1"/>
  <c r="Q57" i="1"/>
  <c r="T57" i="1" s="1"/>
  <c r="AE57" i="1"/>
  <c r="Q55" i="1"/>
  <c r="T55" i="1" s="1"/>
  <c r="AE55" i="1"/>
  <c r="Q53" i="1"/>
  <c r="T53" i="1" s="1"/>
  <c r="AE53" i="1"/>
  <c r="Q51" i="1"/>
  <c r="T51" i="1" s="1"/>
  <c r="AE51" i="1"/>
  <c r="Q49" i="1"/>
  <c r="T49" i="1" s="1"/>
  <c r="AE49" i="1"/>
  <c r="Q45" i="1"/>
  <c r="T45" i="1" s="1"/>
  <c r="AE45" i="1"/>
  <c r="Q35" i="1"/>
  <c r="T35" i="1" s="1"/>
  <c r="AE35" i="1"/>
  <c r="AE33" i="1"/>
  <c r="Q33" i="1"/>
  <c r="T33" i="1" s="1"/>
  <c r="Q29" i="1"/>
  <c r="T29" i="1" s="1"/>
  <c r="AE29" i="1"/>
  <c r="Q27" i="1"/>
  <c r="T27" i="1" s="1"/>
  <c r="AE27" i="1"/>
  <c r="Q25" i="1"/>
  <c r="T25" i="1" s="1"/>
  <c r="AE25" i="1"/>
  <c r="Q15" i="1"/>
  <c r="T15" i="1" s="1"/>
  <c r="AE15" i="1"/>
  <c r="Q13" i="1"/>
  <c r="T13" i="1" s="1"/>
  <c r="AE13" i="1"/>
  <c r="Q7" i="1"/>
  <c r="T7" i="1" s="1"/>
  <c r="AE7" i="1"/>
  <c r="AB89" i="1"/>
  <c r="AB87" i="1"/>
  <c r="AB83" i="1"/>
  <c r="AB81" i="1"/>
  <c r="AB79" i="1"/>
  <c r="AB77" i="1"/>
  <c r="AB75" i="1"/>
  <c r="AB63" i="1"/>
  <c r="AB61" i="1"/>
  <c r="AB57" i="1"/>
  <c r="AB55" i="1"/>
  <c r="AB53" i="1"/>
  <c r="AB51" i="1"/>
  <c r="AB49" i="1"/>
  <c r="AB45" i="1"/>
  <c r="AB35" i="1"/>
  <c r="AB33" i="1"/>
  <c r="AB29" i="1"/>
  <c r="AB27" i="1"/>
  <c r="AB25" i="1"/>
  <c r="AB15" i="1"/>
  <c r="AB13" i="1"/>
  <c r="AB7" i="1"/>
  <c r="U6" i="1"/>
  <c r="T88" i="1"/>
  <c r="U88" i="1"/>
  <c r="U86" i="1"/>
  <c r="U84" i="1"/>
  <c r="U82" i="1"/>
  <c r="U80" i="1"/>
  <c r="U78" i="1"/>
  <c r="U76" i="1"/>
  <c r="U74" i="1"/>
  <c r="U72" i="1"/>
  <c r="T70" i="1"/>
  <c r="U70" i="1"/>
  <c r="T68" i="1"/>
  <c r="U68" i="1"/>
  <c r="T66" i="1"/>
  <c r="U66" i="1"/>
  <c r="T64" i="1"/>
  <c r="U64" i="1"/>
  <c r="U62" i="1"/>
  <c r="U60" i="1"/>
  <c r="U58" i="1"/>
  <c r="U56" i="1"/>
  <c r="U54" i="1"/>
  <c r="U52" i="1"/>
  <c r="U50" i="1"/>
  <c r="U48" i="1"/>
  <c r="T46" i="1"/>
  <c r="U46" i="1"/>
  <c r="T44" i="1"/>
  <c r="U44" i="1"/>
  <c r="U42" i="1"/>
  <c r="U40" i="1"/>
  <c r="T38" i="1"/>
  <c r="U38" i="1"/>
  <c r="U36" i="1"/>
  <c r="T34" i="1"/>
  <c r="U34" i="1"/>
  <c r="U30" i="1"/>
  <c r="U28" i="1"/>
  <c r="U26" i="1"/>
  <c r="T24" i="1"/>
  <c r="U24" i="1"/>
  <c r="U22" i="1"/>
  <c r="U20" i="1"/>
  <c r="T18" i="1"/>
  <c r="U18" i="1"/>
  <c r="T16" i="1"/>
  <c r="U16" i="1"/>
  <c r="U14" i="1"/>
  <c r="U12" i="1"/>
  <c r="U10" i="1"/>
  <c r="U8" i="1"/>
  <c r="U89" i="1"/>
  <c r="U87" i="1"/>
  <c r="T85" i="1"/>
  <c r="U85" i="1"/>
  <c r="U83" i="1"/>
  <c r="U81" i="1"/>
  <c r="U79" i="1"/>
  <c r="U77" i="1"/>
  <c r="U75" i="1"/>
  <c r="T73" i="1"/>
  <c r="U73" i="1"/>
  <c r="T71" i="1"/>
  <c r="U71" i="1"/>
  <c r="T69" i="1"/>
  <c r="U69" i="1"/>
  <c r="T67" i="1"/>
  <c r="U67" i="1"/>
  <c r="T65" i="1"/>
  <c r="U65" i="1"/>
  <c r="U63" i="1"/>
  <c r="U61" i="1"/>
  <c r="T59" i="1"/>
  <c r="U59" i="1"/>
  <c r="U57" i="1"/>
  <c r="U55" i="1"/>
  <c r="U53" i="1"/>
  <c r="U51" i="1"/>
  <c r="U49" i="1"/>
  <c r="T47" i="1"/>
  <c r="U47" i="1"/>
  <c r="U45" i="1"/>
  <c r="T43" i="1"/>
  <c r="U43" i="1"/>
  <c r="T41" i="1"/>
  <c r="U41" i="1"/>
  <c r="T39" i="1"/>
  <c r="U39" i="1"/>
  <c r="T37" i="1"/>
  <c r="U37" i="1"/>
  <c r="U35" i="1"/>
  <c r="U33" i="1"/>
  <c r="T31" i="1"/>
  <c r="U31" i="1"/>
  <c r="U29" i="1"/>
  <c r="U27" i="1"/>
  <c r="U25" i="1"/>
  <c r="T23" i="1"/>
  <c r="U23" i="1"/>
  <c r="T21" i="1"/>
  <c r="U21" i="1"/>
  <c r="T19" i="1"/>
  <c r="U19" i="1"/>
  <c r="T17" i="1"/>
  <c r="U17" i="1"/>
  <c r="U15" i="1"/>
  <c r="U13" i="1"/>
  <c r="U11" i="1"/>
  <c r="U9" i="1"/>
  <c r="U7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B11" i="1"/>
  <c r="AE11" i="1"/>
  <c r="Q11" i="1"/>
  <c r="T11" i="1" s="1"/>
  <c r="AE9" i="1"/>
  <c r="AD5" i="1"/>
  <c r="Q9" i="1"/>
  <c r="T9" i="1" s="1"/>
  <c r="AB9" i="1"/>
  <c r="AE5" i="1"/>
  <c r="AB5" i="1"/>
  <c r="K5" i="1"/>
  <c r="Q5" i="1" l="1"/>
</calcChain>
</file>

<file path=xl/sharedStrings.xml><?xml version="1.0" encoding="utf-8"?>
<sst xmlns="http://schemas.openxmlformats.org/spreadsheetml/2006/main" count="341" uniqueCount="146">
  <si>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</si>
  <si>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</si>
  <si>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</si>
  <si>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</si>
  <si>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</si>
  <si>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</si>
  <si>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</si>
  <si>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</si>
  <si>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</si>
  <si>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</si>
  <si>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</si>
  <si>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</si>
  <si>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</si>
  <si>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</si>
  <si>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</si>
  <si>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</si>
  <si>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</si>
  <si>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</si>
  <si>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</si>
  <si>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</si>
  <si>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</si>
  <si>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</si>
  <si>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</si>
  <si>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</si>
  <si>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</si>
  <si>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</si>
  <si>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22,07,</t>
  </si>
  <si>
    <t>25,07,</t>
  </si>
  <si>
    <t>18,07,</t>
  </si>
  <si>
    <t>11,07,</t>
  </si>
  <si>
    <t>04,07,</t>
  </si>
  <si>
    <t>27,06,</t>
  </si>
  <si>
    <t>20,06,</t>
  </si>
  <si>
    <t>«Мини-чебуречки с мясом» Фикс.вес 0,3 ф/п ТМ «Зареченские»</t>
  </si>
  <si>
    <t>шт</t>
  </si>
  <si>
    <t>Общий прайс</t>
  </si>
  <si>
    <t>«Мини-чебуречки с сыром и ветчиной» Фикс.вес 0,3 ф/п ТМ «Зареченские»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</si>
  <si>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</si>
  <si>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</si>
  <si>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</si>
  <si>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</si>
  <si>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</si>
  <si>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01,07 завод не отгрузил 192шт.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</si>
  <si>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</si>
  <si>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</si>
  <si>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может стоить вывести???? / пока не заказываем (соглавсовал с Савельевым, на письмо ТК не ответила)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</si>
  <si>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</si>
  <si>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</si>
  <si>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</si>
  <si>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</si>
  <si>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</si>
  <si>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</si>
  <si>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</si>
  <si>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</si>
  <si>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</si>
  <si>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</si>
  <si>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</si>
  <si>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</si>
  <si>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</si>
  <si>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</si>
  <si>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</si>
  <si>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</si>
  <si>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</si>
  <si>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</si>
  <si>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</si>
  <si>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</si>
  <si>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</si>
  <si>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</si>
  <si>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</si>
  <si>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</si>
  <si>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</si>
  <si>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</si>
  <si>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</si>
  <si>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</si>
  <si>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</si>
  <si>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</si>
  <si>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</si>
  <si>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</si>
  <si>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</si>
  <si>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</si>
  <si>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</si>
  <si>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«Жемчужные» 1,0 сфера ТМ «Зареченские»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</si>
  <si>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</si>
  <si>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</si>
  <si>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</si>
  <si>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</si>
  <si>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</si>
  <si>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</si>
  <si>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возможно 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</si>
  <si>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</si>
  <si>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</si>
  <si>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</si>
  <si>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</si>
  <si>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ТМ Зареченские ТС Зареченские продукты сфера ф/п ф/в 0,7 МГ</t>
  </si>
  <si>
    <t>новинка Майба</t>
  </si>
  <si>
    <t>Пельмени Домашние со сливочным маслом ТМ Зареченские ТС Зареченские продукты сфера ф/п ф/в 0,7 МГ</t>
  </si>
  <si>
    <t>матрица / Общий прайс</t>
  </si>
  <si>
    <t>новинка Майба / Салтаев +160шт.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</si>
  <si>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</si>
  <si>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</si>
  <si>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</si>
  <si>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</si>
  <si>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</si>
  <si>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</si>
  <si>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</si>
  <si>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</si>
  <si>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</si>
  <si>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</si>
  <si>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</si>
  <si>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</si>
  <si>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</si>
  <si>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</si>
  <si>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</si>
  <si>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</si>
  <si>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</si>
  <si>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«Мини-сосиски в тесте» Фикс.вес 0,3 ф/п ТМ «Зареченские»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</si>
  <si>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</si>
  <si>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</si>
  <si>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</si>
  <si>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</si>
  <si>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</si>
  <si>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19,07,24 +180кг Салтаев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</si>
  <si>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</si>
  <si>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</si>
  <si>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</si>
  <si>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</si>
  <si>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01,07 завод не отгрузил 224шт.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</si>
  <si>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</si>
  <si>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</si>
  <si>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</si>
  <si>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</si>
  <si>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</si>
  <si>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нужно увеличить продажи!!! / есть дубль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</si>
  <si>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</si>
  <si>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</si>
  <si>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</si>
  <si>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продавать!!! / перемещение</t>
  </si>
  <si>
    <t>Снеки «Хотстеры с сыром» ф/в 0,25 ТМ «Горячая штучка»</t>
  </si>
  <si>
    <t>разовый заказ</t>
  </si>
  <si>
    <t>заказ Майба</t>
  </si>
  <si>
    <t>ряд</t>
  </si>
  <si>
    <t>паллет</t>
  </si>
  <si>
    <t>отгрузит завод</t>
  </si>
  <si>
    <t>потребность</t>
  </si>
  <si>
    <t>кратно рядам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</si>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</sst>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5" fillId="4" borderId="1" xfId="1" applyNumberFormat="1" applyFont="1" applyFill="1"/>
    <xf numFmtId="164" fontId="6" fillId="4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7" fillId="2" borderId="1" xfId="1" applyNumberFormat="1" applyFont="1" applyFill="1"/>
    <xf numFmtId="164" fontId="8" fillId="0" borderId="1" xfId="1" applyNumberFormat="1" applyFon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  <cell r="AD4" t="str">
            <v>22,07,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20645.199999999997</v>
          </cell>
          <cell r="Q5">
            <v>20923.600000000002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13304.758</v>
          </cell>
          <cell r="AD5">
            <v>2786</v>
          </cell>
          <cell r="AE5">
            <v>13357.520000000002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984</v>
          </cell>
          <cell r="Q9">
            <v>1008</v>
          </cell>
          <cell r="T9">
            <v>20.277777777777775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295.2</v>
          </cell>
          <cell r="AC9">
            <v>12</v>
          </cell>
          <cell r="AD9">
            <v>84</v>
          </cell>
          <cell r="AE9">
            <v>302.39999999999998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780</v>
          </cell>
          <cell r="Q11">
            <v>840</v>
          </cell>
          <cell r="T11">
            <v>20.638297872340427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234</v>
          </cell>
          <cell r="AC11">
            <v>12</v>
          </cell>
          <cell r="AD11">
            <v>70</v>
          </cell>
          <cell r="AE11">
            <v>252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340.5</v>
          </cell>
          <cell r="Q14">
            <v>330</v>
          </cell>
          <cell r="T14">
            <v>19.656862745098039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340.5</v>
          </cell>
          <cell r="AC14">
            <v>5.5</v>
          </cell>
          <cell r="AD14">
            <v>60</v>
          </cell>
          <cell r="AE14">
            <v>330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214.70000000000002</v>
          </cell>
          <cell r="Q23">
            <v>207.20000000000002</v>
          </cell>
          <cell r="T23">
            <v>19.662162162162161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214.70000000000002</v>
          </cell>
          <cell r="AC23">
            <v>3.7</v>
          </cell>
          <cell r="AD23">
            <v>56</v>
          </cell>
          <cell r="AE23">
            <v>207.20000000000002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681</v>
          </cell>
          <cell r="Q25">
            <v>672</v>
          </cell>
          <cell r="T25">
            <v>19.876712328767123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170.25</v>
          </cell>
          <cell r="AC25">
            <v>6</v>
          </cell>
          <cell r="AD25">
            <v>112</v>
          </cell>
          <cell r="AE25">
            <v>168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430</v>
          </cell>
          <cell r="Q31">
            <v>504</v>
          </cell>
          <cell r="T31">
            <v>21.289198606271778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107.5</v>
          </cell>
          <cell r="AC31">
            <v>12</v>
          </cell>
          <cell r="AD31">
            <v>42</v>
          </cell>
          <cell r="AE31">
            <v>126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688</v>
          </cell>
          <cell r="Q32">
            <v>672</v>
          </cell>
          <cell r="T32">
            <v>19.646017699115042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172</v>
          </cell>
          <cell r="AC32">
            <v>12</v>
          </cell>
          <cell r="AD32">
            <v>56</v>
          </cell>
          <cell r="AE32">
            <v>168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872</v>
          </cell>
          <cell r="Q46">
            <v>864</v>
          </cell>
          <cell r="T46">
            <v>19.882352941176471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784.80000000000007</v>
          </cell>
          <cell r="AC46">
            <v>8</v>
          </cell>
          <cell r="AD46">
            <v>108</v>
          </cell>
          <cell r="AE46">
            <v>777.6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P47">
            <v>111</v>
          </cell>
          <cell r="Q47">
            <v>192</v>
          </cell>
          <cell r="T47">
            <v>23.97058823529412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47.73</v>
          </cell>
          <cell r="AC47">
            <v>16</v>
          </cell>
          <cell r="AD47">
            <v>12</v>
          </cell>
          <cell r="AE47">
            <v>82.56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1093</v>
          </cell>
          <cell r="Q48">
            <v>1080</v>
          </cell>
          <cell r="T48">
            <v>19.923708920187792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1093</v>
          </cell>
          <cell r="AC48">
            <v>5</v>
          </cell>
          <cell r="AD48">
            <v>216</v>
          </cell>
          <cell r="AE48">
            <v>1080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3164</v>
          </cell>
          <cell r="Q49">
            <v>3168</v>
          </cell>
          <cell r="T49">
            <v>20.017271157167531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2847.6</v>
          </cell>
          <cell r="AC49">
            <v>8</v>
          </cell>
          <cell r="AD49">
            <v>396</v>
          </cell>
          <cell r="AE49">
            <v>2851.2000000000003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2750</v>
          </cell>
          <cell r="Q58">
            <v>2760</v>
          </cell>
          <cell r="T58">
            <v>20.04830917874396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2750</v>
          </cell>
          <cell r="AC58">
            <v>5</v>
          </cell>
          <cell r="AD58">
            <v>552</v>
          </cell>
          <cell r="AE58">
            <v>2760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  <cell r="AG59">
            <v>84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  <cell r="AG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 / Общий прайс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P71">
            <v>180</v>
          </cell>
          <cell r="Q71">
            <v>194.39999999999998</v>
          </cell>
          <cell r="T71">
            <v>26.830403309203721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A71" t="str">
            <v>19,07,24 +180кг Салтаев</v>
          </cell>
          <cell r="AB71">
            <v>180</v>
          </cell>
          <cell r="AC71">
            <v>1.8</v>
          </cell>
          <cell r="AD71">
            <v>107.99999999999999</v>
          </cell>
          <cell r="AE71">
            <v>194.39999999999998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  <cell r="AG74">
            <v>130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  <cell r="AG83">
            <v>84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 t="str">
            <v>новинка Майба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  <cell r="AG84">
            <v>84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 / Общий прайс</v>
          </cell>
          <cell r="P85">
            <v>260</v>
          </cell>
          <cell r="Q85">
            <v>240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новинка Майба / Салтаев +160шт.</v>
          </cell>
          <cell r="AB85">
            <v>182</v>
          </cell>
          <cell r="AC85">
            <v>10</v>
          </cell>
          <cell r="AD85">
            <v>24</v>
          </cell>
          <cell r="AE85">
            <v>168</v>
          </cell>
          <cell r="AF85">
            <v>12</v>
          </cell>
          <cell r="AG85">
            <v>84</v>
          </cell>
        </row>
        <row r="86">
          <cell r="A86" t="str">
            <v>Снеки «Мини-сосиски в тесте» Фикс.вес 0,3 ф/п ТМ «Зареченские»</v>
          </cell>
          <cell r="B86" t="str">
            <v>шт</v>
          </cell>
          <cell r="G86">
            <v>0.3</v>
          </cell>
          <cell r="I86" t="str">
            <v>Общий прайс</v>
          </cell>
          <cell r="P86">
            <v>240</v>
          </cell>
          <cell r="Q86">
            <v>252</v>
          </cell>
          <cell r="AB86">
            <v>72</v>
          </cell>
          <cell r="AC86">
            <v>9</v>
          </cell>
          <cell r="AD86">
            <v>28</v>
          </cell>
          <cell r="AE86">
            <v>75.599999999999994</v>
          </cell>
          <cell r="AF86">
            <v>14</v>
          </cell>
          <cell r="AG86">
            <v>126</v>
          </cell>
        </row>
        <row r="87">
          <cell r="A87" t="str">
            <v>«Мини-чебуречки с мясом» Фикс.вес 0,3 ф/п ТМ «Зареченские»</v>
          </cell>
          <cell r="B87" t="str">
            <v>шт</v>
          </cell>
          <cell r="G87">
            <v>0.3</v>
          </cell>
          <cell r="I87" t="str">
            <v>Общий прайс</v>
          </cell>
          <cell r="P87">
            <v>240</v>
          </cell>
          <cell r="Q87">
            <v>162</v>
          </cell>
          <cell r="AB87">
            <v>72</v>
          </cell>
          <cell r="AC87">
            <v>9</v>
          </cell>
          <cell r="AD87">
            <v>18</v>
          </cell>
          <cell r="AE87">
            <v>48.6</v>
          </cell>
          <cell r="AF87">
            <v>18</v>
          </cell>
          <cell r="AG87">
            <v>234</v>
          </cell>
        </row>
        <row r="88">
          <cell r="A88" t="str">
            <v>«Мини-чебуречки с сыром и ветчиной» Фикс.вес 0,3 ф/п ТМ «Зареченские»</v>
          </cell>
          <cell r="B88" t="str">
            <v>шт</v>
          </cell>
          <cell r="G88">
            <v>0.3</v>
          </cell>
          <cell r="I88" t="str">
            <v>Общий прайс</v>
          </cell>
          <cell r="P88">
            <v>240</v>
          </cell>
          <cell r="Q88">
            <v>162</v>
          </cell>
          <cell r="AB88">
            <v>72</v>
          </cell>
          <cell r="AC88">
            <v>9</v>
          </cell>
          <cell r="AD88">
            <v>18</v>
          </cell>
          <cell r="AE88">
            <v>48.6</v>
          </cell>
          <cell r="AF88">
            <v>18</v>
          </cell>
          <cell r="AG88">
            <v>234</v>
          </cell>
        </row>
        <row r="89">
          <cell r="A89" t="str">
            <v>Пельмени «Жемчужные» 1,0 сфера ТМ «Зареченские»</v>
          </cell>
          <cell r="B89" t="str">
            <v>шт</v>
          </cell>
          <cell r="G89">
            <v>1</v>
          </cell>
          <cell r="I89" t="str">
            <v>Общий прайс</v>
          </cell>
          <cell r="P89">
            <v>160</v>
          </cell>
          <cell r="Q89">
            <v>144</v>
          </cell>
          <cell r="AB89">
            <v>160</v>
          </cell>
          <cell r="AC89">
            <v>6</v>
          </cell>
          <cell r="AD89">
            <v>24</v>
          </cell>
          <cell r="AE89">
            <v>144</v>
          </cell>
          <cell r="AF89">
            <v>12</v>
          </cell>
          <cell r="AG8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9" customWidth="1"/>
    <col min="8" max="8" width="5.140625" customWidth="1"/>
    <col min="9" max="9" width="11.42578125" customWidth="1"/>
    <col min="10" max="11" width="6.7109375" customWidth="1"/>
    <col min="12" max="13" width="0.7109375" customWidth="1"/>
    <col min="14" max="15" width="6.5703125" customWidth="1"/>
    <col min="16" max="17" width="11.42578125" customWidth="1"/>
    <col min="18" max="18" width="6.5703125" customWidth="1"/>
    <col min="19" max="19" width="21.7109375" customWidth="1"/>
    <col min="20" max="21" width="5.140625" customWidth="1"/>
    <col min="22" max="26" width="6.28515625" customWidth="1"/>
    <col min="27" max="27" width="24.42578125" customWidth="1"/>
    <col min="28" max="28" width="7" customWidth="1"/>
    <col min="29" max="29" width="7" style="9" customWidth="1"/>
    <col min="30" max="30" width="7" style="1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32" t="s">
        <v>142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2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 t="s">
        <v>143</v>
      </c>
      <c r="Q2" s="32" t="s">
        <v>144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143</v>
      </c>
      <c r="AC2" s="7"/>
      <c r="AD2" s="12"/>
      <c r="AE2" s="32" t="s">
        <v>144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3" t="s">
        <v>24</v>
      </c>
      <c r="AE3" s="2" t="s">
        <v>25</v>
      </c>
      <c r="AF3" s="31" t="s">
        <v>140</v>
      </c>
      <c r="AG3" s="31" t="s">
        <v>141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7"/>
      <c r="AD4" s="12" t="s">
        <v>145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12517.960000000001</v>
      </c>
      <c r="F5" s="4">
        <f>SUM(F6:F498)</f>
        <v>10132.800000000001</v>
      </c>
      <c r="G5" s="7"/>
      <c r="H5" s="1"/>
      <c r="I5" s="1"/>
      <c r="J5" s="4">
        <f t="shared" ref="J5:R5" si="0">SUM(J6:J498)</f>
        <v>13347.7</v>
      </c>
      <c r="K5" s="4">
        <f t="shared" si="0"/>
        <v>-829.74</v>
      </c>
      <c r="L5" s="4">
        <f t="shared" si="0"/>
        <v>0</v>
      </c>
      <c r="M5" s="4">
        <f t="shared" si="0"/>
        <v>0</v>
      </c>
      <c r="N5" s="4">
        <f t="shared" si="0"/>
        <v>20923.600000000002</v>
      </c>
      <c r="O5" s="4">
        <f t="shared" si="0"/>
        <v>2503.5919999999996</v>
      </c>
      <c r="P5" s="4">
        <f t="shared" si="0"/>
        <v>7749.3999999999978</v>
      </c>
      <c r="Q5" s="4">
        <f t="shared" si="0"/>
        <v>8056</v>
      </c>
      <c r="R5" s="4">
        <f t="shared" si="0"/>
        <v>0</v>
      </c>
      <c r="S5" s="1"/>
      <c r="T5" s="1"/>
      <c r="U5" s="1"/>
      <c r="V5" s="4">
        <f>SUM(V6:V498)</f>
        <v>2346.92</v>
      </c>
      <c r="W5" s="4">
        <f>SUM(W6:W498)</f>
        <v>1984.4100000000003</v>
      </c>
      <c r="X5" s="4">
        <f>SUM(X6:X498)</f>
        <v>2372.5800000000004</v>
      </c>
      <c r="Y5" s="4">
        <f>SUM(Y6:Y498)</f>
        <v>2204.5199999999995</v>
      </c>
      <c r="Z5" s="4">
        <f>SUM(Z6:Z498)</f>
        <v>1959.0940000000003</v>
      </c>
      <c r="AA5" s="1"/>
      <c r="AB5" s="4">
        <f>SUM(AB6:AB498)</f>
        <v>3762.6460000000002</v>
      </c>
      <c r="AC5" s="7"/>
      <c r="AD5" s="14">
        <f>SUM(AD6:AD498)</f>
        <v>900</v>
      </c>
      <c r="AE5" s="4">
        <f>SUM(AE6:AE498)</f>
        <v>3868.32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33</v>
      </c>
      <c r="B6" s="1" t="s">
        <v>34</v>
      </c>
      <c r="C6" s="1"/>
      <c r="D6" s="1"/>
      <c r="E6" s="1"/>
      <c r="F6" s="1"/>
      <c r="G6" s="7">
        <v>0.3</v>
      </c>
      <c r="H6" s="1">
        <v>180</v>
      </c>
      <c r="I6" s="1" t="s">
        <v>35</v>
      </c>
      <c r="J6" s="1"/>
      <c r="K6" s="1">
        <f t="shared" ref="K6:K35" si="1">E6-J6</f>
        <v>0</v>
      </c>
      <c r="L6" s="1"/>
      <c r="M6" s="1"/>
      <c r="N6" s="1">
        <v>162</v>
      </c>
      <c r="O6" s="1">
        <f>E6/5</f>
        <v>0</v>
      </c>
      <c r="P6" s="5"/>
      <c r="Q6" s="5">
        <f>AD6*AC6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>
        <f>P6*G6</f>
        <v>0</v>
      </c>
      <c r="AC6" s="7">
        <v>9</v>
      </c>
      <c r="AD6" s="12">
        <f>MROUND(P6,AC6*AF6)/AC6</f>
        <v>0</v>
      </c>
      <c r="AE6" s="1">
        <f>AD6*AC6*G6</f>
        <v>0</v>
      </c>
      <c r="AF6" s="1">
        <f>VLOOKUP(A6,[1]Sheet!$A:$AF,32,0)</f>
        <v>18</v>
      </c>
      <c r="AG6" s="1">
        <f>VLOOKUP(A6,[1]Sheet!$A:$AG,33,0)</f>
        <v>234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6" t="s">
        <v>36</v>
      </c>
      <c r="B7" s="1" t="s">
        <v>34</v>
      </c>
      <c r="C7" s="1"/>
      <c r="D7" s="1"/>
      <c r="E7" s="1"/>
      <c r="F7" s="1"/>
      <c r="G7" s="7">
        <v>0.3</v>
      </c>
      <c r="H7" s="1">
        <v>180</v>
      </c>
      <c r="I7" s="1" t="s">
        <v>35</v>
      </c>
      <c r="J7" s="1"/>
      <c r="K7" s="1">
        <f t="shared" si="1"/>
        <v>0</v>
      </c>
      <c r="L7" s="1"/>
      <c r="M7" s="1"/>
      <c r="N7" s="1">
        <v>162</v>
      </c>
      <c r="O7" s="1">
        <f t="shared" ref="O7:O68" si="2">E7/5</f>
        <v>0</v>
      </c>
      <c r="P7" s="5"/>
      <c r="Q7" s="5">
        <f t="shared" ref="Q7:Q15" si="3">AD7*AC7</f>
        <v>0</v>
      </c>
      <c r="R7" s="5"/>
      <c r="S7" s="1"/>
      <c r="T7" s="1" t="e">
        <f t="shared" ref="T7:T15" si="4">(F7+N7+Q7)/O7</f>
        <v>#DIV/0!</v>
      </c>
      <c r="U7" s="1" t="e">
        <f t="shared" ref="U7:U70" si="5">(F7+N7)/O7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68" si="6">P7*G7</f>
        <v>0</v>
      </c>
      <c r="AC7" s="7">
        <v>9</v>
      </c>
      <c r="AD7" s="12">
        <f t="shared" ref="AD7:AD15" si="7">MROUND(P7,AC7*AF7)/AC7</f>
        <v>0</v>
      </c>
      <c r="AE7" s="1">
        <f t="shared" ref="AE7:AE15" si="8">AD7*AC7*G7</f>
        <v>0</v>
      </c>
      <c r="AF7" s="1">
        <f>VLOOKUP(A7,[1]Sheet!$A:$AF,32,0)</f>
        <v>18</v>
      </c>
      <c r="AG7" s="1">
        <f>VLOOKUP(A7,[1]Sheet!$A:$AG,33,0)</f>
        <v>234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26</v>
      </c>
      <c r="D8" s="1">
        <v>168</v>
      </c>
      <c r="E8" s="1">
        <v>34</v>
      </c>
      <c r="F8" s="1">
        <v>134</v>
      </c>
      <c r="G8" s="7">
        <v>0.3</v>
      </c>
      <c r="H8" s="1">
        <v>180</v>
      </c>
      <c r="I8" s="1" t="s">
        <v>38</v>
      </c>
      <c r="J8" s="1">
        <v>37</v>
      </c>
      <c r="K8" s="1">
        <f t="shared" si="1"/>
        <v>-3</v>
      </c>
      <c r="L8" s="1"/>
      <c r="M8" s="1"/>
      <c r="N8" s="1">
        <v>0</v>
      </c>
      <c r="O8" s="1">
        <f t="shared" si="2"/>
        <v>6.8</v>
      </c>
      <c r="P8" s="5"/>
      <c r="Q8" s="5">
        <f t="shared" si="3"/>
        <v>0</v>
      </c>
      <c r="R8" s="5"/>
      <c r="S8" s="1"/>
      <c r="T8" s="1">
        <f t="shared" si="4"/>
        <v>19.705882352941178</v>
      </c>
      <c r="U8" s="1">
        <f t="shared" si="5"/>
        <v>19.705882352941178</v>
      </c>
      <c r="V8" s="1">
        <v>8.6</v>
      </c>
      <c r="W8" s="1">
        <v>7.2</v>
      </c>
      <c r="X8" s="1">
        <v>9</v>
      </c>
      <c r="Y8" s="1">
        <v>9</v>
      </c>
      <c r="Z8" s="1">
        <v>10</v>
      </c>
      <c r="AA8" s="1"/>
      <c r="AB8" s="1">
        <f t="shared" si="6"/>
        <v>0</v>
      </c>
      <c r="AC8" s="7">
        <v>12</v>
      </c>
      <c r="AD8" s="12">
        <f t="shared" si="7"/>
        <v>0</v>
      </c>
      <c r="AE8" s="1">
        <f t="shared" si="8"/>
        <v>0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862</v>
      </c>
      <c r="D9" s="1"/>
      <c r="E9" s="1">
        <v>362</v>
      </c>
      <c r="F9" s="1">
        <v>346</v>
      </c>
      <c r="G9" s="7">
        <v>0.3</v>
      </c>
      <c r="H9" s="1">
        <v>180</v>
      </c>
      <c r="I9" s="1" t="s">
        <v>38</v>
      </c>
      <c r="J9" s="1">
        <v>362</v>
      </c>
      <c r="K9" s="1">
        <f t="shared" si="1"/>
        <v>0</v>
      </c>
      <c r="L9" s="1"/>
      <c r="M9" s="1"/>
      <c r="N9" s="1">
        <v>336</v>
      </c>
      <c r="O9" s="1">
        <f t="shared" si="2"/>
        <v>72.400000000000006</v>
      </c>
      <c r="P9" s="5">
        <f t="shared" ref="P9:P12" si="9">14*O9-N9-F9</f>
        <v>331.60000000000014</v>
      </c>
      <c r="Q9" s="5">
        <f t="shared" si="3"/>
        <v>336</v>
      </c>
      <c r="R9" s="5"/>
      <c r="S9" s="1"/>
      <c r="T9" s="1">
        <f t="shared" si="4"/>
        <v>14.060773480662982</v>
      </c>
      <c r="U9" s="1">
        <f t="shared" si="5"/>
        <v>9.4198895027624303</v>
      </c>
      <c r="V9" s="1">
        <v>70.2</v>
      </c>
      <c r="W9" s="1">
        <v>44.6</v>
      </c>
      <c r="X9" s="1">
        <v>67.2</v>
      </c>
      <c r="Y9" s="1">
        <v>55.6</v>
      </c>
      <c r="Z9" s="1">
        <v>54.8</v>
      </c>
      <c r="AA9" s="1"/>
      <c r="AB9" s="1">
        <f t="shared" si="6"/>
        <v>99.480000000000032</v>
      </c>
      <c r="AC9" s="7">
        <v>12</v>
      </c>
      <c r="AD9" s="12">
        <f t="shared" si="7"/>
        <v>28</v>
      </c>
      <c r="AE9" s="1">
        <f t="shared" si="8"/>
        <v>100.8</v>
      </c>
      <c r="AF9" s="1">
        <f>VLOOKUP(A9,[1]Sheet!$A:$AF,32,0)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891</v>
      </c>
      <c r="D10" s="1"/>
      <c r="E10" s="1">
        <v>526</v>
      </c>
      <c r="F10" s="1">
        <v>189</v>
      </c>
      <c r="G10" s="7">
        <v>0.3</v>
      </c>
      <c r="H10" s="1">
        <v>180</v>
      </c>
      <c r="I10" s="1" t="s">
        <v>38</v>
      </c>
      <c r="J10" s="1">
        <v>527</v>
      </c>
      <c r="K10" s="1">
        <f t="shared" si="1"/>
        <v>-1</v>
      </c>
      <c r="L10" s="1"/>
      <c r="M10" s="1"/>
      <c r="N10" s="1">
        <v>1008</v>
      </c>
      <c r="O10" s="1">
        <f t="shared" si="2"/>
        <v>105.2</v>
      </c>
      <c r="P10" s="5">
        <f t="shared" si="9"/>
        <v>275.79999999999995</v>
      </c>
      <c r="Q10" s="5">
        <f t="shared" si="3"/>
        <v>336</v>
      </c>
      <c r="R10" s="5"/>
      <c r="S10" s="1"/>
      <c r="T10" s="1">
        <f t="shared" si="4"/>
        <v>14.572243346007603</v>
      </c>
      <c r="U10" s="1">
        <f t="shared" si="5"/>
        <v>11.378326996197718</v>
      </c>
      <c r="V10" s="1">
        <v>86.4</v>
      </c>
      <c r="W10" s="1">
        <v>69.599999999999994</v>
      </c>
      <c r="X10" s="1">
        <v>84.6</v>
      </c>
      <c r="Y10" s="1">
        <v>76.8</v>
      </c>
      <c r="Z10" s="1">
        <v>66.599999999999994</v>
      </c>
      <c r="AA10" s="1"/>
      <c r="AB10" s="1">
        <f t="shared" si="6"/>
        <v>82.739999999999981</v>
      </c>
      <c r="AC10" s="7">
        <v>12</v>
      </c>
      <c r="AD10" s="12">
        <f t="shared" si="7"/>
        <v>28</v>
      </c>
      <c r="AE10" s="1">
        <f t="shared" si="8"/>
        <v>100.8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703</v>
      </c>
      <c r="D11" s="6">
        <f>549-504</f>
        <v>45</v>
      </c>
      <c r="E11" s="1">
        <v>291</v>
      </c>
      <c r="F11" s="1">
        <f>850-504</f>
        <v>346</v>
      </c>
      <c r="G11" s="7">
        <v>0.3</v>
      </c>
      <c r="H11" s="1">
        <v>180</v>
      </c>
      <c r="I11" s="1" t="s">
        <v>38</v>
      </c>
      <c r="J11" s="1">
        <v>295</v>
      </c>
      <c r="K11" s="1">
        <f t="shared" si="1"/>
        <v>-4</v>
      </c>
      <c r="L11" s="1"/>
      <c r="M11" s="1"/>
      <c r="N11" s="1">
        <v>0</v>
      </c>
      <c r="O11" s="1">
        <f t="shared" si="2"/>
        <v>58.2</v>
      </c>
      <c r="P11" s="5">
        <f>13*O11-N11-F11</f>
        <v>410.6</v>
      </c>
      <c r="Q11" s="5">
        <f t="shared" si="3"/>
        <v>336</v>
      </c>
      <c r="R11" s="5"/>
      <c r="S11" s="1"/>
      <c r="T11" s="1">
        <f t="shared" si="4"/>
        <v>11.718213058419243</v>
      </c>
      <c r="U11" s="1">
        <f t="shared" si="5"/>
        <v>5.9450171821305835</v>
      </c>
      <c r="V11" s="1">
        <v>43.8</v>
      </c>
      <c r="W11" s="1">
        <v>11</v>
      </c>
      <c r="X11" s="1">
        <v>38.4</v>
      </c>
      <c r="Y11" s="1">
        <v>29.4</v>
      </c>
      <c r="Z11" s="1">
        <v>11.6</v>
      </c>
      <c r="AA11" s="1" t="s">
        <v>42</v>
      </c>
      <c r="AB11" s="1">
        <f t="shared" si="6"/>
        <v>123.18</v>
      </c>
      <c r="AC11" s="7">
        <v>12</v>
      </c>
      <c r="AD11" s="12">
        <f t="shared" si="7"/>
        <v>28</v>
      </c>
      <c r="AE11" s="1">
        <f t="shared" si="8"/>
        <v>100.8</v>
      </c>
      <c r="AF11" s="1">
        <f>VLOOKUP(A11,[1]Sheet!$A:$AF,32,0)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770</v>
      </c>
      <c r="D12" s="6">
        <f>45+504</f>
        <v>549</v>
      </c>
      <c r="E12" s="1">
        <v>553</v>
      </c>
      <c r="F12" s="1">
        <f>88+504</f>
        <v>592</v>
      </c>
      <c r="G12" s="7">
        <v>0.3</v>
      </c>
      <c r="H12" s="1">
        <v>180</v>
      </c>
      <c r="I12" s="1" t="s">
        <v>38</v>
      </c>
      <c r="J12" s="1">
        <v>555</v>
      </c>
      <c r="K12" s="1">
        <f t="shared" si="1"/>
        <v>-2</v>
      </c>
      <c r="L12" s="1"/>
      <c r="M12" s="1"/>
      <c r="N12" s="1">
        <v>840</v>
      </c>
      <c r="O12" s="1">
        <f t="shared" si="2"/>
        <v>110.6</v>
      </c>
      <c r="P12" s="5"/>
      <c r="Q12" s="5">
        <f t="shared" si="3"/>
        <v>0</v>
      </c>
      <c r="R12" s="5"/>
      <c r="S12" s="1"/>
      <c r="T12" s="1">
        <f t="shared" si="4"/>
        <v>12.947558770343582</v>
      </c>
      <c r="U12" s="1">
        <f t="shared" si="5"/>
        <v>12.947558770343582</v>
      </c>
      <c r="V12" s="1">
        <v>94</v>
      </c>
      <c r="W12" s="1">
        <v>82.6</v>
      </c>
      <c r="X12" s="1">
        <v>84</v>
      </c>
      <c r="Y12" s="1">
        <v>75.400000000000006</v>
      </c>
      <c r="Z12" s="1">
        <v>87</v>
      </c>
      <c r="AA12" s="1"/>
      <c r="AB12" s="1">
        <f t="shared" si="6"/>
        <v>0</v>
      </c>
      <c r="AC12" s="7">
        <v>12</v>
      </c>
      <c r="AD12" s="12">
        <f t="shared" si="7"/>
        <v>0</v>
      </c>
      <c r="AE12" s="1">
        <f t="shared" si="8"/>
        <v>0</v>
      </c>
      <c r="AF12" s="1">
        <f>VLOOKUP(A12,[1]Sheet!$A:$AF,32,0)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34</v>
      </c>
      <c r="C13" s="1">
        <v>9</v>
      </c>
      <c r="D13" s="1"/>
      <c r="E13" s="1"/>
      <c r="F13" s="1"/>
      <c r="G13" s="7">
        <v>0.09</v>
      </c>
      <c r="H13" s="1">
        <v>180</v>
      </c>
      <c r="I13" s="1" t="s">
        <v>38</v>
      </c>
      <c r="J13" s="1"/>
      <c r="K13" s="1">
        <f t="shared" si="1"/>
        <v>0</v>
      </c>
      <c r="L13" s="1"/>
      <c r="M13" s="1"/>
      <c r="N13" s="1">
        <v>0</v>
      </c>
      <c r="O13" s="1">
        <f t="shared" si="2"/>
        <v>0</v>
      </c>
      <c r="P13" s="5"/>
      <c r="Q13" s="5">
        <f t="shared" si="3"/>
        <v>0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2</v>
      </c>
      <c r="W13" s="1">
        <v>4.5999999999999996</v>
      </c>
      <c r="X13" s="1">
        <v>5.8</v>
      </c>
      <c r="Y13" s="1">
        <v>1.6</v>
      </c>
      <c r="Z13" s="1">
        <v>4.2</v>
      </c>
      <c r="AA13" s="6" t="s">
        <v>45</v>
      </c>
      <c r="AB13" s="1">
        <f t="shared" si="6"/>
        <v>0</v>
      </c>
      <c r="AC13" s="7">
        <v>24</v>
      </c>
      <c r="AD13" s="12">
        <f t="shared" si="7"/>
        <v>0</v>
      </c>
      <c r="AE13" s="1">
        <f t="shared" si="8"/>
        <v>0</v>
      </c>
      <c r="AF13" s="1">
        <f>VLOOKUP(A13,[1]Sheet!$A:$AF,32,0)</f>
        <v>14</v>
      </c>
      <c r="AG13" s="1">
        <f>VLOOKUP(A13,[1]Sheet!$A:$AG,33,0)</f>
        <v>126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34</v>
      </c>
      <c r="C14" s="1">
        <v>108</v>
      </c>
      <c r="D14" s="1"/>
      <c r="E14" s="1">
        <v>59</v>
      </c>
      <c r="F14" s="1"/>
      <c r="G14" s="7">
        <v>0.36</v>
      </c>
      <c r="H14" s="1">
        <v>180</v>
      </c>
      <c r="I14" s="1" t="s">
        <v>38</v>
      </c>
      <c r="J14" s="1">
        <v>62</v>
      </c>
      <c r="K14" s="1">
        <f t="shared" si="1"/>
        <v>-3</v>
      </c>
      <c r="L14" s="1"/>
      <c r="M14" s="1"/>
      <c r="N14" s="1">
        <v>140</v>
      </c>
      <c r="O14" s="1">
        <f t="shared" si="2"/>
        <v>11.8</v>
      </c>
      <c r="P14" s="33">
        <v>100</v>
      </c>
      <c r="Q14" s="5">
        <f t="shared" si="3"/>
        <v>140</v>
      </c>
      <c r="R14" s="5"/>
      <c r="S14" s="1"/>
      <c r="T14" s="1">
        <f>(F14+N14+Q14)/O14</f>
        <v>23.728813559322031</v>
      </c>
      <c r="U14" s="1">
        <f t="shared" si="5"/>
        <v>11.864406779661016</v>
      </c>
      <c r="V14" s="1">
        <v>11.8</v>
      </c>
      <c r="W14" s="1">
        <v>4.8</v>
      </c>
      <c r="X14" s="1">
        <v>5.6</v>
      </c>
      <c r="Y14" s="1">
        <v>12.8</v>
      </c>
      <c r="Z14" s="1">
        <v>4.5999999999999996</v>
      </c>
      <c r="AA14" s="1"/>
      <c r="AB14" s="1">
        <f t="shared" si="6"/>
        <v>36</v>
      </c>
      <c r="AC14" s="7">
        <v>10</v>
      </c>
      <c r="AD14" s="12">
        <f t="shared" si="7"/>
        <v>14</v>
      </c>
      <c r="AE14" s="1">
        <f t="shared" si="8"/>
        <v>50.4</v>
      </c>
      <c r="AF14" s="1">
        <f>VLOOKUP(A14,[1]Sheet!$A:$AF,32,0)</f>
        <v>14</v>
      </c>
      <c r="AG14" s="1">
        <f>VLOOKUP(A14,[1]Sheet!$A:$AG,33,0)</f>
        <v>70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48</v>
      </c>
      <c r="C15" s="1">
        <v>7.5</v>
      </c>
      <c r="D15" s="1">
        <v>264</v>
      </c>
      <c r="E15" s="1">
        <v>75.5</v>
      </c>
      <c r="F15" s="1">
        <v>188.5</v>
      </c>
      <c r="G15" s="7">
        <v>1</v>
      </c>
      <c r="H15" s="1">
        <v>180</v>
      </c>
      <c r="I15" s="1" t="s">
        <v>38</v>
      </c>
      <c r="J15" s="1">
        <v>108</v>
      </c>
      <c r="K15" s="1">
        <f t="shared" si="1"/>
        <v>-32.5</v>
      </c>
      <c r="L15" s="1"/>
      <c r="M15" s="1"/>
      <c r="N15" s="1">
        <v>330</v>
      </c>
      <c r="O15" s="1">
        <f t="shared" si="2"/>
        <v>15.1</v>
      </c>
      <c r="P15" s="5"/>
      <c r="Q15" s="5">
        <f t="shared" si="3"/>
        <v>0</v>
      </c>
      <c r="R15" s="5"/>
      <c r="S15" s="1"/>
      <c r="T15" s="1">
        <f t="shared" si="4"/>
        <v>34.337748344370858</v>
      </c>
      <c r="U15" s="1">
        <f t="shared" si="5"/>
        <v>34.337748344370858</v>
      </c>
      <c r="V15" s="1">
        <v>30.6</v>
      </c>
      <c r="W15" s="1">
        <v>28.5</v>
      </c>
      <c r="X15" s="1">
        <v>22.9</v>
      </c>
      <c r="Y15" s="1">
        <v>29.7</v>
      </c>
      <c r="Z15" s="1">
        <v>19.7</v>
      </c>
      <c r="AA15" s="1"/>
      <c r="AB15" s="1">
        <f t="shared" si="6"/>
        <v>0</v>
      </c>
      <c r="AC15" s="7">
        <v>5.5</v>
      </c>
      <c r="AD15" s="12">
        <f t="shared" si="7"/>
        <v>0</v>
      </c>
      <c r="AE15" s="1">
        <f t="shared" si="8"/>
        <v>0</v>
      </c>
      <c r="AF15" s="1">
        <f>VLOOKUP(A15,[1]Sheet!$A:$AF,32,0)</f>
        <v>12</v>
      </c>
      <c r="AG15" s="1">
        <f>VLOOKUP(A15,[1]Sheet!$A:$AG,33,0)</f>
        <v>84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49</v>
      </c>
      <c r="B16" s="17" t="s">
        <v>48</v>
      </c>
      <c r="C16" s="17"/>
      <c r="D16" s="17"/>
      <c r="E16" s="17"/>
      <c r="F16" s="17"/>
      <c r="G16" s="18">
        <v>0</v>
      </c>
      <c r="H16" s="17" t="e">
        <v>#N/A</v>
      </c>
      <c r="I16" s="17" t="s">
        <v>38</v>
      </c>
      <c r="J16" s="17"/>
      <c r="K16" s="17">
        <f t="shared" si="1"/>
        <v>0</v>
      </c>
      <c r="L16" s="17"/>
      <c r="M16" s="17"/>
      <c r="N16" s="17"/>
      <c r="O16" s="17">
        <f t="shared" si="2"/>
        <v>0</v>
      </c>
      <c r="P16" s="19"/>
      <c r="Q16" s="19"/>
      <c r="R16" s="19"/>
      <c r="S16" s="17"/>
      <c r="T16" s="17" t="e">
        <f t="shared" ref="T16:T70" si="10">(F16+N16+P16)/O16</f>
        <v>#DIV/0!</v>
      </c>
      <c r="U16" s="17" t="e">
        <f t="shared" si="5"/>
        <v>#DIV/0!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 t="s">
        <v>50</v>
      </c>
      <c r="AB16" s="17">
        <f t="shared" si="6"/>
        <v>0</v>
      </c>
      <c r="AC16" s="18">
        <v>0</v>
      </c>
      <c r="AD16" s="20"/>
      <c r="AE16" s="17"/>
      <c r="AF16" s="17">
        <f>VLOOKUP(A16,[1]Sheet!$A:$AF,32,0)</f>
        <v>14</v>
      </c>
      <c r="AG16" s="17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51</v>
      </c>
      <c r="B17" s="17" t="s">
        <v>48</v>
      </c>
      <c r="C17" s="17"/>
      <c r="D17" s="17"/>
      <c r="E17" s="17"/>
      <c r="F17" s="17"/>
      <c r="G17" s="18">
        <v>0</v>
      </c>
      <c r="H17" s="17" t="e">
        <v>#N/A</v>
      </c>
      <c r="I17" s="17" t="s">
        <v>38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si="10"/>
        <v>#DIV/0!</v>
      </c>
      <c r="U17" s="17" t="e">
        <f t="shared" si="5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50</v>
      </c>
      <c r="AB17" s="17">
        <f t="shared" si="6"/>
        <v>0</v>
      </c>
      <c r="AC17" s="18">
        <v>0</v>
      </c>
      <c r="AD17" s="20"/>
      <c r="AE17" s="17"/>
      <c r="AF17" s="17">
        <f>VLOOKUP(A17,[1]Sheet!$A:$AF,32,0)</f>
        <v>14</v>
      </c>
      <c r="AG17" s="17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52</v>
      </c>
      <c r="B18" s="17" t="s">
        <v>48</v>
      </c>
      <c r="C18" s="17"/>
      <c r="D18" s="17"/>
      <c r="E18" s="17"/>
      <c r="F18" s="17"/>
      <c r="G18" s="18">
        <v>0</v>
      </c>
      <c r="H18" s="17" t="e">
        <v>#N/A</v>
      </c>
      <c r="I18" s="17" t="s">
        <v>38</v>
      </c>
      <c r="J18" s="17"/>
      <c r="K18" s="17">
        <f t="shared" si="1"/>
        <v>0</v>
      </c>
      <c r="L18" s="17"/>
      <c r="M18" s="17"/>
      <c r="N18" s="17"/>
      <c r="O18" s="17">
        <f t="shared" si="2"/>
        <v>0</v>
      </c>
      <c r="P18" s="19"/>
      <c r="Q18" s="19"/>
      <c r="R18" s="19"/>
      <c r="S18" s="17"/>
      <c r="T18" s="17" t="e">
        <f t="shared" si="10"/>
        <v>#DIV/0!</v>
      </c>
      <c r="U18" s="17" t="e">
        <f t="shared" si="5"/>
        <v>#DIV/0!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 t="s">
        <v>50</v>
      </c>
      <c r="AB18" s="17">
        <f t="shared" si="6"/>
        <v>0</v>
      </c>
      <c r="AC18" s="18">
        <v>0</v>
      </c>
      <c r="AD18" s="20"/>
      <c r="AE18" s="17"/>
      <c r="AF18" s="17">
        <f>VLOOKUP(A18,[1]Sheet!$A:$AF,32,0)</f>
        <v>14</v>
      </c>
      <c r="AG18" s="17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1" t="s">
        <v>53</v>
      </c>
      <c r="B19" s="21" t="s">
        <v>48</v>
      </c>
      <c r="C19" s="21">
        <v>19</v>
      </c>
      <c r="D19" s="21">
        <v>5.5</v>
      </c>
      <c r="E19" s="21">
        <v>4.5</v>
      </c>
      <c r="F19" s="21">
        <v>20</v>
      </c>
      <c r="G19" s="22">
        <v>0</v>
      </c>
      <c r="H19" s="21">
        <v>180</v>
      </c>
      <c r="I19" s="21" t="s">
        <v>54</v>
      </c>
      <c r="J19" s="21">
        <v>9.1999999999999993</v>
      </c>
      <c r="K19" s="21">
        <f t="shared" si="1"/>
        <v>-4.6999999999999993</v>
      </c>
      <c r="L19" s="21"/>
      <c r="M19" s="21"/>
      <c r="N19" s="21"/>
      <c r="O19" s="21">
        <f t="shared" si="2"/>
        <v>0.9</v>
      </c>
      <c r="P19" s="23"/>
      <c r="Q19" s="23"/>
      <c r="R19" s="23"/>
      <c r="S19" s="21"/>
      <c r="T19" s="21">
        <f t="shared" si="10"/>
        <v>22.222222222222221</v>
      </c>
      <c r="U19" s="21">
        <f t="shared" si="5"/>
        <v>22.222222222222221</v>
      </c>
      <c r="V19" s="21">
        <v>0</v>
      </c>
      <c r="W19" s="21">
        <v>1.1000000000000001</v>
      </c>
      <c r="X19" s="21">
        <v>0</v>
      </c>
      <c r="Y19" s="21">
        <v>0.7</v>
      </c>
      <c r="Z19" s="21">
        <v>0</v>
      </c>
      <c r="AA19" s="27" t="s">
        <v>55</v>
      </c>
      <c r="AB19" s="21">
        <f t="shared" si="6"/>
        <v>0</v>
      </c>
      <c r="AC19" s="22">
        <v>0</v>
      </c>
      <c r="AD19" s="24"/>
      <c r="AE19" s="21"/>
      <c r="AF19" s="21"/>
      <c r="AG19" s="2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34</v>
      </c>
      <c r="C20" s="1">
        <v>6</v>
      </c>
      <c r="D20" s="1">
        <v>504</v>
      </c>
      <c r="E20" s="1">
        <v>159</v>
      </c>
      <c r="F20" s="1">
        <v>345</v>
      </c>
      <c r="G20" s="7">
        <v>0.25</v>
      </c>
      <c r="H20" s="1">
        <v>180</v>
      </c>
      <c r="I20" s="1" t="s">
        <v>38</v>
      </c>
      <c r="J20" s="1">
        <v>201</v>
      </c>
      <c r="K20" s="1">
        <f t="shared" si="1"/>
        <v>-42</v>
      </c>
      <c r="L20" s="1"/>
      <c r="M20" s="1"/>
      <c r="N20" s="1">
        <v>0</v>
      </c>
      <c r="O20" s="1">
        <f t="shared" si="2"/>
        <v>31.8</v>
      </c>
      <c r="P20" s="5">
        <f>14*O20-N20-F20</f>
        <v>100.19999999999999</v>
      </c>
      <c r="Q20" s="5">
        <f>AD20*AC20</f>
        <v>168</v>
      </c>
      <c r="R20" s="5"/>
      <c r="S20" s="1"/>
      <c r="T20" s="1">
        <f>(F20+N20+Q20)/O20</f>
        <v>16.132075471698112</v>
      </c>
      <c r="U20" s="1">
        <f t="shared" si="5"/>
        <v>10.849056603773585</v>
      </c>
      <c r="V20" s="1">
        <v>14.2</v>
      </c>
      <c r="W20" s="1">
        <v>39.6</v>
      </c>
      <c r="X20" s="1">
        <v>32.6</v>
      </c>
      <c r="Y20" s="1">
        <v>0.4</v>
      </c>
      <c r="Z20" s="1">
        <v>31.4</v>
      </c>
      <c r="AA20" s="1"/>
      <c r="AB20" s="1">
        <f t="shared" si="6"/>
        <v>25.049999999999997</v>
      </c>
      <c r="AC20" s="7">
        <v>12</v>
      </c>
      <c r="AD20" s="12">
        <f>MROUND(P20,AC20*AF20)/AC20</f>
        <v>14</v>
      </c>
      <c r="AE20" s="1">
        <f>AD20*AC20*G20</f>
        <v>42</v>
      </c>
      <c r="AF20" s="1">
        <f>VLOOKUP(A20,[1]Sheet!$A:$AF,32,0)</f>
        <v>14</v>
      </c>
      <c r="AG20" s="1">
        <f>VLOOKUP(A20,[1]Sheet!$A:$AG,33,0)</f>
        <v>70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1" t="s">
        <v>57</v>
      </c>
      <c r="B21" s="21" t="s">
        <v>48</v>
      </c>
      <c r="C21" s="21">
        <v>3</v>
      </c>
      <c r="D21" s="21"/>
      <c r="E21" s="21"/>
      <c r="F21" s="21"/>
      <c r="G21" s="22">
        <v>0</v>
      </c>
      <c r="H21" s="21">
        <v>180</v>
      </c>
      <c r="I21" s="21" t="s">
        <v>54</v>
      </c>
      <c r="J21" s="21"/>
      <c r="K21" s="21">
        <f t="shared" si="1"/>
        <v>0</v>
      </c>
      <c r="L21" s="21"/>
      <c r="M21" s="21"/>
      <c r="N21" s="21"/>
      <c r="O21" s="21">
        <f t="shared" si="2"/>
        <v>0</v>
      </c>
      <c r="P21" s="23"/>
      <c r="Q21" s="23"/>
      <c r="R21" s="23"/>
      <c r="S21" s="21"/>
      <c r="T21" s="21" t="e">
        <f t="shared" si="10"/>
        <v>#DIV/0!</v>
      </c>
      <c r="U21" s="21" t="e">
        <f t="shared" si="5"/>
        <v>#DIV/0!</v>
      </c>
      <c r="V21" s="21">
        <v>1.8</v>
      </c>
      <c r="W21" s="21">
        <v>0</v>
      </c>
      <c r="X21" s="21">
        <v>0</v>
      </c>
      <c r="Y21" s="21">
        <v>0</v>
      </c>
      <c r="Z21" s="21">
        <v>0</v>
      </c>
      <c r="AA21" s="21"/>
      <c r="AB21" s="21">
        <f t="shared" si="6"/>
        <v>0</v>
      </c>
      <c r="AC21" s="22">
        <v>0</v>
      </c>
      <c r="AD21" s="24"/>
      <c r="AE21" s="21"/>
      <c r="AF21" s="21"/>
      <c r="AG21" s="2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3</v>
      </c>
      <c r="D22" s="1">
        <v>504</v>
      </c>
      <c r="E22" s="1">
        <v>134</v>
      </c>
      <c r="F22" s="1">
        <v>370</v>
      </c>
      <c r="G22" s="7">
        <v>0.25</v>
      </c>
      <c r="H22" s="1">
        <v>180</v>
      </c>
      <c r="I22" s="1" t="s">
        <v>38</v>
      </c>
      <c r="J22" s="1">
        <v>172</v>
      </c>
      <c r="K22" s="1">
        <f t="shared" si="1"/>
        <v>-38</v>
      </c>
      <c r="L22" s="1"/>
      <c r="M22" s="1"/>
      <c r="N22" s="1">
        <v>0</v>
      </c>
      <c r="O22" s="1">
        <f t="shared" si="2"/>
        <v>26.8</v>
      </c>
      <c r="P22" s="5"/>
      <c r="Q22" s="5">
        <f>AD22*AC22</f>
        <v>0</v>
      </c>
      <c r="R22" s="5"/>
      <c r="S22" s="1"/>
      <c r="T22" s="1">
        <f>(F22+N22+Q22)/O22</f>
        <v>13.805970149253731</v>
      </c>
      <c r="U22" s="1">
        <f t="shared" si="5"/>
        <v>13.805970149253731</v>
      </c>
      <c r="V22" s="1">
        <v>6.6</v>
      </c>
      <c r="W22" s="1">
        <v>32.6</v>
      </c>
      <c r="X22" s="1">
        <v>28</v>
      </c>
      <c r="Y22" s="1">
        <v>23.6</v>
      </c>
      <c r="Z22" s="1">
        <v>25.6</v>
      </c>
      <c r="AA22" s="1"/>
      <c r="AB22" s="1">
        <f t="shared" si="6"/>
        <v>0</v>
      </c>
      <c r="AC22" s="7">
        <v>12</v>
      </c>
      <c r="AD22" s="12">
        <f>MROUND(P22,AC22*AF22)/AC22</f>
        <v>0</v>
      </c>
      <c r="AE22" s="1">
        <f>AD22*AC22*G22</f>
        <v>0</v>
      </c>
      <c r="AF22" s="1">
        <f>VLOOKUP(A22,[1]Sheet!$A:$AF,32,0)</f>
        <v>14</v>
      </c>
      <c r="AG22" s="1">
        <f>VLOOKUP(A22,[1]Sheet!$A:$AG,33,0)</f>
        <v>70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59</v>
      </c>
      <c r="B23" s="21" t="s">
        <v>48</v>
      </c>
      <c r="C23" s="21">
        <v>12</v>
      </c>
      <c r="D23" s="21"/>
      <c r="E23" s="21"/>
      <c r="F23" s="21">
        <v>12</v>
      </c>
      <c r="G23" s="22">
        <v>0</v>
      </c>
      <c r="H23" s="21">
        <v>180</v>
      </c>
      <c r="I23" s="21" t="s">
        <v>54</v>
      </c>
      <c r="J23" s="21"/>
      <c r="K23" s="21">
        <f t="shared" si="1"/>
        <v>0</v>
      </c>
      <c r="L23" s="21"/>
      <c r="M23" s="21"/>
      <c r="N23" s="21"/>
      <c r="O23" s="21">
        <f t="shared" si="2"/>
        <v>0</v>
      </c>
      <c r="P23" s="23"/>
      <c r="Q23" s="23"/>
      <c r="R23" s="23"/>
      <c r="S23" s="21"/>
      <c r="T23" s="21" t="e">
        <f t="shared" si="10"/>
        <v>#DIV/0!</v>
      </c>
      <c r="U23" s="21" t="e">
        <f t="shared" si="5"/>
        <v>#DIV/0!</v>
      </c>
      <c r="V23" s="21">
        <v>0</v>
      </c>
      <c r="W23" s="21">
        <v>0</v>
      </c>
      <c r="X23" s="21">
        <v>0.6</v>
      </c>
      <c r="Y23" s="21">
        <v>0</v>
      </c>
      <c r="Z23" s="21">
        <v>-0.2</v>
      </c>
      <c r="AA23" s="27" t="s">
        <v>55</v>
      </c>
      <c r="AB23" s="21">
        <f t="shared" si="6"/>
        <v>0</v>
      </c>
      <c r="AC23" s="22">
        <v>0</v>
      </c>
      <c r="AD23" s="24"/>
      <c r="AE23" s="21"/>
      <c r="AF23" s="21"/>
      <c r="AG23" s="2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60</v>
      </c>
      <c r="B24" s="21" t="s">
        <v>48</v>
      </c>
      <c r="C24" s="21"/>
      <c r="D24" s="21"/>
      <c r="E24" s="26">
        <v>14.8</v>
      </c>
      <c r="F24" s="26">
        <v>-14.8</v>
      </c>
      <c r="G24" s="22">
        <v>0</v>
      </c>
      <c r="H24" s="21" t="e">
        <v>#N/A</v>
      </c>
      <c r="I24" s="21" t="s">
        <v>54</v>
      </c>
      <c r="J24" s="21">
        <v>14.8</v>
      </c>
      <c r="K24" s="21">
        <f t="shared" si="1"/>
        <v>0</v>
      </c>
      <c r="L24" s="21"/>
      <c r="M24" s="21"/>
      <c r="N24" s="21"/>
      <c r="O24" s="21">
        <f t="shared" si="2"/>
        <v>2.96</v>
      </c>
      <c r="P24" s="23"/>
      <c r="Q24" s="23"/>
      <c r="R24" s="23"/>
      <c r="S24" s="21"/>
      <c r="T24" s="21">
        <f t="shared" si="10"/>
        <v>-5</v>
      </c>
      <c r="U24" s="21">
        <f t="shared" si="5"/>
        <v>-5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5" t="s">
        <v>73</v>
      </c>
      <c r="AB24" s="21">
        <f t="shared" si="6"/>
        <v>0</v>
      </c>
      <c r="AC24" s="22"/>
      <c r="AD24" s="24"/>
      <c r="AE24" s="21"/>
      <c r="AF24" s="21"/>
      <c r="AG24" s="2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48</v>
      </c>
      <c r="C25" s="1">
        <v>36.9</v>
      </c>
      <c r="D25" s="1">
        <v>207</v>
      </c>
      <c r="E25" s="26">
        <f>59.2+E24</f>
        <v>74</v>
      </c>
      <c r="F25" s="26">
        <f>166.3+F24</f>
        <v>151.5</v>
      </c>
      <c r="G25" s="7">
        <v>1</v>
      </c>
      <c r="H25" s="1">
        <v>180</v>
      </c>
      <c r="I25" s="1" t="s">
        <v>38</v>
      </c>
      <c r="J25" s="1">
        <v>103.6</v>
      </c>
      <c r="K25" s="1">
        <f t="shared" si="1"/>
        <v>-29.599999999999994</v>
      </c>
      <c r="L25" s="1"/>
      <c r="M25" s="1"/>
      <c r="N25" s="1">
        <v>207.2</v>
      </c>
      <c r="O25" s="1">
        <f t="shared" si="2"/>
        <v>14.8</v>
      </c>
      <c r="P25" s="5"/>
      <c r="Q25" s="5">
        <f t="shared" ref="Q25:Q30" si="11">AD25*AC25</f>
        <v>0</v>
      </c>
      <c r="R25" s="5"/>
      <c r="S25" s="1"/>
      <c r="T25" s="1">
        <f t="shared" ref="T25:T30" si="12">(F25+N25+Q25)/O25</f>
        <v>24.236486486486484</v>
      </c>
      <c r="U25" s="1">
        <f t="shared" si="5"/>
        <v>24.236486486486484</v>
      </c>
      <c r="V25" s="1">
        <v>22.2</v>
      </c>
      <c r="W25" s="1">
        <v>22.96</v>
      </c>
      <c r="X25" s="1">
        <v>16.28</v>
      </c>
      <c r="Y25" s="1">
        <v>24.42</v>
      </c>
      <c r="Z25" s="1">
        <v>14.8</v>
      </c>
      <c r="AA25" s="10" t="s">
        <v>66</v>
      </c>
      <c r="AB25" s="1">
        <f t="shared" si="6"/>
        <v>0</v>
      </c>
      <c r="AC25" s="7">
        <v>3.7</v>
      </c>
      <c r="AD25" s="12">
        <f t="shared" ref="AD25:AD30" si="13">MROUND(P25,AC25*AF25)/AC25</f>
        <v>0</v>
      </c>
      <c r="AE25" s="1">
        <f t="shared" ref="AE25:AE30" si="14">AD25*AC25*G25</f>
        <v>0</v>
      </c>
      <c r="AF25" s="1">
        <f>VLOOKUP(A25,[1]Sheet!$A:$AF,32,0)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859</v>
      </c>
      <c r="D26" s="1"/>
      <c r="E26" s="1">
        <v>487</v>
      </c>
      <c r="F26" s="1">
        <v>283</v>
      </c>
      <c r="G26" s="7">
        <v>0.25</v>
      </c>
      <c r="H26" s="1">
        <v>180</v>
      </c>
      <c r="I26" s="1" t="s">
        <v>38</v>
      </c>
      <c r="J26" s="1">
        <v>496</v>
      </c>
      <c r="K26" s="1">
        <f t="shared" si="1"/>
        <v>-9</v>
      </c>
      <c r="L26" s="1"/>
      <c r="M26" s="1"/>
      <c r="N26" s="1">
        <v>672</v>
      </c>
      <c r="O26" s="1">
        <f t="shared" si="2"/>
        <v>97.4</v>
      </c>
      <c r="P26" s="5">
        <f t="shared" ref="P26:P30" si="15">14*O26-N26-F26</f>
        <v>408.60000000000014</v>
      </c>
      <c r="Q26" s="5">
        <f t="shared" si="11"/>
        <v>420</v>
      </c>
      <c r="R26" s="5"/>
      <c r="S26" s="1"/>
      <c r="T26" s="1">
        <f t="shared" si="12"/>
        <v>14.117043121149896</v>
      </c>
      <c r="U26" s="1">
        <f t="shared" si="5"/>
        <v>9.8049281314168368</v>
      </c>
      <c r="V26" s="1">
        <v>73</v>
      </c>
      <c r="W26" s="1">
        <v>68.8</v>
      </c>
      <c r="X26" s="1">
        <v>76.599999999999994</v>
      </c>
      <c r="Y26" s="1">
        <v>78.599999999999994</v>
      </c>
      <c r="Z26" s="1">
        <v>69.8</v>
      </c>
      <c r="AA26" s="1"/>
      <c r="AB26" s="1">
        <f t="shared" si="6"/>
        <v>102.15000000000003</v>
      </c>
      <c r="AC26" s="7">
        <v>6</v>
      </c>
      <c r="AD26" s="12">
        <f t="shared" si="13"/>
        <v>70</v>
      </c>
      <c r="AE26" s="1">
        <f t="shared" si="14"/>
        <v>105</v>
      </c>
      <c r="AF26" s="1">
        <f>VLOOKUP(A26,[1]Sheet!$A:$AF,32,0)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819</v>
      </c>
      <c r="D27" s="1"/>
      <c r="E27" s="1">
        <v>220</v>
      </c>
      <c r="F27" s="1">
        <v>555</v>
      </c>
      <c r="G27" s="7">
        <v>0.25</v>
      </c>
      <c r="H27" s="1">
        <v>180</v>
      </c>
      <c r="I27" s="1" t="s">
        <v>38</v>
      </c>
      <c r="J27" s="1">
        <v>225</v>
      </c>
      <c r="K27" s="1">
        <f t="shared" si="1"/>
        <v>-5</v>
      </c>
      <c r="L27" s="1"/>
      <c r="M27" s="1"/>
      <c r="N27" s="1">
        <v>0</v>
      </c>
      <c r="O27" s="1">
        <f t="shared" si="2"/>
        <v>44</v>
      </c>
      <c r="P27" s="5"/>
      <c r="Q27" s="5">
        <f t="shared" si="11"/>
        <v>0</v>
      </c>
      <c r="R27" s="5"/>
      <c r="S27" s="1"/>
      <c r="T27" s="1">
        <f t="shared" si="12"/>
        <v>12.613636363636363</v>
      </c>
      <c r="U27" s="1">
        <f t="shared" si="5"/>
        <v>12.613636363636363</v>
      </c>
      <c r="V27" s="1">
        <v>25.8</v>
      </c>
      <c r="W27" s="1">
        <v>30.2</v>
      </c>
      <c r="X27" s="1">
        <v>44.4</v>
      </c>
      <c r="Y27" s="1">
        <v>36.200000000000003</v>
      </c>
      <c r="Z27" s="1">
        <v>37.6</v>
      </c>
      <c r="AA27" s="1"/>
      <c r="AB27" s="1">
        <f t="shared" si="6"/>
        <v>0</v>
      </c>
      <c r="AC27" s="7">
        <v>6</v>
      </c>
      <c r="AD27" s="12">
        <f t="shared" si="13"/>
        <v>0</v>
      </c>
      <c r="AE27" s="1">
        <f t="shared" si="14"/>
        <v>0</v>
      </c>
      <c r="AF27" s="1">
        <f>VLOOKUP(A27,[1]Sheet!$A:$AF,32,0)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5</v>
      </c>
      <c r="D28" s="1">
        <v>336</v>
      </c>
      <c r="E28" s="1">
        <v>99</v>
      </c>
      <c r="F28" s="1">
        <v>242</v>
      </c>
      <c r="G28" s="7">
        <v>0.25</v>
      </c>
      <c r="H28" s="1">
        <v>180</v>
      </c>
      <c r="I28" s="1" t="s">
        <v>38</v>
      </c>
      <c r="J28" s="1">
        <v>141</v>
      </c>
      <c r="K28" s="1">
        <f t="shared" si="1"/>
        <v>-42</v>
      </c>
      <c r="L28" s="1"/>
      <c r="M28" s="1"/>
      <c r="N28" s="1">
        <v>0</v>
      </c>
      <c r="O28" s="1">
        <f t="shared" si="2"/>
        <v>19.8</v>
      </c>
      <c r="P28" s="33">
        <v>60</v>
      </c>
      <c r="Q28" s="5">
        <f t="shared" si="11"/>
        <v>84</v>
      </c>
      <c r="R28" s="5"/>
      <c r="S28" s="1"/>
      <c r="T28" s="1">
        <f t="shared" si="12"/>
        <v>16.464646464646464</v>
      </c>
      <c r="U28" s="1">
        <f t="shared" si="5"/>
        <v>12.222222222222221</v>
      </c>
      <c r="V28" s="1">
        <v>10.8</v>
      </c>
      <c r="W28" s="1">
        <v>26</v>
      </c>
      <c r="X28" s="1">
        <v>33.200000000000003</v>
      </c>
      <c r="Y28" s="1">
        <v>23.6</v>
      </c>
      <c r="Z28" s="1">
        <v>32.200000000000003</v>
      </c>
      <c r="AA28" s="1"/>
      <c r="AB28" s="1">
        <f t="shared" si="6"/>
        <v>15</v>
      </c>
      <c r="AC28" s="7">
        <v>6</v>
      </c>
      <c r="AD28" s="12">
        <f t="shared" si="13"/>
        <v>14</v>
      </c>
      <c r="AE28" s="1">
        <f t="shared" si="14"/>
        <v>21</v>
      </c>
      <c r="AF28" s="1">
        <f>VLOOKUP(A28,[1]Sheet!$A:$AF,32,0)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48</v>
      </c>
      <c r="C29" s="1">
        <v>-6</v>
      </c>
      <c r="D29" s="1">
        <v>438</v>
      </c>
      <c r="E29" s="1">
        <v>202</v>
      </c>
      <c r="F29" s="1">
        <v>230</v>
      </c>
      <c r="G29" s="7">
        <v>1</v>
      </c>
      <c r="H29" s="1">
        <v>180</v>
      </c>
      <c r="I29" s="1" t="s">
        <v>38</v>
      </c>
      <c r="J29" s="1">
        <v>233</v>
      </c>
      <c r="K29" s="1">
        <f t="shared" si="1"/>
        <v>-31</v>
      </c>
      <c r="L29" s="1"/>
      <c r="M29" s="1"/>
      <c r="N29" s="1">
        <v>0</v>
      </c>
      <c r="O29" s="1">
        <f t="shared" si="2"/>
        <v>40.4</v>
      </c>
      <c r="P29" s="5">
        <f t="shared" si="15"/>
        <v>335.6</v>
      </c>
      <c r="Q29" s="5">
        <f t="shared" si="11"/>
        <v>360</v>
      </c>
      <c r="R29" s="5"/>
      <c r="S29" s="1"/>
      <c r="T29" s="1">
        <f t="shared" si="12"/>
        <v>14.603960396039604</v>
      </c>
      <c r="U29" s="1">
        <f t="shared" si="5"/>
        <v>5.6930693069306937</v>
      </c>
      <c r="V29" s="1">
        <v>32.4</v>
      </c>
      <c r="W29" s="1">
        <v>43.2</v>
      </c>
      <c r="X29" s="1">
        <v>37.200000000000003</v>
      </c>
      <c r="Y29" s="1">
        <v>37.880000000000003</v>
      </c>
      <c r="Z29" s="1">
        <v>27.6</v>
      </c>
      <c r="AA29" s="1" t="s">
        <v>66</v>
      </c>
      <c r="AB29" s="1">
        <f t="shared" si="6"/>
        <v>335.6</v>
      </c>
      <c r="AC29" s="7">
        <v>6</v>
      </c>
      <c r="AD29" s="12">
        <f t="shared" si="13"/>
        <v>60</v>
      </c>
      <c r="AE29" s="1">
        <f t="shared" si="14"/>
        <v>360</v>
      </c>
      <c r="AF29" s="1">
        <f>VLOOKUP(A29,[1]Sheet!$A:$AF,32,0)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20</v>
      </c>
      <c r="D30" s="1">
        <v>336</v>
      </c>
      <c r="E30" s="1">
        <v>128</v>
      </c>
      <c r="F30" s="1">
        <v>208</v>
      </c>
      <c r="G30" s="7">
        <v>0.25</v>
      </c>
      <c r="H30" s="1">
        <v>180</v>
      </c>
      <c r="I30" s="1" t="s">
        <v>38</v>
      </c>
      <c r="J30" s="1">
        <v>186</v>
      </c>
      <c r="K30" s="1">
        <f t="shared" si="1"/>
        <v>-58</v>
      </c>
      <c r="L30" s="1"/>
      <c r="M30" s="1"/>
      <c r="N30" s="1">
        <v>0</v>
      </c>
      <c r="O30" s="1">
        <f t="shared" si="2"/>
        <v>25.6</v>
      </c>
      <c r="P30" s="5">
        <f t="shared" si="15"/>
        <v>150.40000000000003</v>
      </c>
      <c r="Q30" s="5">
        <f t="shared" si="11"/>
        <v>168</v>
      </c>
      <c r="R30" s="5"/>
      <c r="S30" s="1"/>
      <c r="T30" s="1">
        <f t="shared" si="12"/>
        <v>14.6875</v>
      </c>
      <c r="U30" s="1">
        <f t="shared" si="5"/>
        <v>8.125</v>
      </c>
      <c r="V30" s="1">
        <v>23.4</v>
      </c>
      <c r="W30" s="1">
        <v>33.200000000000003</v>
      </c>
      <c r="X30" s="1">
        <v>32.200000000000003</v>
      </c>
      <c r="Y30" s="1">
        <v>33.4</v>
      </c>
      <c r="Z30" s="1">
        <v>23.8</v>
      </c>
      <c r="AA30" s="1"/>
      <c r="AB30" s="1">
        <f t="shared" si="6"/>
        <v>37.600000000000009</v>
      </c>
      <c r="AC30" s="7">
        <v>12</v>
      </c>
      <c r="AD30" s="12">
        <f t="shared" si="13"/>
        <v>14</v>
      </c>
      <c r="AE30" s="1">
        <f t="shared" si="14"/>
        <v>42</v>
      </c>
      <c r="AF30" s="1">
        <f>VLOOKUP(A30,[1]Sheet!$A:$AF,32,0)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68</v>
      </c>
      <c r="B31" s="21" t="s">
        <v>34</v>
      </c>
      <c r="C31" s="21">
        <v>785</v>
      </c>
      <c r="D31" s="21"/>
      <c r="E31" s="26">
        <v>333</v>
      </c>
      <c r="F31" s="26">
        <v>378</v>
      </c>
      <c r="G31" s="22">
        <v>0</v>
      </c>
      <c r="H31" s="21" t="e">
        <v>#N/A</v>
      </c>
      <c r="I31" s="21" t="s">
        <v>54</v>
      </c>
      <c r="J31" s="21">
        <v>334</v>
      </c>
      <c r="K31" s="21">
        <f t="shared" si="1"/>
        <v>-1</v>
      </c>
      <c r="L31" s="21"/>
      <c r="M31" s="21"/>
      <c r="N31" s="21"/>
      <c r="O31" s="21">
        <f t="shared" si="2"/>
        <v>66.599999999999994</v>
      </c>
      <c r="P31" s="23"/>
      <c r="Q31" s="23"/>
      <c r="R31" s="23"/>
      <c r="S31" s="21"/>
      <c r="T31" s="21">
        <f t="shared" si="10"/>
        <v>5.6756756756756763</v>
      </c>
      <c r="U31" s="21">
        <f t="shared" si="5"/>
        <v>5.6756756756756763</v>
      </c>
      <c r="V31" s="21">
        <v>57.4</v>
      </c>
      <c r="W31" s="21">
        <v>62.6</v>
      </c>
      <c r="X31" s="21">
        <v>63</v>
      </c>
      <c r="Y31" s="21">
        <v>54.2</v>
      </c>
      <c r="Z31" s="21">
        <v>24.4</v>
      </c>
      <c r="AA31" s="21" t="s">
        <v>69</v>
      </c>
      <c r="AB31" s="21">
        <f t="shared" si="6"/>
        <v>0</v>
      </c>
      <c r="AC31" s="22">
        <v>0</v>
      </c>
      <c r="AD31" s="24"/>
      <c r="AE31" s="21"/>
      <c r="AF31" s="21"/>
      <c r="AG31" s="2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70</v>
      </c>
      <c r="B32" s="1" t="s">
        <v>34</v>
      </c>
      <c r="C32" s="1"/>
      <c r="D32" s="1"/>
      <c r="E32" s="26">
        <f>E31</f>
        <v>333</v>
      </c>
      <c r="F32" s="26">
        <f>F31</f>
        <v>378</v>
      </c>
      <c r="G32" s="7">
        <v>0.25</v>
      </c>
      <c r="H32" s="1">
        <v>180</v>
      </c>
      <c r="I32" s="1" t="s">
        <v>38</v>
      </c>
      <c r="J32" s="1"/>
      <c r="K32" s="1">
        <f t="shared" si="1"/>
        <v>333</v>
      </c>
      <c r="L32" s="1"/>
      <c r="M32" s="1"/>
      <c r="N32" s="1">
        <v>504</v>
      </c>
      <c r="O32" s="1">
        <f t="shared" si="2"/>
        <v>66.599999999999994</v>
      </c>
      <c r="P32" s="29"/>
      <c r="Q32" s="5">
        <f t="shared" ref="Q32:Q33" si="16">AD32*AC32</f>
        <v>0</v>
      </c>
      <c r="R32" s="5"/>
      <c r="S32" s="1"/>
      <c r="T32" s="1">
        <f t="shared" ref="T32:T33" si="17">(F32+N32+Q32)/O32</f>
        <v>13.243243243243244</v>
      </c>
      <c r="U32" s="1">
        <f>(F32+N32)/O32</f>
        <v>13.243243243243244</v>
      </c>
      <c r="V32" s="1">
        <v>57.4</v>
      </c>
      <c r="W32" s="1">
        <v>62.8</v>
      </c>
      <c r="X32" s="1">
        <v>63</v>
      </c>
      <c r="Y32" s="1">
        <v>54.2</v>
      </c>
      <c r="Z32" s="1">
        <v>25</v>
      </c>
      <c r="AA32" s="1" t="s">
        <v>66</v>
      </c>
      <c r="AB32" s="1">
        <f t="shared" si="6"/>
        <v>0</v>
      </c>
      <c r="AC32" s="7">
        <v>12</v>
      </c>
      <c r="AD32" s="12">
        <f t="shared" ref="AD32:AD33" si="18">MROUND(P32,AC32*AF32)/AC32</f>
        <v>0</v>
      </c>
      <c r="AE32" s="1">
        <f t="shared" ref="AE32:AE33" si="19">AD32*AC32*G32</f>
        <v>0</v>
      </c>
      <c r="AF32" s="1">
        <f>VLOOKUP(A32,[1]Sheet!$A:$AF,32,0)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97</v>
      </c>
      <c r="D33" s="1">
        <v>175</v>
      </c>
      <c r="E33" s="1">
        <v>205</v>
      </c>
      <c r="F33" s="1">
        <v>13</v>
      </c>
      <c r="G33" s="7">
        <v>0.25</v>
      </c>
      <c r="H33" s="1">
        <v>180</v>
      </c>
      <c r="I33" s="1" t="s">
        <v>38</v>
      </c>
      <c r="J33" s="1">
        <v>230</v>
      </c>
      <c r="K33" s="1">
        <f t="shared" si="1"/>
        <v>-25</v>
      </c>
      <c r="L33" s="1"/>
      <c r="M33" s="1"/>
      <c r="N33" s="1">
        <v>672</v>
      </c>
      <c r="O33" s="1">
        <f t="shared" si="2"/>
        <v>41</v>
      </c>
      <c r="P33" s="5"/>
      <c r="Q33" s="5">
        <f t="shared" si="16"/>
        <v>0</v>
      </c>
      <c r="R33" s="5"/>
      <c r="S33" s="1"/>
      <c r="T33" s="1">
        <f t="shared" si="17"/>
        <v>16.707317073170731</v>
      </c>
      <c r="U33" s="1">
        <f t="shared" si="5"/>
        <v>16.707317073170731</v>
      </c>
      <c r="V33" s="1">
        <v>45.2</v>
      </c>
      <c r="W33" s="1">
        <v>24.2</v>
      </c>
      <c r="X33" s="1">
        <v>41.8</v>
      </c>
      <c r="Y33" s="1">
        <v>41</v>
      </c>
      <c r="Z33" s="1">
        <v>27.4</v>
      </c>
      <c r="AA33" s="1"/>
      <c r="AB33" s="1">
        <f t="shared" si="6"/>
        <v>0</v>
      </c>
      <c r="AC33" s="7">
        <v>12</v>
      </c>
      <c r="AD33" s="12">
        <f t="shared" si="18"/>
        <v>0</v>
      </c>
      <c r="AE33" s="1">
        <f t="shared" si="19"/>
        <v>0</v>
      </c>
      <c r="AF33" s="1">
        <f>VLOOKUP(A33,[1]Sheet!$A:$AF,32,0)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72</v>
      </c>
      <c r="B34" s="21" t="s">
        <v>48</v>
      </c>
      <c r="C34" s="21">
        <v>-6</v>
      </c>
      <c r="D34" s="21">
        <v>6</v>
      </c>
      <c r="E34" s="21"/>
      <c r="F34" s="21"/>
      <c r="G34" s="22">
        <v>0</v>
      </c>
      <c r="H34" s="21" t="e">
        <v>#N/A</v>
      </c>
      <c r="I34" s="21" t="s">
        <v>54</v>
      </c>
      <c r="J34" s="21">
        <v>15</v>
      </c>
      <c r="K34" s="21">
        <f t="shared" si="1"/>
        <v>-15</v>
      </c>
      <c r="L34" s="21"/>
      <c r="M34" s="21"/>
      <c r="N34" s="21"/>
      <c r="O34" s="21">
        <f t="shared" si="2"/>
        <v>0</v>
      </c>
      <c r="P34" s="23"/>
      <c r="Q34" s="23"/>
      <c r="R34" s="23"/>
      <c r="S34" s="21"/>
      <c r="T34" s="21" t="e">
        <f t="shared" si="10"/>
        <v>#DIV/0!</v>
      </c>
      <c r="U34" s="21" t="e">
        <f t="shared" si="5"/>
        <v>#DIV/0!</v>
      </c>
      <c r="V34" s="21">
        <v>0</v>
      </c>
      <c r="W34" s="21">
        <v>0</v>
      </c>
      <c r="X34" s="21">
        <v>1.2</v>
      </c>
      <c r="Y34" s="21">
        <v>0</v>
      </c>
      <c r="Z34" s="21">
        <v>0</v>
      </c>
      <c r="AA34" s="21" t="s">
        <v>73</v>
      </c>
      <c r="AB34" s="21">
        <f t="shared" si="6"/>
        <v>0</v>
      </c>
      <c r="AC34" s="22">
        <v>0</v>
      </c>
      <c r="AD34" s="24"/>
      <c r="AE34" s="21"/>
      <c r="AF34" s="21"/>
      <c r="AG34" s="2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34</v>
      </c>
      <c r="C35" s="1">
        <v>13</v>
      </c>
      <c r="D35" s="1">
        <v>336</v>
      </c>
      <c r="E35" s="1">
        <v>92</v>
      </c>
      <c r="F35" s="1">
        <v>244</v>
      </c>
      <c r="G35" s="7">
        <v>0.25</v>
      </c>
      <c r="H35" s="1">
        <v>180</v>
      </c>
      <c r="I35" s="1" t="s">
        <v>38</v>
      </c>
      <c r="J35" s="1">
        <v>135</v>
      </c>
      <c r="K35" s="1">
        <f t="shared" si="1"/>
        <v>-43</v>
      </c>
      <c r="L35" s="1"/>
      <c r="M35" s="1"/>
      <c r="N35" s="1">
        <v>0</v>
      </c>
      <c r="O35" s="1">
        <f t="shared" si="2"/>
        <v>18.399999999999999</v>
      </c>
      <c r="P35" s="29"/>
      <c r="Q35" s="5">
        <f t="shared" ref="Q35:Q36" si="20">AD35*AC35</f>
        <v>0</v>
      </c>
      <c r="R35" s="5"/>
      <c r="S35" s="1"/>
      <c r="T35" s="1">
        <f t="shared" ref="T35:T36" si="21">(F35+N35+Q35)/O35</f>
        <v>13.260869565217392</v>
      </c>
      <c r="U35" s="1">
        <f t="shared" si="5"/>
        <v>13.260869565217392</v>
      </c>
      <c r="V35" s="1">
        <v>5.4</v>
      </c>
      <c r="W35" s="1">
        <v>25.8</v>
      </c>
      <c r="X35" s="1">
        <v>29.8</v>
      </c>
      <c r="Y35" s="1">
        <v>22.6</v>
      </c>
      <c r="Z35" s="1">
        <v>7.6</v>
      </c>
      <c r="AA35" s="1"/>
      <c r="AB35" s="1">
        <f t="shared" si="6"/>
        <v>0</v>
      </c>
      <c r="AC35" s="7">
        <v>6</v>
      </c>
      <c r="AD35" s="12">
        <f t="shared" ref="AD35:AD36" si="22">MROUND(P35,AC35*AF35)/AC35</f>
        <v>0</v>
      </c>
      <c r="AE35" s="1">
        <f t="shared" ref="AE35:AE36" si="23">AD35*AC35*G35</f>
        <v>0</v>
      </c>
      <c r="AF35" s="1">
        <f>VLOOKUP(A35,[1]Sheet!$A:$AF,32,0)</f>
        <v>14</v>
      </c>
      <c r="AG35" s="1">
        <f>VLOOKUP(A35,[1]Sheet!$A:$AG,33,0)</f>
        <v>126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34</v>
      </c>
      <c r="C36" s="1">
        <v>13</v>
      </c>
      <c r="D36" s="1"/>
      <c r="E36" s="1"/>
      <c r="F36" s="1"/>
      <c r="G36" s="7">
        <v>0.25</v>
      </c>
      <c r="H36" s="1">
        <v>180</v>
      </c>
      <c r="I36" s="1" t="s">
        <v>38</v>
      </c>
      <c r="J36" s="1">
        <v>48</v>
      </c>
      <c r="K36" s="1">
        <f t="shared" ref="K36:K67" si="24">E36-J36</f>
        <v>-48</v>
      </c>
      <c r="L36" s="1"/>
      <c r="M36" s="1"/>
      <c r="N36" s="1">
        <v>336</v>
      </c>
      <c r="O36" s="1">
        <f t="shared" si="2"/>
        <v>0</v>
      </c>
      <c r="P36" s="5"/>
      <c r="Q36" s="5">
        <f t="shared" si="20"/>
        <v>0</v>
      </c>
      <c r="R36" s="5"/>
      <c r="S36" s="1"/>
      <c r="T36" s="1" t="e">
        <f t="shared" si="21"/>
        <v>#DIV/0!</v>
      </c>
      <c r="U36" s="1" t="e">
        <f t="shared" si="5"/>
        <v>#DIV/0!</v>
      </c>
      <c r="V36" s="1">
        <v>20</v>
      </c>
      <c r="W36" s="1">
        <v>7.6</v>
      </c>
      <c r="X36" s="1">
        <v>16.8</v>
      </c>
      <c r="Y36" s="1">
        <v>14</v>
      </c>
      <c r="Z36" s="1">
        <v>12.4</v>
      </c>
      <c r="AA36" s="1"/>
      <c r="AB36" s="1">
        <f t="shared" si="6"/>
        <v>0</v>
      </c>
      <c r="AC36" s="7">
        <v>12</v>
      </c>
      <c r="AD36" s="12">
        <f t="shared" si="22"/>
        <v>0</v>
      </c>
      <c r="AE36" s="1">
        <f t="shared" si="23"/>
        <v>0</v>
      </c>
      <c r="AF36" s="1">
        <f>VLOOKUP(A36,[1]Sheet!$A:$AF,32,0)</f>
        <v>14</v>
      </c>
      <c r="AG36" s="1">
        <f>VLOOKUP(A36,[1]Sheet!$A:$AG,33,0)</f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76</v>
      </c>
      <c r="B37" s="17" t="s">
        <v>34</v>
      </c>
      <c r="C37" s="17"/>
      <c r="D37" s="17"/>
      <c r="E37" s="17"/>
      <c r="F37" s="17"/>
      <c r="G37" s="18">
        <v>0</v>
      </c>
      <c r="H37" s="17" t="e">
        <v>#N/A</v>
      </c>
      <c r="I37" s="17" t="s">
        <v>38</v>
      </c>
      <c r="J37" s="17"/>
      <c r="K37" s="17">
        <f t="shared" si="24"/>
        <v>0</v>
      </c>
      <c r="L37" s="17"/>
      <c r="M37" s="17"/>
      <c r="N37" s="17"/>
      <c r="O37" s="17">
        <f t="shared" si="2"/>
        <v>0</v>
      </c>
      <c r="P37" s="19"/>
      <c r="Q37" s="19"/>
      <c r="R37" s="19"/>
      <c r="S37" s="17"/>
      <c r="T37" s="17" t="e">
        <f t="shared" si="10"/>
        <v>#DIV/0!</v>
      </c>
      <c r="U37" s="17" t="e">
        <f t="shared" si="5"/>
        <v>#DIV/0!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 t="s">
        <v>50</v>
      </c>
      <c r="AB37" s="17">
        <f t="shared" si="6"/>
        <v>0</v>
      </c>
      <c r="AC37" s="18">
        <v>0</v>
      </c>
      <c r="AD37" s="20"/>
      <c r="AE37" s="17"/>
      <c r="AF37" s="17">
        <f>VLOOKUP(A37,[1]Sheet!$A:$AF,32,0)</f>
        <v>12</v>
      </c>
      <c r="AG37" s="17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77</v>
      </c>
      <c r="B38" s="17" t="s">
        <v>34</v>
      </c>
      <c r="C38" s="17">
        <v>-29</v>
      </c>
      <c r="D38" s="17">
        <v>29</v>
      </c>
      <c r="E38" s="17"/>
      <c r="F38" s="17"/>
      <c r="G38" s="18">
        <v>0</v>
      </c>
      <c r="H38" s="17" t="e">
        <v>#N/A</v>
      </c>
      <c r="I38" s="17" t="s">
        <v>38</v>
      </c>
      <c r="J38" s="17"/>
      <c r="K38" s="17">
        <f t="shared" si="24"/>
        <v>0</v>
      </c>
      <c r="L38" s="17"/>
      <c r="M38" s="17"/>
      <c r="N38" s="17"/>
      <c r="O38" s="17">
        <f t="shared" si="2"/>
        <v>0</v>
      </c>
      <c r="P38" s="19"/>
      <c r="Q38" s="19"/>
      <c r="R38" s="19"/>
      <c r="S38" s="17"/>
      <c r="T38" s="17" t="e">
        <f t="shared" si="10"/>
        <v>#DIV/0!</v>
      </c>
      <c r="U38" s="17" t="e">
        <f t="shared" si="5"/>
        <v>#DIV/0!</v>
      </c>
      <c r="V38" s="17">
        <v>0.6</v>
      </c>
      <c r="W38" s="17">
        <v>0</v>
      </c>
      <c r="X38" s="17">
        <v>0</v>
      </c>
      <c r="Y38" s="17">
        <v>0</v>
      </c>
      <c r="Z38" s="17">
        <v>0</v>
      </c>
      <c r="AA38" s="17" t="s">
        <v>50</v>
      </c>
      <c r="AB38" s="17">
        <f t="shared" si="6"/>
        <v>0</v>
      </c>
      <c r="AC38" s="18">
        <v>0</v>
      </c>
      <c r="AD38" s="20"/>
      <c r="AE38" s="17"/>
      <c r="AF38" s="17">
        <f>VLOOKUP(A38,[1]Sheet!$A:$AF,32,0)</f>
        <v>12</v>
      </c>
      <c r="AG38" s="17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7" t="s">
        <v>78</v>
      </c>
      <c r="B39" s="17" t="s">
        <v>34</v>
      </c>
      <c r="C39" s="17"/>
      <c r="D39" s="17"/>
      <c r="E39" s="17"/>
      <c r="F39" s="17"/>
      <c r="G39" s="18">
        <v>0</v>
      </c>
      <c r="H39" s="17" t="e">
        <v>#N/A</v>
      </c>
      <c r="I39" s="17" t="s">
        <v>38</v>
      </c>
      <c r="J39" s="17"/>
      <c r="K39" s="17">
        <f t="shared" si="24"/>
        <v>0</v>
      </c>
      <c r="L39" s="17"/>
      <c r="M39" s="17"/>
      <c r="N39" s="17"/>
      <c r="O39" s="17">
        <f t="shared" si="2"/>
        <v>0</v>
      </c>
      <c r="P39" s="19"/>
      <c r="Q39" s="19"/>
      <c r="R39" s="19"/>
      <c r="S39" s="17"/>
      <c r="T39" s="17" t="e">
        <f t="shared" si="10"/>
        <v>#DIV/0!</v>
      </c>
      <c r="U39" s="17" t="e">
        <f t="shared" si="5"/>
        <v>#DIV/0!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 t="s">
        <v>50</v>
      </c>
      <c r="AB39" s="17">
        <f t="shared" si="6"/>
        <v>0</v>
      </c>
      <c r="AC39" s="18">
        <v>0</v>
      </c>
      <c r="AD39" s="20"/>
      <c r="AE39" s="17"/>
      <c r="AF39" s="17">
        <f>VLOOKUP(A39,[1]Sheet!$A:$AF,32,0)</f>
        <v>12</v>
      </c>
      <c r="AG39" s="17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34</v>
      </c>
      <c r="C40" s="1">
        <v>125</v>
      </c>
      <c r="D40" s="1"/>
      <c r="E40" s="1">
        <v>36</v>
      </c>
      <c r="F40" s="1">
        <v>-1</v>
      </c>
      <c r="G40" s="7">
        <v>0.75</v>
      </c>
      <c r="H40" s="1">
        <v>180</v>
      </c>
      <c r="I40" s="1" t="s">
        <v>38</v>
      </c>
      <c r="J40" s="1">
        <v>120</v>
      </c>
      <c r="K40" s="1">
        <f t="shared" si="24"/>
        <v>-84</v>
      </c>
      <c r="L40" s="1"/>
      <c r="M40" s="1"/>
      <c r="N40" s="1">
        <v>480</v>
      </c>
      <c r="O40" s="1">
        <f t="shared" si="2"/>
        <v>7.2</v>
      </c>
      <c r="P40" s="5"/>
      <c r="Q40" s="5">
        <f>AD40*AC40</f>
        <v>0</v>
      </c>
      <c r="R40" s="5"/>
      <c r="S40" s="1"/>
      <c r="T40" s="1">
        <f>(F40+N40+Q40)/O40</f>
        <v>66.527777777777771</v>
      </c>
      <c r="U40" s="1">
        <f t="shared" si="5"/>
        <v>66.527777777777771</v>
      </c>
      <c r="V40" s="1">
        <v>41.6</v>
      </c>
      <c r="W40" s="1">
        <v>15</v>
      </c>
      <c r="X40" s="1">
        <v>24.6</v>
      </c>
      <c r="Y40" s="1">
        <v>31.8</v>
      </c>
      <c r="Z40" s="1">
        <v>19.8</v>
      </c>
      <c r="AA40" s="1"/>
      <c r="AB40" s="1">
        <f t="shared" si="6"/>
        <v>0</v>
      </c>
      <c r="AC40" s="7">
        <v>8</v>
      </c>
      <c r="AD40" s="12">
        <f>MROUND(P40,AC40*AF40)/AC40</f>
        <v>0</v>
      </c>
      <c r="AE40" s="1">
        <f>AD40*AC40*G40</f>
        <v>0</v>
      </c>
      <c r="AF40" s="1">
        <f>VLOOKUP(A40,[1]Sheet!$A:$AF,32,0)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7" t="s">
        <v>80</v>
      </c>
      <c r="B41" s="17" t="s">
        <v>34</v>
      </c>
      <c r="C41" s="17"/>
      <c r="D41" s="17"/>
      <c r="E41" s="17"/>
      <c r="F41" s="17"/>
      <c r="G41" s="18">
        <v>0</v>
      </c>
      <c r="H41" s="17" t="e">
        <v>#N/A</v>
      </c>
      <c r="I41" s="17" t="s">
        <v>38</v>
      </c>
      <c r="J41" s="17"/>
      <c r="K41" s="17">
        <f t="shared" si="24"/>
        <v>0</v>
      </c>
      <c r="L41" s="17"/>
      <c r="M41" s="17"/>
      <c r="N41" s="17"/>
      <c r="O41" s="17">
        <f t="shared" si="2"/>
        <v>0</v>
      </c>
      <c r="P41" s="19"/>
      <c r="Q41" s="19"/>
      <c r="R41" s="19"/>
      <c r="S41" s="17"/>
      <c r="T41" s="17" t="e">
        <f t="shared" si="10"/>
        <v>#DIV/0!</v>
      </c>
      <c r="U41" s="17" t="e">
        <f t="shared" si="5"/>
        <v>#DIV/0!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 t="s">
        <v>50</v>
      </c>
      <c r="AB41" s="17">
        <f t="shared" si="6"/>
        <v>0</v>
      </c>
      <c r="AC41" s="18">
        <v>0</v>
      </c>
      <c r="AD41" s="20"/>
      <c r="AE41" s="17"/>
      <c r="AF41" s="17">
        <f>VLOOKUP(A41,[1]Sheet!$A:$AF,32,0)</f>
        <v>12</v>
      </c>
      <c r="AG41" s="17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6" t="s">
        <v>81</v>
      </c>
      <c r="B42" s="1" t="s">
        <v>34</v>
      </c>
      <c r="C42" s="1"/>
      <c r="D42" s="1"/>
      <c r="E42" s="1"/>
      <c r="F42" s="1"/>
      <c r="G42" s="7">
        <v>1</v>
      </c>
      <c r="H42" s="1">
        <v>180</v>
      </c>
      <c r="I42" s="1" t="s">
        <v>35</v>
      </c>
      <c r="J42" s="1"/>
      <c r="K42" s="1">
        <f t="shared" si="24"/>
        <v>0</v>
      </c>
      <c r="L42" s="1"/>
      <c r="M42" s="1"/>
      <c r="N42" s="1">
        <v>144</v>
      </c>
      <c r="O42" s="1">
        <f t="shared" si="2"/>
        <v>0</v>
      </c>
      <c r="P42" s="5"/>
      <c r="Q42" s="5">
        <f>AD42*AC42</f>
        <v>0</v>
      </c>
      <c r="R42" s="5"/>
      <c r="S42" s="1"/>
      <c r="T42" s="1" t="e">
        <f>(F42+N42+Q42)/O42</f>
        <v>#DIV/0!</v>
      </c>
      <c r="U42" s="1" t="e">
        <f t="shared" si="5"/>
        <v>#DIV/0!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/>
      <c r="AB42" s="1">
        <f t="shared" si="6"/>
        <v>0</v>
      </c>
      <c r="AC42" s="7">
        <v>6</v>
      </c>
      <c r="AD42" s="12">
        <f>MROUND(P42,AC42*AF42)/AC42</f>
        <v>0</v>
      </c>
      <c r="AE42" s="1">
        <f>AD42*AC42*G42</f>
        <v>0</v>
      </c>
      <c r="AF42" s="1">
        <f>VLOOKUP(A42,[1]Sheet!$A:$AF,32,0)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7" t="s">
        <v>82</v>
      </c>
      <c r="B43" s="17" t="s">
        <v>34</v>
      </c>
      <c r="C43" s="17"/>
      <c r="D43" s="17"/>
      <c r="E43" s="17"/>
      <c r="F43" s="17"/>
      <c r="G43" s="18">
        <v>0</v>
      </c>
      <c r="H43" s="17" t="e">
        <v>#N/A</v>
      </c>
      <c r="I43" s="17" t="s">
        <v>38</v>
      </c>
      <c r="J43" s="17"/>
      <c r="K43" s="17">
        <f t="shared" si="24"/>
        <v>0</v>
      </c>
      <c r="L43" s="17"/>
      <c r="M43" s="17"/>
      <c r="N43" s="17"/>
      <c r="O43" s="17">
        <f t="shared" si="2"/>
        <v>0</v>
      </c>
      <c r="P43" s="19"/>
      <c r="Q43" s="19"/>
      <c r="R43" s="19"/>
      <c r="S43" s="17"/>
      <c r="T43" s="17" t="e">
        <f t="shared" si="10"/>
        <v>#DIV/0!</v>
      </c>
      <c r="U43" s="17" t="e">
        <f t="shared" si="5"/>
        <v>#DIV/0!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 t="s">
        <v>50</v>
      </c>
      <c r="AB43" s="17">
        <f t="shared" si="6"/>
        <v>0</v>
      </c>
      <c r="AC43" s="18">
        <v>0</v>
      </c>
      <c r="AD43" s="20"/>
      <c r="AE43" s="17"/>
      <c r="AF43" s="17">
        <f>VLOOKUP(A43,[1]Sheet!$A:$AF,32,0)</f>
        <v>12</v>
      </c>
      <c r="AG43" s="17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83</v>
      </c>
      <c r="B44" s="17" t="s">
        <v>34</v>
      </c>
      <c r="C44" s="17"/>
      <c r="D44" s="17"/>
      <c r="E44" s="17"/>
      <c r="F44" s="17"/>
      <c r="G44" s="18">
        <v>0</v>
      </c>
      <c r="H44" s="17" t="e">
        <v>#N/A</v>
      </c>
      <c r="I44" s="17" t="s">
        <v>38</v>
      </c>
      <c r="J44" s="17"/>
      <c r="K44" s="17">
        <f t="shared" si="24"/>
        <v>0</v>
      </c>
      <c r="L44" s="17"/>
      <c r="M44" s="17"/>
      <c r="N44" s="17"/>
      <c r="O44" s="17">
        <f t="shared" si="2"/>
        <v>0</v>
      </c>
      <c r="P44" s="19"/>
      <c r="Q44" s="19"/>
      <c r="R44" s="19"/>
      <c r="S44" s="17"/>
      <c r="T44" s="17" t="e">
        <f t="shared" si="10"/>
        <v>#DIV/0!</v>
      </c>
      <c r="U44" s="17" t="e">
        <f t="shared" si="5"/>
        <v>#DIV/0!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 t="s">
        <v>50</v>
      </c>
      <c r="AB44" s="17">
        <f t="shared" si="6"/>
        <v>0</v>
      </c>
      <c r="AC44" s="18">
        <v>0</v>
      </c>
      <c r="AD44" s="20"/>
      <c r="AE44" s="17"/>
      <c r="AF44" s="17">
        <f>VLOOKUP(A44,[1]Sheet!$A:$AF,32,0)</f>
        <v>12</v>
      </c>
      <c r="AG44" s="17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34</v>
      </c>
      <c r="C45" s="1">
        <v>598</v>
      </c>
      <c r="D45" s="1"/>
      <c r="E45" s="1">
        <v>444</v>
      </c>
      <c r="F45" s="1">
        <v>55</v>
      </c>
      <c r="G45" s="7">
        <v>0.9</v>
      </c>
      <c r="H45" s="1">
        <v>180</v>
      </c>
      <c r="I45" s="1" t="s">
        <v>38</v>
      </c>
      <c r="J45" s="1">
        <v>452</v>
      </c>
      <c r="K45" s="1">
        <f t="shared" si="24"/>
        <v>-8</v>
      </c>
      <c r="L45" s="1"/>
      <c r="M45" s="1"/>
      <c r="N45" s="1">
        <v>576</v>
      </c>
      <c r="O45" s="1">
        <f t="shared" si="2"/>
        <v>88.8</v>
      </c>
      <c r="P45" s="5">
        <f>14*O45-N45-F45</f>
        <v>612.20000000000005</v>
      </c>
      <c r="Q45" s="5">
        <f>AD45*AC45</f>
        <v>576</v>
      </c>
      <c r="R45" s="5"/>
      <c r="S45" s="1"/>
      <c r="T45" s="1">
        <f>(F45+N45+Q45)/O45</f>
        <v>13.592342342342343</v>
      </c>
      <c r="U45" s="1">
        <f t="shared" si="5"/>
        <v>7.1058558558558564</v>
      </c>
      <c r="V45" s="1">
        <v>77.8</v>
      </c>
      <c r="W45" s="1">
        <v>62.4</v>
      </c>
      <c r="X45" s="1">
        <v>71.599999999999994</v>
      </c>
      <c r="Y45" s="1">
        <v>63.8</v>
      </c>
      <c r="Z45" s="1">
        <v>41</v>
      </c>
      <c r="AA45" s="1"/>
      <c r="AB45" s="1">
        <f t="shared" si="6"/>
        <v>550.98</v>
      </c>
      <c r="AC45" s="7">
        <v>8</v>
      </c>
      <c r="AD45" s="12">
        <f>MROUND(P45,AC45*AF45)/AC45</f>
        <v>72</v>
      </c>
      <c r="AE45" s="1">
        <f>AD45*AC45*G45</f>
        <v>518.4</v>
      </c>
      <c r="AF45" s="1">
        <f>VLOOKUP(A45,[1]Sheet!$A:$AF,32,0)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7" t="s">
        <v>85</v>
      </c>
      <c r="B46" s="17" t="s">
        <v>34</v>
      </c>
      <c r="C46" s="17"/>
      <c r="D46" s="17"/>
      <c r="E46" s="17"/>
      <c r="F46" s="17"/>
      <c r="G46" s="18">
        <v>0</v>
      </c>
      <c r="H46" s="17" t="e">
        <v>#N/A</v>
      </c>
      <c r="I46" s="17" t="s">
        <v>38</v>
      </c>
      <c r="J46" s="17"/>
      <c r="K46" s="17">
        <f t="shared" si="24"/>
        <v>0</v>
      </c>
      <c r="L46" s="17"/>
      <c r="M46" s="17"/>
      <c r="N46" s="17"/>
      <c r="O46" s="17">
        <f t="shared" si="2"/>
        <v>0</v>
      </c>
      <c r="P46" s="19"/>
      <c r="Q46" s="19"/>
      <c r="R46" s="19"/>
      <c r="S46" s="17"/>
      <c r="T46" s="17" t="e">
        <f t="shared" si="10"/>
        <v>#DIV/0!</v>
      </c>
      <c r="U46" s="17" t="e">
        <f t="shared" si="5"/>
        <v>#DIV/0!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 t="s">
        <v>50</v>
      </c>
      <c r="AB46" s="17">
        <f t="shared" si="6"/>
        <v>0</v>
      </c>
      <c r="AC46" s="18">
        <v>0</v>
      </c>
      <c r="AD46" s="20"/>
      <c r="AE46" s="17"/>
      <c r="AF46" s="17">
        <f>VLOOKUP(A46,[1]Sheet!$A:$AF,32,0)</f>
        <v>12</v>
      </c>
      <c r="AG46" s="17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7" t="s">
        <v>86</v>
      </c>
      <c r="B47" s="17" t="s">
        <v>34</v>
      </c>
      <c r="C47" s="17"/>
      <c r="D47" s="17"/>
      <c r="E47" s="17"/>
      <c r="F47" s="17"/>
      <c r="G47" s="18">
        <v>0</v>
      </c>
      <c r="H47" s="17" t="e">
        <v>#N/A</v>
      </c>
      <c r="I47" s="17" t="s">
        <v>38</v>
      </c>
      <c r="J47" s="17"/>
      <c r="K47" s="17">
        <f t="shared" si="24"/>
        <v>0</v>
      </c>
      <c r="L47" s="17"/>
      <c r="M47" s="17"/>
      <c r="N47" s="17"/>
      <c r="O47" s="17">
        <f t="shared" si="2"/>
        <v>0</v>
      </c>
      <c r="P47" s="19"/>
      <c r="Q47" s="19"/>
      <c r="R47" s="19"/>
      <c r="S47" s="17"/>
      <c r="T47" s="17" t="e">
        <f t="shared" si="10"/>
        <v>#DIV/0!</v>
      </c>
      <c r="U47" s="17" t="e">
        <f t="shared" si="5"/>
        <v>#DIV/0!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 t="s">
        <v>50</v>
      </c>
      <c r="AB47" s="17">
        <f t="shared" si="6"/>
        <v>0</v>
      </c>
      <c r="AC47" s="18">
        <v>0</v>
      </c>
      <c r="AD47" s="20"/>
      <c r="AE47" s="17"/>
      <c r="AF47" s="17">
        <f>VLOOKUP(A47,[1]Sheet!$A:$AF,32,0)</f>
        <v>12</v>
      </c>
      <c r="AG47" s="17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34</v>
      </c>
      <c r="C48" s="1">
        <v>320</v>
      </c>
      <c r="D48" s="1">
        <v>288</v>
      </c>
      <c r="E48" s="1">
        <v>411</v>
      </c>
      <c r="F48" s="1">
        <v>63</v>
      </c>
      <c r="G48" s="7">
        <v>0.9</v>
      </c>
      <c r="H48" s="1">
        <v>180</v>
      </c>
      <c r="I48" s="1" t="s">
        <v>38</v>
      </c>
      <c r="J48" s="1">
        <v>448</v>
      </c>
      <c r="K48" s="1">
        <f t="shared" si="24"/>
        <v>-37</v>
      </c>
      <c r="L48" s="1"/>
      <c r="M48" s="1"/>
      <c r="N48" s="1">
        <v>864</v>
      </c>
      <c r="O48" s="1">
        <f t="shared" si="2"/>
        <v>82.2</v>
      </c>
      <c r="P48" s="5">
        <f t="shared" ref="P48:P52" si="25">14*O48-N48-F48</f>
        <v>223.79999999999995</v>
      </c>
      <c r="Q48" s="5">
        <f t="shared" ref="Q48:Q58" si="26">AD48*AC48</f>
        <v>192</v>
      </c>
      <c r="R48" s="5"/>
      <c r="S48" s="1"/>
      <c r="T48" s="1">
        <f t="shared" ref="T48:T58" si="27">(F48+N48+Q48)/O48</f>
        <v>13.613138686131386</v>
      </c>
      <c r="U48" s="1">
        <f t="shared" si="5"/>
        <v>11.277372262773723</v>
      </c>
      <c r="V48" s="1">
        <v>68</v>
      </c>
      <c r="W48" s="1">
        <v>59</v>
      </c>
      <c r="X48" s="1">
        <v>74.2</v>
      </c>
      <c r="Y48" s="1">
        <v>87.8</v>
      </c>
      <c r="Z48" s="1">
        <v>65.2</v>
      </c>
      <c r="AA48" s="1" t="s">
        <v>88</v>
      </c>
      <c r="AB48" s="1">
        <f t="shared" si="6"/>
        <v>201.41999999999996</v>
      </c>
      <c r="AC48" s="7">
        <v>8</v>
      </c>
      <c r="AD48" s="12">
        <f t="shared" ref="AD48:AD58" si="28">MROUND(P48,AC48*AF48)/AC48</f>
        <v>24</v>
      </c>
      <c r="AE48" s="1">
        <f t="shared" ref="AE48:AE58" si="29">AD48*AC48*G48</f>
        <v>172.8</v>
      </c>
      <c r="AF48" s="1">
        <f>VLOOKUP(A48,[1]Sheet!$A:$AF,32,0)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34</v>
      </c>
      <c r="C49" s="1">
        <v>333</v>
      </c>
      <c r="D49" s="1">
        <v>16</v>
      </c>
      <c r="E49" s="1">
        <v>125</v>
      </c>
      <c r="F49" s="1">
        <v>176</v>
      </c>
      <c r="G49" s="7">
        <v>0.43</v>
      </c>
      <c r="H49" s="1">
        <v>180</v>
      </c>
      <c r="I49" s="1" t="s">
        <v>38</v>
      </c>
      <c r="J49" s="1">
        <v>122</v>
      </c>
      <c r="K49" s="1">
        <f t="shared" si="24"/>
        <v>3</v>
      </c>
      <c r="L49" s="1"/>
      <c r="M49" s="1"/>
      <c r="N49" s="1">
        <v>192</v>
      </c>
      <c r="O49" s="1">
        <f t="shared" si="2"/>
        <v>25</v>
      </c>
      <c r="P49" s="5"/>
      <c r="Q49" s="5">
        <f t="shared" si="26"/>
        <v>0</v>
      </c>
      <c r="R49" s="5"/>
      <c r="S49" s="1"/>
      <c r="T49" s="1">
        <f t="shared" si="27"/>
        <v>14.72</v>
      </c>
      <c r="U49" s="1">
        <f t="shared" si="5"/>
        <v>14.72</v>
      </c>
      <c r="V49" s="1">
        <v>20.399999999999999</v>
      </c>
      <c r="W49" s="1">
        <v>15.8</v>
      </c>
      <c r="X49" s="1">
        <v>23.2</v>
      </c>
      <c r="Y49" s="1">
        <v>34</v>
      </c>
      <c r="Z49" s="1">
        <v>22.8</v>
      </c>
      <c r="AA49" s="1"/>
      <c r="AB49" s="1">
        <f t="shared" si="6"/>
        <v>0</v>
      </c>
      <c r="AC49" s="7">
        <v>16</v>
      </c>
      <c r="AD49" s="12">
        <f t="shared" si="28"/>
        <v>0</v>
      </c>
      <c r="AE49" s="1">
        <f t="shared" si="29"/>
        <v>0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48</v>
      </c>
      <c r="C50" s="1">
        <v>900</v>
      </c>
      <c r="D50" s="1">
        <v>1620</v>
      </c>
      <c r="E50" s="1">
        <v>825</v>
      </c>
      <c r="F50" s="1">
        <v>1350</v>
      </c>
      <c r="G50" s="7">
        <v>1</v>
      </c>
      <c r="H50" s="1">
        <v>180</v>
      </c>
      <c r="I50" s="1" t="s">
        <v>38</v>
      </c>
      <c r="J50" s="1">
        <v>830</v>
      </c>
      <c r="K50" s="1">
        <f t="shared" si="24"/>
        <v>-5</v>
      </c>
      <c r="L50" s="1"/>
      <c r="M50" s="1"/>
      <c r="N50" s="1">
        <v>1080</v>
      </c>
      <c r="O50" s="1">
        <f t="shared" si="2"/>
        <v>165</v>
      </c>
      <c r="P50" s="5"/>
      <c r="Q50" s="5">
        <f t="shared" si="26"/>
        <v>0</v>
      </c>
      <c r="R50" s="5"/>
      <c r="S50" s="1"/>
      <c r="T50" s="1">
        <f t="shared" si="27"/>
        <v>14.727272727272727</v>
      </c>
      <c r="U50" s="1">
        <f t="shared" si="5"/>
        <v>14.727272727272727</v>
      </c>
      <c r="V50" s="1">
        <v>170.4</v>
      </c>
      <c r="W50" s="1">
        <v>158.72999999999999</v>
      </c>
      <c r="X50" s="1">
        <v>145</v>
      </c>
      <c r="Y50" s="1">
        <v>182</v>
      </c>
      <c r="Z50" s="1">
        <v>195.79400000000001</v>
      </c>
      <c r="AA50" s="1"/>
      <c r="AB50" s="1">
        <f t="shared" si="6"/>
        <v>0</v>
      </c>
      <c r="AC50" s="7">
        <v>5</v>
      </c>
      <c r="AD50" s="12">
        <f t="shared" si="28"/>
        <v>0</v>
      </c>
      <c r="AE50" s="1">
        <f t="shared" si="29"/>
        <v>0</v>
      </c>
      <c r="AF50" s="1">
        <f>VLOOKUP(A50,[1]Sheet!$A:$AF,32,0)</f>
        <v>12</v>
      </c>
      <c r="AG50" s="1">
        <f>VLOOKUP(A50,[1]Sheet!$A:$AG,33,0)</f>
        <v>144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34</v>
      </c>
      <c r="C51" s="1">
        <v>850</v>
      </c>
      <c r="D51" s="1">
        <v>960</v>
      </c>
      <c r="E51" s="1">
        <v>1272</v>
      </c>
      <c r="F51" s="1">
        <v>136</v>
      </c>
      <c r="G51" s="7">
        <v>0.9</v>
      </c>
      <c r="H51" s="1">
        <v>180</v>
      </c>
      <c r="I51" s="1" t="s">
        <v>38</v>
      </c>
      <c r="J51" s="1">
        <v>1308</v>
      </c>
      <c r="K51" s="1">
        <f t="shared" si="24"/>
        <v>-36</v>
      </c>
      <c r="L51" s="1"/>
      <c r="M51" s="1"/>
      <c r="N51" s="1">
        <v>3168</v>
      </c>
      <c r="O51" s="1">
        <f t="shared" si="2"/>
        <v>254.4</v>
      </c>
      <c r="P51" s="5"/>
      <c r="Q51" s="5">
        <f t="shared" si="26"/>
        <v>0</v>
      </c>
      <c r="R51" s="5"/>
      <c r="S51" s="1"/>
      <c r="T51" s="1">
        <f t="shared" si="27"/>
        <v>12.987421383647799</v>
      </c>
      <c r="U51" s="1">
        <f t="shared" si="5"/>
        <v>12.987421383647799</v>
      </c>
      <c r="V51" s="1">
        <v>231.6</v>
      </c>
      <c r="W51" s="1">
        <v>189.4</v>
      </c>
      <c r="X51" s="1">
        <v>198.8</v>
      </c>
      <c r="Y51" s="1">
        <v>215</v>
      </c>
      <c r="Z51" s="1">
        <v>198</v>
      </c>
      <c r="AA51" s="1"/>
      <c r="AB51" s="1">
        <f t="shared" si="6"/>
        <v>0</v>
      </c>
      <c r="AC51" s="7">
        <v>8</v>
      </c>
      <c r="AD51" s="12">
        <f t="shared" si="28"/>
        <v>0</v>
      </c>
      <c r="AE51" s="1">
        <f t="shared" si="29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>
        <v>115</v>
      </c>
      <c r="D52" s="1">
        <v>196</v>
      </c>
      <c r="E52" s="1">
        <v>159</v>
      </c>
      <c r="F52" s="1">
        <v>93</v>
      </c>
      <c r="G52" s="7">
        <v>0.43</v>
      </c>
      <c r="H52" s="1">
        <v>180</v>
      </c>
      <c r="I52" s="1" t="s">
        <v>38</v>
      </c>
      <c r="J52" s="1">
        <v>193</v>
      </c>
      <c r="K52" s="1">
        <f t="shared" si="24"/>
        <v>-34</v>
      </c>
      <c r="L52" s="1"/>
      <c r="M52" s="1"/>
      <c r="N52" s="1">
        <v>192</v>
      </c>
      <c r="O52" s="1">
        <f t="shared" si="2"/>
        <v>31.8</v>
      </c>
      <c r="P52" s="5">
        <f t="shared" si="25"/>
        <v>160.19999999999999</v>
      </c>
      <c r="Q52" s="5">
        <f t="shared" si="26"/>
        <v>192</v>
      </c>
      <c r="R52" s="5"/>
      <c r="S52" s="1"/>
      <c r="T52" s="1">
        <f t="shared" si="27"/>
        <v>15</v>
      </c>
      <c r="U52" s="1">
        <f t="shared" si="5"/>
        <v>8.9622641509433958</v>
      </c>
      <c r="V52" s="1">
        <v>25.8</v>
      </c>
      <c r="W52" s="1">
        <v>29.4</v>
      </c>
      <c r="X52" s="1">
        <v>41.6</v>
      </c>
      <c r="Y52" s="1">
        <v>37.200000000000003</v>
      </c>
      <c r="Z52" s="1">
        <v>30.8</v>
      </c>
      <c r="AA52" s="1"/>
      <c r="AB52" s="1">
        <f t="shared" si="6"/>
        <v>68.885999999999996</v>
      </c>
      <c r="AC52" s="7">
        <v>16</v>
      </c>
      <c r="AD52" s="12">
        <f t="shared" si="28"/>
        <v>12</v>
      </c>
      <c r="AE52" s="1">
        <f t="shared" si="29"/>
        <v>82.56</v>
      </c>
      <c r="AF52" s="1">
        <f>VLOOKUP(A52,[1]Sheet!$A:$AF,32,0)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s="30" customFormat="1" x14ac:dyDescent="0.25">
      <c r="A53" s="16" t="s">
        <v>93</v>
      </c>
      <c r="B53" s="16" t="s">
        <v>34</v>
      </c>
      <c r="C53" s="16"/>
      <c r="D53" s="16"/>
      <c r="E53" s="16"/>
      <c r="F53" s="16"/>
      <c r="G53" s="28">
        <v>0.7</v>
      </c>
      <c r="H53" s="16">
        <v>180</v>
      </c>
      <c r="I53" s="16" t="s">
        <v>38</v>
      </c>
      <c r="J53" s="16"/>
      <c r="K53" s="16">
        <f t="shared" si="24"/>
        <v>0</v>
      </c>
      <c r="L53" s="16"/>
      <c r="M53" s="16"/>
      <c r="N53" s="16">
        <v>120</v>
      </c>
      <c r="O53" s="16">
        <f t="shared" si="2"/>
        <v>0</v>
      </c>
      <c r="P53" s="5"/>
      <c r="Q53" s="5">
        <f t="shared" si="26"/>
        <v>0</v>
      </c>
      <c r="R53" s="29"/>
      <c r="S53" s="16"/>
      <c r="T53" s="1" t="e">
        <f t="shared" si="27"/>
        <v>#DIV/0!</v>
      </c>
      <c r="U53" s="16" t="e">
        <f t="shared" si="5"/>
        <v>#DIV/0!</v>
      </c>
      <c r="V53" s="16"/>
      <c r="W53" s="16">
        <v>0</v>
      </c>
      <c r="X53" s="16">
        <v>0</v>
      </c>
      <c r="Y53" s="16">
        <v>0</v>
      </c>
      <c r="Z53" s="16">
        <v>0</v>
      </c>
      <c r="AA53" s="16" t="s">
        <v>94</v>
      </c>
      <c r="AB53" s="16">
        <f t="shared" si="6"/>
        <v>0</v>
      </c>
      <c r="AC53" s="28">
        <v>10</v>
      </c>
      <c r="AD53" s="12">
        <f t="shared" si="28"/>
        <v>0</v>
      </c>
      <c r="AE53" s="1">
        <f t="shared" si="29"/>
        <v>0</v>
      </c>
      <c r="AF53" s="1">
        <f>VLOOKUP(A53,[1]Sheet!$A:$AF,32,0)</f>
        <v>12</v>
      </c>
      <c r="AG53" s="1">
        <f>VLOOKUP(A53,[1]Sheet!$A:$AG,33,0)</f>
        <v>84</v>
      </c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</row>
    <row r="54" spans="1:51" x14ac:dyDescent="0.25">
      <c r="A54" s="16" t="s">
        <v>95</v>
      </c>
      <c r="B54" s="1" t="s">
        <v>34</v>
      </c>
      <c r="C54" s="1"/>
      <c r="D54" s="1"/>
      <c r="E54" s="1"/>
      <c r="F54" s="1"/>
      <c r="G54" s="7">
        <v>0.7</v>
      </c>
      <c r="H54" s="1">
        <v>180</v>
      </c>
      <c r="I54" s="1" t="s">
        <v>96</v>
      </c>
      <c r="J54" s="1"/>
      <c r="K54" s="1">
        <f t="shared" si="24"/>
        <v>0</v>
      </c>
      <c r="L54" s="1"/>
      <c r="M54" s="1"/>
      <c r="N54" s="1">
        <v>240</v>
      </c>
      <c r="O54" s="1">
        <f t="shared" si="2"/>
        <v>0</v>
      </c>
      <c r="P54" s="5"/>
      <c r="Q54" s="5">
        <f t="shared" si="26"/>
        <v>0</v>
      </c>
      <c r="R54" s="5"/>
      <c r="S54" s="1"/>
      <c r="T54" s="1" t="e">
        <f t="shared" si="27"/>
        <v>#DIV/0!</v>
      </c>
      <c r="U54" s="1" t="e">
        <f t="shared" si="5"/>
        <v>#DIV/0!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 t="s">
        <v>97</v>
      </c>
      <c r="AB54" s="1">
        <f t="shared" si="6"/>
        <v>0</v>
      </c>
      <c r="AC54" s="7">
        <v>10</v>
      </c>
      <c r="AD54" s="12">
        <f t="shared" si="28"/>
        <v>0</v>
      </c>
      <c r="AE54" s="1">
        <f t="shared" si="29"/>
        <v>0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34</v>
      </c>
      <c r="C55" s="1"/>
      <c r="D55" s="1">
        <v>96</v>
      </c>
      <c r="E55" s="1">
        <v>6</v>
      </c>
      <c r="F55" s="1">
        <v>90</v>
      </c>
      <c r="G55" s="7">
        <v>0.7</v>
      </c>
      <c r="H55" s="1">
        <v>180</v>
      </c>
      <c r="I55" s="1" t="s">
        <v>38</v>
      </c>
      <c r="J55" s="1">
        <v>6</v>
      </c>
      <c r="K55" s="1">
        <f t="shared" si="24"/>
        <v>0</v>
      </c>
      <c r="L55" s="1"/>
      <c r="M55" s="1"/>
      <c r="N55" s="1">
        <v>0</v>
      </c>
      <c r="O55" s="1">
        <f t="shared" si="2"/>
        <v>1.2</v>
      </c>
      <c r="P55" s="5"/>
      <c r="Q55" s="5">
        <f t="shared" si="26"/>
        <v>0</v>
      </c>
      <c r="R55" s="5"/>
      <c r="S55" s="1"/>
      <c r="T55" s="1">
        <f t="shared" si="27"/>
        <v>75</v>
      </c>
      <c r="U55" s="1">
        <f t="shared" si="5"/>
        <v>75</v>
      </c>
      <c r="V55" s="1">
        <v>0</v>
      </c>
      <c r="W55" s="1">
        <v>0</v>
      </c>
      <c r="X55" s="1">
        <v>1.6</v>
      </c>
      <c r="Y55" s="1">
        <v>0.4</v>
      </c>
      <c r="Z55" s="1">
        <v>4.2</v>
      </c>
      <c r="AA55" s="1"/>
      <c r="AB55" s="1">
        <f t="shared" si="6"/>
        <v>0</v>
      </c>
      <c r="AC55" s="7">
        <v>8</v>
      </c>
      <c r="AD55" s="12">
        <f t="shared" si="28"/>
        <v>0</v>
      </c>
      <c r="AE55" s="1">
        <f t="shared" si="29"/>
        <v>0</v>
      </c>
      <c r="AF55" s="1">
        <f>VLOOKUP(A55,[1]Sheet!$A:$AF,32,0)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34</v>
      </c>
      <c r="C56" s="1">
        <v>-3</v>
      </c>
      <c r="D56" s="1">
        <v>106</v>
      </c>
      <c r="E56" s="1">
        <v>18</v>
      </c>
      <c r="F56" s="1">
        <v>85</v>
      </c>
      <c r="G56" s="7">
        <v>0.7</v>
      </c>
      <c r="H56" s="1">
        <v>180</v>
      </c>
      <c r="I56" s="1" t="s">
        <v>38</v>
      </c>
      <c r="J56" s="1">
        <v>18</v>
      </c>
      <c r="K56" s="1">
        <f t="shared" si="24"/>
        <v>0</v>
      </c>
      <c r="L56" s="1"/>
      <c r="M56" s="1"/>
      <c r="N56" s="1">
        <v>0</v>
      </c>
      <c r="O56" s="1">
        <f t="shared" si="2"/>
        <v>3.6</v>
      </c>
      <c r="P56" s="5"/>
      <c r="Q56" s="5">
        <f t="shared" si="26"/>
        <v>0</v>
      </c>
      <c r="R56" s="5"/>
      <c r="S56" s="1"/>
      <c r="T56" s="1">
        <f t="shared" si="27"/>
        <v>23.611111111111111</v>
      </c>
      <c r="U56" s="1">
        <f t="shared" si="5"/>
        <v>23.611111111111111</v>
      </c>
      <c r="V56" s="1">
        <v>4</v>
      </c>
      <c r="W56" s="1">
        <v>1.4</v>
      </c>
      <c r="X56" s="1">
        <v>8.1999999999999993</v>
      </c>
      <c r="Y56" s="1">
        <v>1.4</v>
      </c>
      <c r="Z56" s="1">
        <v>4.4000000000000004</v>
      </c>
      <c r="AA56" s="1"/>
      <c r="AB56" s="1">
        <f t="shared" si="6"/>
        <v>0</v>
      </c>
      <c r="AC56" s="7">
        <v>8</v>
      </c>
      <c r="AD56" s="12">
        <f t="shared" si="28"/>
        <v>0</v>
      </c>
      <c r="AE56" s="1">
        <f t="shared" si="29"/>
        <v>0</v>
      </c>
      <c r="AF56" s="1">
        <f>VLOOKUP(A56,[1]Sheet!$A:$AF,32,0)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34</v>
      </c>
      <c r="C57" s="1">
        <v>2</v>
      </c>
      <c r="D57" s="1">
        <v>96</v>
      </c>
      <c r="E57" s="1">
        <v>9</v>
      </c>
      <c r="F57" s="1">
        <v>87</v>
      </c>
      <c r="G57" s="7">
        <v>0.7</v>
      </c>
      <c r="H57" s="1">
        <v>180</v>
      </c>
      <c r="I57" s="1" t="s">
        <v>38</v>
      </c>
      <c r="J57" s="1">
        <v>33</v>
      </c>
      <c r="K57" s="1">
        <f t="shared" si="24"/>
        <v>-24</v>
      </c>
      <c r="L57" s="1"/>
      <c r="M57" s="1"/>
      <c r="N57" s="1">
        <v>0</v>
      </c>
      <c r="O57" s="1">
        <f t="shared" si="2"/>
        <v>1.8</v>
      </c>
      <c r="P57" s="5"/>
      <c r="Q57" s="5">
        <f t="shared" si="26"/>
        <v>0</v>
      </c>
      <c r="R57" s="5"/>
      <c r="S57" s="1"/>
      <c r="T57" s="1">
        <f t="shared" si="27"/>
        <v>48.333333333333329</v>
      </c>
      <c r="U57" s="1">
        <f t="shared" si="5"/>
        <v>48.333333333333329</v>
      </c>
      <c r="V57" s="1">
        <v>2.2000000000000002</v>
      </c>
      <c r="W57" s="1">
        <v>7</v>
      </c>
      <c r="X57" s="1">
        <v>5</v>
      </c>
      <c r="Y57" s="1">
        <v>2.6</v>
      </c>
      <c r="Z57" s="1">
        <v>4.5999999999999996</v>
      </c>
      <c r="AA57" s="1"/>
      <c r="AB57" s="1">
        <f t="shared" si="6"/>
        <v>0</v>
      </c>
      <c r="AC57" s="7">
        <v>8</v>
      </c>
      <c r="AD57" s="12">
        <f t="shared" si="28"/>
        <v>0</v>
      </c>
      <c r="AE57" s="1">
        <f t="shared" si="29"/>
        <v>0</v>
      </c>
      <c r="AF57" s="1">
        <f>VLOOKUP(A57,[1]Sheet!$A:$AF,32,0)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34</v>
      </c>
      <c r="C58" s="1">
        <v>202</v>
      </c>
      <c r="D58" s="1">
        <v>96</v>
      </c>
      <c r="E58" s="1">
        <v>147</v>
      </c>
      <c r="F58" s="1">
        <v>42</v>
      </c>
      <c r="G58" s="7">
        <v>0.7</v>
      </c>
      <c r="H58" s="1">
        <v>180</v>
      </c>
      <c r="I58" s="1" t="s">
        <v>38</v>
      </c>
      <c r="J58" s="1">
        <v>404</v>
      </c>
      <c r="K58" s="1">
        <f t="shared" si="24"/>
        <v>-257</v>
      </c>
      <c r="L58" s="1"/>
      <c r="M58" s="1"/>
      <c r="N58" s="1">
        <v>864</v>
      </c>
      <c r="O58" s="1">
        <f t="shared" si="2"/>
        <v>29.4</v>
      </c>
      <c r="P58" s="5"/>
      <c r="Q58" s="5">
        <f t="shared" si="26"/>
        <v>0</v>
      </c>
      <c r="R58" s="5"/>
      <c r="S58" s="1"/>
      <c r="T58" s="1">
        <f t="shared" si="27"/>
        <v>30.816326530612248</v>
      </c>
      <c r="U58" s="1">
        <f t="shared" si="5"/>
        <v>30.816326530612248</v>
      </c>
      <c r="V58" s="1">
        <v>75.8</v>
      </c>
      <c r="W58" s="1">
        <v>40.200000000000003</v>
      </c>
      <c r="X58" s="1">
        <v>66.2</v>
      </c>
      <c r="Y58" s="1">
        <v>72.599999999999994</v>
      </c>
      <c r="Z58" s="1">
        <v>45.2</v>
      </c>
      <c r="AA58" s="1" t="s">
        <v>66</v>
      </c>
      <c r="AB58" s="1">
        <f t="shared" si="6"/>
        <v>0</v>
      </c>
      <c r="AC58" s="7">
        <v>8</v>
      </c>
      <c r="AD58" s="12">
        <f t="shared" si="28"/>
        <v>0</v>
      </c>
      <c r="AE58" s="1">
        <f t="shared" si="29"/>
        <v>0</v>
      </c>
      <c r="AF58" s="1">
        <f>VLOOKUP(A58,[1]Sheet!$A:$AF,32,0)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102</v>
      </c>
      <c r="B59" s="21" t="s">
        <v>34</v>
      </c>
      <c r="C59" s="21">
        <v>-1</v>
      </c>
      <c r="D59" s="21">
        <v>13</v>
      </c>
      <c r="E59" s="21">
        <v>54</v>
      </c>
      <c r="F59" s="21">
        <v>-43</v>
      </c>
      <c r="G59" s="22">
        <v>0</v>
      </c>
      <c r="H59" s="21" t="e">
        <v>#N/A</v>
      </c>
      <c r="I59" s="21" t="s">
        <v>54</v>
      </c>
      <c r="J59" s="21">
        <v>64</v>
      </c>
      <c r="K59" s="21">
        <f t="shared" si="24"/>
        <v>-10</v>
      </c>
      <c r="L59" s="21"/>
      <c r="M59" s="21"/>
      <c r="N59" s="21"/>
      <c r="O59" s="21">
        <f t="shared" si="2"/>
        <v>10.8</v>
      </c>
      <c r="P59" s="23"/>
      <c r="Q59" s="23"/>
      <c r="R59" s="23"/>
      <c r="S59" s="21"/>
      <c r="T59" s="21">
        <f t="shared" si="10"/>
        <v>-3.9814814814814814</v>
      </c>
      <c r="U59" s="21">
        <f t="shared" si="5"/>
        <v>-3.9814814814814814</v>
      </c>
      <c r="V59" s="21">
        <v>0.2</v>
      </c>
      <c r="W59" s="21">
        <v>0</v>
      </c>
      <c r="X59" s="21">
        <v>0</v>
      </c>
      <c r="Y59" s="21">
        <v>0</v>
      </c>
      <c r="Z59" s="21">
        <v>0</v>
      </c>
      <c r="AA59" s="21"/>
      <c r="AB59" s="21">
        <f t="shared" si="6"/>
        <v>0</v>
      </c>
      <c r="AC59" s="22">
        <v>0</v>
      </c>
      <c r="AD59" s="24"/>
      <c r="AE59" s="21"/>
      <c r="AF59" s="21"/>
      <c r="AG59" s="2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34</v>
      </c>
      <c r="C60" s="1">
        <v>94</v>
      </c>
      <c r="D60" s="1"/>
      <c r="E60" s="1">
        <v>37</v>
      </c>
      <c r="F60" s="1">
        <v>55</v>
      </c>
      <c r="G60" s="7">
        <v>0.9</v>
      </c>
      <c r="H60" s="1">
        <v>180</v>
      </c>
      <c r="I60" s="1" t="s">
        <v>38</v>
      </c>
      <c r="J60" s="1">
        <v>64</v>
      </c>
      <c r="K60" s="1">
        <f t="shared" si="24"/>
        <v>-27</v>
      </c>
      <c r="L60" s="1"/>
      <c r="M60" s="1"/>
      <c r="N60" s="1">
        <v>0</v>
      </c>
      <c r="O60" s="1">
        <f t="shared" si="2"/>
        <v>7.4</v>
      </c>
      <c r="P60" s="5">
        <f t="shared" ref="P60:P63" si="30">14*O60-N60-F60</f>
        <v>48.600000000000009</v>
      </c>
      <c r="Q60" s="5">
        <f t="shared" ref="Q60:Q63" si="31">AD60*AC60</f>
        <v>96</v>
      </c>
      <c r="R60" s="5"/>
      <c r="S60" s="1"/>
      <c r="T60" s="1">
        <f t="shared" ref="T60:T63" si="32">(F60+N60+Q60)/O60</f>
        <v>20.405405405405403</v>
      </c>
      <c r="U60" s="1">
        <f t="shared" si="5"/>
        <v>7.4324324324324325</v>
      </c>
      <c r="V60" s="1">
        <v>0</v>
      </c>
      <c r="W60" s="1">
        <v>5.8</v>
      </c>
      <c r="X60" s="1">
        <v>6.8</v>
      </c>
      <c r="Y60" s="1">
        <v>10.8</v>
      </c>
      <c r="Z60" s="1">
        <v>5.4</v>
      </c>
      <c r="AA60" s="1"/>
      <c r="AB60" s="1">
        <f t="shared" si="6"/>
        <v>43.740000000000009</v>
      </c>
      <c r="AC60" s="7">
        <v>8</v>
      </c>
      <c r="AD60" s="12">
        <f t="shared" ref="AD60:AD63" si="33">MROUND(P60,AC60*AF60)/AC60</f>
        <v>12</v>
      </c>
      <c r="AE60" s="1">
        <f t="shared" ref="AE60:AE63" si="34">AD60*AC60*G60</f>
        <v>86.4</v>
      </c>
      <c r="AF60" s="1">
        <f>VLOOKUP(A60,[1]Sheet!$A:$AF,32,0)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34</v>
      </c>
      <c r="C61" s="1">
        <v>111</v>
      </c>
      <c r="D61" s="1"/>
      <c r="E61" s="1">
        <v>77</v>
      </c>
      <c r="F61" s="1">
        <v>-3</v>
      </c>
      <c r="G61" s="7">
        <v>0.9</v>
      </c>
      <c r="H61" s="1">
        <v>180</v>
      </c>
      <c r="I61" s="1" t="s">
        <v>38</v>
      </c>
      <c r="J61" s="1">
        <v>97</v>
      </c>
      <c r="K61" s="1">
        <f t="shared" si="24"/>
        <v>-20</v>
      </c>
      <c r="L61" s="1"/>
      <c r="M61" s="1"/>
      <c r="N61" s="1">
        <v>0</v>
      </c>
      <c r="O61" s="1">
        <f t="shared" si="2"/>
        <v>15.4</v>
      </c>
      <c r="P61" s="5">
        <f t="shared" si="30"/>
        <v>218.6</v>
      </c>
      <c r="Q61" s="5">
        <f t="shared" si="31"/>
        <v>192</v>
      </c>
      <c r="R61" s="5"/>
      <c r="S61" s="1"/>
      <c r="T61" s="1">
        <f t="shared" si="32"/>
        <v>12.272727272727272</v>
      </c>
      <c r="U61" s="1">
        <f t="shared" si="5"/>
        <v>-0.19480519480519481</v>
      </c>
      <c r="V61" s="1">
        <v>6.8</v>
      </c>
      <c r="W61" s="1">
        <v>5.4</v>
      </c>
      <c r="X61" s="1">
        <v>10.199999999999999</v>
      </c>
      <c r="Y61" s="1">
        <v>11.4</v>
      </c>
      <c r="Z61" s="1">
        <v>18.2</v>
      </c>
      <c r="AA61" s="1"/>
      <c r="AB61" s="1">
        <f t="shared" si="6"/>
        <v>196.74</v>
      </c>
      <c r="AC61" s="7">
        <v>8</v>
      </c>
      <c r="AD61" s="12">
        <f t="shared" si="33"/>
        <v>24</v>
      </c>
      <c r="AE61" s="1">
        <f t="shared" si="34"/>
        <v>172.8</v>
      </c>
      <c r="AF61" s="1">
        <f>VLOOKUP(A61,[1]Sheet!$A:$AF,32,0)</f>
        <v>12</v>
      </c>
      <c r="AG61" s="1">
        <f>VLOOKUP(A61,[1]Sheet!$A:$AG,33,0)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48</v>
      </c>
      <c r="C62" s="1">
        <v>925</v>
      </c>
      <c r="D62" s="1">
        <v>720</v>
      </c>
      <c r="E62" s="1">
        <v>849.06</v>
      </c>
      <c r="F62" s="1">
        <v>448</v>
      </c>
      <c r="G62" s="7">
        <v>1</v>
      </c>
      <c r="H62" s="1">
        <v>180</v>
      </c>
      <c r="I62" s="1" t="s">
        <v>38</v>
      </c>
      <c r="J62" s="1">
        <v>855</v>
      </c>
      <c r="K62" s="1">
        <f t="shared" si="24"/>
        <v>-5.9400000000000546</v>
      </c>
      <c r="L62" s="1"/>
      <c r="M62" s="1"/>
      <c r="N62" s="1">
        <v>2760</v>
      </c>
      <c r="O62" s="1">
        <f t="shared" si="2"/>
        <v>169.81199999999998</v>
      </c>
      <c r="P62" s="5"/>
      <c r="Q62" s="5">
        <f t="shared" si="31"/>
        <v>0</v>
      </c>
      <c r="R62" s="5"/>
      <c r="S62" s="1"/>
      <c r="T62" s="1">
        <f t="shared" si="32"/>
        <v>18.891479989635599</v>
      </c>
      <c r="U62" s="1">
        <f t="shared" si="5"/>
        <v>18.891479989635599</v>
      </c>
      <c r="V62" s="1">
        <v>207</v>
      </c>
      <c r="W62" s="1">
        <v>173</v>
      </c>
      <c r="X62" s="1">
        <v>177</v>
      </c>
      <c r="Y62" s="1">
        <v>197</v>
      </c>
      <c r="Z62" s="1">
        <v>182</v>
      </c>
      <c r="AA62" s="1"/>
      <c r="AB62" s="1">
        <f t="shared" si="6"/>
        <v>0</v>
      </c>
      <c r="AC62" s="7">
        <v>5</v>
      </c>
      <c r="AD62" s="12">
        <f t="shared" si="33"/>
        <v>0</v>
      </c>
      <c r="AE62" s="1">
        <f t="shared" si="34"/>
        <v>0</v>
      </c>
      <c r="AF62" s="1">
        <f>VLOOKUP(A62,[1]Sheet!$A:$AF,32,0)</f>
        <v>12</v>
      </c>
      <c r="AG62" s="1">
        <f>VLOOKUP(A62,[1]Sheet!$A:$AG,33,0)</f>
        <v>144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34</v>
      </c>
      <c r="C63" s="1">
        <v>369</v>
      </c>
      <c r="D63" s="1"/>
      <c r="E63" s="1">
        <v>199</v>
      </c>
      <c r="F63" s="1">
        <v>154</v>
      </c>
      <c r="G63" s="7">
        <v>1</v>
      </c>
      <c r="H63" s="1">
        <v>180</v>
      </c>
      <c r="I63" s="1" t="s">
        <v>38</v>
      </c>
      <c r="J63" s="1">
        <v>208</v>
      </c>
      <c r="K63" s="1">
        <f t="shared" si="24"/>
        <v>-9</v>
      </c>
      <c r="L63" s="1"/>
      <c r="M63" s="1"/>
      <c r="N63" s="1">
        <v>240</v>
      </c>
      <c r="O63" s="1">
        <f t="shared" si="2"/>
        <v>39.799999999999997</v>
      </c>
      <c r="P63" s="5">
        <f t="shared" si="30"/>
        <v>163.19999999999993</v>
      </c>
      <c r="Q63" s="5">
        <f t="shared" si="31"/>
        <v>180</v>
      </c>
      <c r="R63" s="5"/>
      <c r="S63" s="1"/>
      <c r="T63" s="1">
        <f t="shared" si="32"/>
        <v>14.42211055276382</v>
      </c>
      <c r="U63" s="1">
        <f t="shared" si="5"/>
        <v>9.8994974874371859</v>
      </c>
      <c r="V63" s="1">
        <v>41</v>
      </c>
      <c r="W63" s="1">
        <v>35.4</v>
      </c>
      <c r="X63" s="1">
        <v>41.6</v>
      </c>
      <c r="Y63" s="1">
        <v>37.6</v>
      </c>
      <c r="Z63" s="1">
        <v>36</v>
      </c>
      <c r="AA63" s="1"/>
      <c r="AB63" s="1">
        <f t="shared" si="6"/>
        <v>163.19999999999993</v>
      </c>
      <c r="AC63" s="7">
        <v>5</v>
      </c>
      <c r="AD63" s="12">
        <f t="shared" si="33"/>
        <v>36</v>
      </c>
      <c r="AE63" s="1">
        <f t="shared" si="34"/>
        <v>180</v>
      </c>
      <c r="AF63" s="1">
        <f>VLOOKUP(A63,[1]Sheet!$A:$AF,32,0)</f>
        <v>12</v>
      </c>
      <c r="AG63" s="1">
        <f>VLOOKUP(A63,[1]Sheet!$A:$AG,33,0)</f>
        <v>84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1" t="s">
        <v>107</v>
      </c>
      <c r="B64" s="21" t="s">
        <v>34</v>
      </c>
      <c r="C64" s="21">
        <v>83</v>
      </c>
      <c r="D64" s="21"/>
      <c r="E64" s="21"/>
      <c r="F64" s="21">
        <v>80</v>
      </c>
      <c r="G64" s="22">
        <v>0</v>
      </c>
      <c r="H64" s="21" t="e">
        <v>#N/A</v>
      </c>
      <c r="I64" s="21" t="s">
        <v>54</v>
      </c>
      <c r="J64" s="21"/>
      <c r="K64" s="21">
        <f t="shared" si="24"/>
        <v>0</v>
      </c>
      <c r="L64" s="21"/>
      <c r="M64" s="21"/>
      <c r="N64" s="21"/>
      <c r="O64" s="21">
        <f t="shared" si="2"/>
        <v>0</v>
      </c>
      <c r="P64" s="23"/>
      <c r="Q64" s="23"/>
      <c r="R64" s="23"/>
      <c r="S64" s="21"/>
      <c r="T64" s="21" t="e">
        <f t="shared" si="10"/>
        <v>#DIV/0!</v>
      </c>
      <c r="U64" s="21" t="e">
        <f t="shared" si="5"/>
        <v>#DIV/0!</v>
      </c>
      <c r="V64" s="21">
        <v>0.4</v>
      </c>
      <c r="W64" s="21">
        <v>0.6</v>
      </c>
      <c r="X64" s="21">
        <v>0</v>
      </c>
      <c r="Y64" s="21">
        <v>0.4</v>
      </c>
      <c r="Z64" s="21">
        <v>0.4</v>
      </c>
      <c r="AA64" s="27" t="s">
        <v>136</v>
      </c>
      <c r="AB64" s="21">
        <f t="shared" si="6"/>
        <v>0</v>
      </c>
      <c r="AC64" s="22">
        <v>0</v>
      </c>
      <c r="AD64" s="24"/>
      <c r="AE64" s="21"/>
      <c r="AF64" s="21"/>
      <c r="AG64" s="2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1" t="s">
        <v>108</v>
      </c>
      <c r="B65" s="21" t="s">
        <v>34</v>
      </c>
      <c r="C65" s="21"/>
      <c r="D65" s="21"/>
      <c r="E65" s="21">
        <v>6</v>
      </c>
      <c r="F65" s="21">
        <v>-6</v>
      </c>
      <c r="G65" s="22">
        <v>0</v>
      </c>
      <c r="H65" s="21" t="e">
        <v>#N/A</v>
      </c>
      <c r="I65" s="21" t="s">
        <v>54</v>
      </c>
      <c r="J65" s="21">
        <v>6</v>
      </c>
      <c r="K65" s="21">
        <f t="shared" si="24"/>
        <v>0</v>
      </c>
      <c r="L65" s="21"/>
      <c r="M65" s="21"/>
      <c r="N65" s="21"/>
      <c r="O65" s="21">
        <f t="shared" si="2"/>
        <v>1.2</v>
      </c>
      <c r="P65" s="23"/>
      <c r="Q65" s="23"/>
      <c r="R65" s="23"/>
      <c r="S65" s="21"/>
      <c r="T65" s="21">
        <f t="shared" si="10"/>
        <v>-5</v>
      </c>
      <c r="U65" s="21">
        <f t="shared" si="5"/>
        <v>-5</v>
      </c>
      <c r="V65" s="21">
        <v>0.4</v>
      </c>
      <c r="W65" s="21">
        <v>0.4</v>
      </c>
      <c r="X65" s="21">
        <v>0.4</v>
      </c>
      <c r="Y65" s="21">
        <v>0.4</v>
      </c>
      <c r="Z65" s="21">
        <v>0.4</v>
      </c>
      <c r="AA65" s="21"/>
      <c r="AB65" s="21">
        <f t="shared" si="6"/>
        <v>0</v>
      </c>
      <c r="AC65" s="22"/>
      <c r="AD65" s="21"/>
      <c r="AE65" s="21"/>
      <c r="AF65" s="21"/>
      <c r="AG65" s="2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7" t="s">
        <v>109</v>
      </c>
      <c r="B66" s="17" t="s">
        <v>34</v>
      </c>
      <c r="C66" s="17"/>
      <c r="D66" s="17"/>
      <c r="E66" s="17"/>
      <c r="F66" s="17"/>
      <c r="G66" s="18">
        <v>0</v>
      </c>
      <c r="H66" s="17" t="e">
        <v>#N/A</v>
      </c>
      <c r="I66" s="17" t="s">
        <v>38</v>
      </c>
      <c r="J66" s="17"/>
      <c r="K66" s="17">
        <f t="shared" si="24"/>
        <v>0</v>
      </c>
      <c r="L66" s="17"/>
      <c r="M66" s="17"/>
      <c r="N66" s="17"/>
      <c r="O66" s="17">
        <f t="shared" si="2"/>
        <v>0</v>
      </c>
      <c r="P66" s="19"/>
      <c r="Q66" s="19"/>
      <c r="R66" s="19"/>
      <c r="S66" s="17"/>
      <c r="T66" s="17" t="e">
        <f t="shared" si="10"/>
        <v>#DIV/0!</v>
      </c>
      <c r="U66" s="17" t="e">
        <f t="shared" si="5"/>
        <v>#DIV/0!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 t="s">
        <v>50</v>
      </c>
      <c r="AB66" s="17">
        <f t="shared" si="6"/>
        <v>0</v>
      </c>
      <c r="AC66" s="18">
        <v>0</v>
      </c>
      <c r="AD66" s="20"/>
      <c r="AE66" s="17"/>
      <c r="AF66" s="17">
        <f>VLOOKUP(A66,[1]Sheet!$A:$AF,32,0)</f>
        <v>8</v>
      </c>
      <c r="AG66" s="17">
        <f>VLOOKUP(A66,[1]Sheet!$A:$AG,33,0)</f>
        <v>48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110</v>
      </c>
      <c r="B67" s="17" t="s">
        <v>34</v>
      </c>
      <c r="C67" s="17"/>
      <c r="D67" s="17"/>
      <c r="E67" s="17"/>
      <c r="F67" s="17"/>
      <c r="G67" s="18">
        <v>0</v>
      </c>
      <c r="H67" s="17" t="e">
        <v>#N/A</v>
      </c>
      <c r="I67" s="17" t="s">
        <v>38</v>
      </c>
      <c r="J67" s="17"/>
      <c r="K67" s="17">
        <f t="shared" si="24"/>
        <v>0</v>
      </c>
      <c r="L67" s="17"/>
      <c r="M67" s="17"/>
      <c r="N67" s="17"/>
      <c r="O67" s="17">
        <f t="shared" si="2"/>
        <v>0</v>
      </c>
      <c r="P67" s="19"/>
      <c r="Q67" s="19"/>
      <c r="R67" s="19"/>
      <c r="S67" s="17"/>
      <c r="T67" s="17" t="e">
        <f t="shared" si="10"/>
        <v>#DIV/0!</v>
      </c>
      <c r="U67" s="17" t="e">
        <f t="shared" si="5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 t="s">
        <v>50</v>
      </c>
      <c r="AB67" s="17">
        <f t="shared" si="6"/>
        <v>0</v>
      </c>
      <c r="AC67" s="18">
        <v>0</v>
      </c>
      <c r="AD67" s="20"/>
      <c r="AE67" s="17"/>
      <c r="AF67" s="17">
        <f>VLOOKUP(A67,[1]Sheet!$A:$AF,32,0)</f>
        <v>6</v>
      </c>
      <c r="AG67" s="17">
        <f>VLOOKUP(A67,[1]Sheet!$A:$AG,33,0)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7" t="s">
        <v>111</v>
      </c>
      <c r="B68" s="17" t="s">
        <v>34</v>
      </c>
      <c r="C68" s="17"/>
      <c r="D68" s="17"/>
      <c r="E68" s="17"/>
      <c r="F68" s="17"/>
      <c r="G68" s="18">
        <v>0</v>
      </c>
      <c r="H68" s="17" t="e">
        <v>#N/A</v>
      </c>
      <c r="I68" s="17" t="s">
        <v>38</v>
      </c>
      <c r="J68" s="17"/>
      <c r="K68" s="17">
        <f t="shared" ref="K68:K89" si="35">E68-J68</f>
        <v>0</v>
      </c>
      <c r="L68" s="17"/>
      <c r="M68" s="17"/>
      <c r="N68" s="17"/>
      <c r="O68" s="17">
        <f t="shared" si="2"/>
        <v>0</v>
      </c>
      <c r="P68" s="19"/>
      <c r="Q68" s="19"/>
      <c r="R68" s="19"/>
      <c r="S68" s="17"/>
      <c r="T68" s="17" t="e">
        <f t="shared" si="10"/>
        <v>#DIV/0!</v>
      </c>
      <c r="U68" s="17" t="e">
        <f t="shared" si="5"/>
        <v>#DIV/0!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 t="s">
        <v>50</v>
      </c>
      <c r="AB68" s="17">
        <f t="shared" si="6"/>
        <v>0</v>
      </c>
      <c r="AC68" s="18">
        <v>0</v>
      </c>
      <c r="AD68" s="20"/>
      <c r="AE68" s="17"/>
      <c r="AF68" s="17">
        <f>VLOOKUP(A68,[1]Sheet!$A:$AF,32,0)</f>
        <v>6</v>
      </c>
      <c r="AG68" s="17">
        <f>VLOOKUP(A68,[1]Sheet!$A:$AG,33,0)</f>
        <v>72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112</v>
      </c>
      <c r="B69" s="21" t="s">
        <v>34</v>
      </c>
      <c r="C69" s="21">
        <v>1</v>
      </c>
      <c r="D69" s="21"/>
      <c r="E69" s="21"/>
      <c r="F69" s="21">
        <v>1</v>
      </c>
      <c r="G69" s="22">
        <v>0</v>
      </c>
      <c r="H69" s="21" t="e">
        <v>#N/A</v>
      </c>
      <c r="I69" s="21" t="s">
        <v>54</v>
      </c>
      <c r="J69" s="21"/>
      <c r="K69" s="21">
        <f t="shared" si="35"/>
        <v>0</v>
      </c>
      <c r="L69" s="21"/>
      <c r="M69" s="21"/>
      <c r="N69" s="21"/>
      <c r="O69" s="21">
        <f t="shared" ref="O69:O89" si="36">E69/5</f>
        <v>0</v>
      </c>
      <c r="P69" s="23"/>
      <c r="Q69" s="23"/>
      <c r="R69" s="23"/>
      <c r="S69" s="21"/>
      <c r="T69" s="21" t="e">
        <f t="shared" si="10"/>
        <v>#DIV/0!</v>
      </c>
      <c r="U69" s="21" t="e">
        <f t="shared" si="5"/>
        <v>#DIV/0!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/>
      <c r="AB69" s="21">
        <f t="shared" ref="AB69:AB90" si="37">P69*G69</f>
        <v>0</v>
      </c>
      <c r="AC69" s="22">
        <v>0</v>
      </c>
      <c r="AD69" s="24"/>
      <c r="AE69" s="21"/>
      <c r="AF69" s="21"/>
      <c r="AG69" s="2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1" t="s">
        <v>113</v>
      </c>
      <c r="B70" s="21" t="s">
        <v>34</v>
      </c>
      <c r="C70" s="21">
        <v>20</v>
      </c>
      <c r="D70" s="21"/>
      <c r="E70" s="21"/>
      <c r="F70" s="21">
        <v>18</v>
      </c>
      <c r="G70" s="22">
        <v>0</v>
      </c>
      <c r="H70" s="21" t="e">
        <v>#N/A</v>
      </c>
      <c r="I70" s="21" t="s">
        <v>54</v>
      </c>
      <c r="J70" s="21"/>
      <c r="K70" s="21">
        <f t="shared" si="35"/>
        <v>0</v>
      </c>
      <c r="L70" s="21"/>
      <c r="M70" s="21"/>
      <c r="N70" s="21"/>
      <c r="O70" s="21">
        <f t="shared" si="36"/>
        <v>0</v>
      </c>
      <c r="P70" s="23"/>
      <c r="Q70" s="23"/>
      <c r="R70" s="23"/>
      <c r="S70" s="21"/>
      <c r="T70" s="21" t="e">
        <f t="shared" si="10"/>
        <v>#DIV/0!</v>
      </c>
      <c r="U70" s="21" t="e">
        <f t="shared" si="5"/>
        <v>#DIV/0!</v>
      </c>
      <c r="V70" s="21">
        <v>1.6</v>
      </c>
      <c r="W70" s="21">
        <v>0</v>
      </c>
      <c r="X70" s="21">
        <v>1</v>
      </c>
      <c r="Y70" s="21">
        <v>0</v>
      </c>
      <c r="Z70" s="21">
        <v>1</v>
      </c>
      <c r="AA70" s="27" t="s">
        <v>55</v>
      </c>
      <c r="AB70" s="21">
        <f t="shared" si="37"/>
        <v>0</v>
      </c>
      <c r="AC70" s="22">
        <v>0</v>
      </c>
      <c r="AD70" s="24"/>
      <c r="AE70" s="21"/>
      <c r="AF70" s="21"/>
      <c r="AG70" s="2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1" t="s">
        <v>114</v>
      </c>
      <c r="B71" s="21" t="s">
        <v>34</v>
      </c>
      <c r="C71" s="21">
        <v>9.8000000000000007</v>
      </c>
      <c r="D71" s="21"/>
      <c r="E71" s="21"/>
      <c r="F71" s="21">
        <v>9.8000000000000007</v>
      </c>
      <c r="G71" s="22">
        <v>0</v>
      </c>
      <c r="H71" s="21" t="e">
        <v>#N/A</v>
      </c>
      <c r="I71" s="21" t="s">
        <v>54</v>
      </c>
      <c r="J71" s="21"/>
      <c r="K71" s="21">
        <f t="shared" si="35"/>
        <v>0</v>
      </c>
      <c r="L71" s="21"/>
      <c r="M71" s="21"/>
      <c r="N71" s="21"/>
      <c r="O71" s="21">
        <f t="shared" si="36"/>
        <v>0</v>
      </c>
      <c r="P71" s="23"/>
      <c r="Q71" s="23"/>
      <c r="R71" s="23"/>
      <c r="S71" s="21"/>
      <c r="T71" s="21" t="e">
        <f t="shared" ref="T71:T88" si="38">(F71+N71+P71)/O71</f>
        <v>#DIV/0!</v>
      </c>
      <c r="U71" s="21" t="e">
        <f t="shared" ref="U71:U89" si="39">(F71+N71)/O71</f>
        <v>#DIV/0!</v>
      </c>
      <c r="V71" s="21">
        <v>0</v>
      </c>
      <c r="W71" s="21">
        <v>0.2</v>
      </c>
      <c r="X71" s="21">
        <v>0</v>
      </c>
      <c r="Y71" s="21">
        <v>0</v>
      </c>
      <c r="Z71" s="21">
        <v>0</v>
      </c>
      <c r="AA71" s="27" t="s">
        <v>55</v>
      </c>
      <c r="AB71" s="21">
        <f t="shared" si="37"/>
        <v>0</v>
      </c>
      <c r="AC71" s="22">
        <v>0</v>
      </c>
      <c r="AD71" s="24"/>
      <c r="AE71" s="21"/>
      <c r="AF71" s="21"/>
      <c r="AG71" s="2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115</v>
      </c>
      <c r="B72" s="1" t="s">
        <v>34</v>
      </c>
      <c r="C72" s="1"/>
      <c r="D72" s="1"/>
      <c r="E72" s="1"/>
      <c r="F72" s="1"/>
      <c r="G72" s="7">
        <v>0.3</v>
      </c>
      <c r="H72" s="1">
        <v>180</v>
      </c>
      <c r="I72" s="1" t="s">
        <v>35</v>
      </c>
      <c r="J72" s="1"/>
      <c r="K72" s="1">
        <f t="shared" si="35"/>
        <v>0</v>
      </c>
      <c r="L72" s="1"/>
      <c r="M72" s="1"/>
      <c r="N72" s="1">
        <v>252</v>
      </c>
      <c r="O72" s="1">
        <f t="shared" si="36"/>
        <v>0</v>
      </c>
      <c r="P72" s="5"/>
      <c r="Q72" s="5">
        <f>AD72*AC72</f>
        <v>0</v>
      </c>
      <c r="R72" s="5"/>
      <c r="S72" s="1"/>
      <c r="T72" s="1" t="e">
        <f>(F72+N72+Q72)/O72</f>
        <v>#DIV/0!</v>
      </c>
      <c r="U72" s="1" t="e">
        <f t="shared" si="39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f t="shared" si="37"/>
        <v>0</v>
      </c>
      <c r="AC72" s="7">
        <v>9</v>
      </c>
      <c r="AD72" s="12">
        <f>MROUND(P72,AC72*AF72)/AC72</f>
        <v>0</v>
      </c>
      <c r="AE72" s="1">
        <f>AD72*AC72*G72</f>
        <v>0</v>
      </c>
      <c r="AF72" s="1">
        <f>VLOOKUP(A72,[1]Sheet!$A:$AF,32,0)</f>
        <v>14</v>
      </c>
      <c r="AG72" s="1">
        <f>VLOOKUP(A72,[1]Sheet!$A:$AG,33,0)</f>
        <v>126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1" t="s">
        <v>116</v>
      </c>
      <c r="B73" s="21" t="s">
        <v>34</v>
      </c>
      <c r="C73" s="21">
        <v>51</v>
      </c>
      <c r="D73" s="21"/>
      <c r="E73" s="21"/>
      <c r="F73" s="21">
        <v>43</v>
      </c>
      <c r="G73" s="22">
        <v>0</v>
      </c>
      <c r="H73" s="21">
        <v>365</v>
      </c>
      <c r="I73" s="21" t="s">
        <v>54</v>
      </c>
      <c r="J73" s="21"/>
      <c r="K73" s="21">
        <f t="shared" si="35"/>
        <v>0</v>
      </c>
      <c r="L73" s="21"/>
      <c r="M73" s="21"/>
      <c r="N73" s="21"/>
      <c r="O73" s="21">
        <f t="shared" si="36"/>
        <v>0</v>
      </c>
      <c r="P73" s="23"/>
      <c r="Q73" s="23"/>
      <c r="R73" s="23"/>
      <c r="S73" s="21"/>
      <c r="T73" s="21" t="e">
        <f t="shared" si="38"/>
        <v>#DIV/0!</v>
      </c>
      <c r="U73" s="21" t="e">
        <f t="shared" si="39"/>
        <v>#DIV/0!</v>
      </c>
      <c r="V73" s="21">
        <v>0</v>
      </c>
      <c r="W73" s="21">
        <v>0</v>
      </c>
      <c r="X73" s="21">
        <v>0</v>
      </c>
      <c r="Y73" s="21">
        <v>2.8</v>
      </c>
      <c r="Z73" s="21">
        <v>0</v>
      </c>
      <c r="AA73" s="27" t="s">
        <v>55</v>
      </c>
      <c r="AB73" s="21">
        <f t="shared" si="37"/>
        <v>0</v>
      </c>
      <c r="AC73" s="22">
        <v>0</v>
      </c>
      <c r="AD73" s="24"/>
      <c r="AE73" s="21"/>
      <c r="AF73" s="21"/>
      <c r="AG73" s="2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48</v>
      </c>
      <c r="C74" s="1">
        <v>14.3</v>
      </c>
      <c r="D74" s="1">
        <v>3.7</v>
      </c>
      <c r="E74" s="1"/>
      <c r="F74" s="1">
        <v>15</v>
      </c>
      <c r="G74" s="7">
        <v>1</v>
      </c>
      <c r="H74" s="1">
        <v>180</v>
      </c>
      <c r="I74" s="1" t="s">
        <v>38</v>
      </c>
      <c r="J74" s="1"/>
      <c r="K74" s="1">
        <f t="shared" si="35"/>
        <v>0</v>
      </c>
      <c r="L74" s="1"/>
      <c r="M74" s="1"/>
      <c r="N74" s="1">
        <v>0</v>
      </c>
      <c r="O74" s="1">
        <f t="shared" si="36"/>
        <v>0</v>
      </c>
      <c r="P74" s="5"/>
      <c r="Q74" s="5">
        <f t="shared" ref="Q74:Q84" si="40">AD74*AC74</f>
        <v>0</v>
      </c>
      <c r="R74" s="5"/>
      <c r="S74" s="1"/>
      <c r="T74" s="1" t="e">
        <f t="shared" ref="T74:T84" si="41">(F74+N74+Q74)/O74</f>
        <v>#DIV/0!</v>
      </c>
      <c r="U74" s="1" t="e">
        <f t="shared" si="39"/>
        <v>#DIV/0!</v>
      </c>
      <c r="V74" s="1">
        <v>1.2</v>
      </c>
      <c r="W74" s="1">
        <v>1.94</v>
      </c>
      <c r="X74" s="1">
        <v>2.4</v>
      </c>
      <c r="Y74" s="1">
        <v>3</v>
      </c>
      <c r="Z74" s="1">
        <v>2.4</v>
      </c>
      <c r="AA74" s="6" t="s">
        <v>45</v>
      </c>
      <c r="AB74" s="1">
        <f t="shared" si="37"/>
        <v>0</v>
      </c>
      <c r="AC74" s="7">
        <v>3</v>
      </c>
      <c r="AD74" s="12">
        <f t="shared" ref="AD74:AD84" si="42">MROUND(P74,AC74*AF74)/AC74</f>
        <v>0</v>
      </c>
      <c r="AE74" s="1">
        <f t="shared" ref="AE74:AE84" si="43">AD74*AC74*G74</f>
        <v>0</v>
      </c>
      <c r="AF74" s="1">
        <f>VLOOKUP(A74,[1]Sheet!$A:$AF,32,0)</f>
        <v>14</v>
      </c>
      <c r="AG74" s="1">
        <f>VLOOKUP(A74,[1]Sheet!$A:$AG,33,0)</f>
        <v>126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34</v>
      </c>
      <c r="C75" s="1">
        <v>737</v>
      </c>
      <c r="D75" s="1">
        <v>1</v>
      </c>
      <c r="E75" s="1">
        <v>568</v>
      </c>
      <c r="F75" s="1">
        <v>5</v>
      </c>
      <c r="G75" s="7">
        <v>0.25</v>
      </c>
      <c r="H75" s="1">
        <v>180</v>
      </c>
      <c r="I75" s="1" t="s">
        <v>38</v>
      </c>
      <c r="J75" s="1">
        <v>675</v>
      </c>
      <c r="K75" s="1">
        <f t="shared" si="35"/>
        <v>-107</v>
      </c>
      <c r="L75" s="1"/>
      <c r="M75" s="1"/>
      <c r="N75" s="1">
        <v>1008</v>
      </c>
      <c r="O75" s="1">
        <f t="shared" si="36"/>
        <v>113.6</v>
      </c>
      <c r="P75" s="5">
        <f t="shared" ref="P75:P84" si="44">14*O75-N75-F75</f>
        <v>577.39999999999986</v>
      </c>
      <c r="Q75" s="5">
        <f t="shared" si="40"/>
        <v>504</v>
      </c>
      <c r="R75" s="5"/>
      <c r="S75" s="1"/>
      <c r="T75" s="1">
        <f t="shared" si="41"/>
        <v>13.35387323943662</v>
      </c>
      <c r="U75" s="1">
        <f t="shared" si="39"/>
        <v>8.9172535211267618</v>
      </c>
      <c r="V75" s="1">
        <v>118.6</v>
      </c>
      <c r="W75" s="1">
        <v>73.8</v>
      </c>
      <c r="X75" s="1">
        <v>100</v>
      </c>
      <c r="Y75" s="1">
        <v>81.400000000000006</v>
      </c>
      <c r="Z75" s="1">
        <v>61.6</v>
      </c>
      <c r="AA75" s="1"/>
      <c r="AB75" s="1">
        <f t="shared" si="37"/>
        <v>144.34999999999997</v>
      </c>
      <c r="AC75" s="7">
        <v>12</v>
      </c>
      <c r="AD75" s="12">
        <f t="shared" si="42"/>
        <v>42</v>
      </c>
      <c r="AE75" s="1">
        <f t="shared" si="43"/>
        <v>126</v>
      </c>
      <c r="AF75" s="1">
        <f>VLOOKUP(A75,[1]Sheet!$A:$AF,32,0)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34</v>
      </c>
      <c r="C76" s="1">
        <v>613</v>
      </c>
      <c r="D76" s="1">
        <v>8</v>
      </c>
      <c r="E76" s="1">
        <v>393</v>
      </c>
      <c r="F76" s="1">
        <v>62</v>
      </c>
      <c r="G76" s="7">
        <v>0.3</v>
      </c>
      <c r="H76" s="1">
        <v>180</v>
      </c>
      <c r="I76" s="1" t="s">
        <v>38</v>
      </c>
      <c r="J76" s="1">
        <v>393</v>
      </c>
      <c r="K76" s="1">
        <f t="shared" si="35"/>
        <v>0</v>
      </c>
      <c r="L76" s="1"/>
      <c r="M76" s="1"/>
      <c r="N76" s="1">
        <v>672</v>
      </c>
      <c r="O76" s="1">
        <f t="shared" si="36"/>
        <v>78.599999999999994</v>
      </c>
      <c r="P76" s="5">
        <f t="shared" si="44"/>
        <v>366.39999999999986</v>
      </c>
      <c r="Q76" s="5">
        <f t="shared" si="40"/>
        <v>336</v>
      </c>
      <c r="R76" s="5"/>
      <c r="S76" s="1"/>
      <c r="T76" s="1">
        <f t="shared" si="41"/>
        <v>13.613231552162851</v>
      </c>
      <c r="U76" s="1">
        <f t="shared" si="39"/>
        <v>9.3384223918575078</v>
      </c>
      <c r="V76" s="1">
        <v>74.8</v>
      </c>
      <c r="W76" s="1">
        <v>11</v>
      </c>
      <c r="X76" s="1">
        <v>56</v>
      </c>
      <c r="Y76" s="1">
        <v>23.2</v>
      </c>
      <c r="Z76" s="1">
        <v>26.4</v>
      </c>
      <c r="AA76" s="1"/>
      <c r="AB76" s="1">
        <f t="shared" si="37"/>
        <v>109.91999999999996</v>
      </c>
      <c r="AC76" s="7">
        <v>12</v>
      </c>
      <c r="AD76" s="12">
        <f t="shared" si="42"/>
        <v>28</v>
      </c>
      <c r="AE76" s="1">
        <f t="shared" si="43"/>
        <v>100.8</v>
      </c>
      <c r="AF76" s="1">
        <f>VLOOKUP(A76,[1]Sheet!$A:$AF,32,0)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48</v>
      </c>
      <c r="C77" s="1">
        <v>340.7</v>
      </c>
      <c r="D77" s="1"/>
      <c r="E77" s="1">
        <v>95.4</v>
      </c>
      <c r="F77" s="1">
        <v>228.2</v>
      </c>
      <c r="G77" s="7">
        <v>1</v>
      </c>
      <c r="H77" s="1">
        <v>180</v>
      </c>
      <c r="I77" s="1" t="s">
        <v>96</v>
      </c>
      <c r="J77" s="1">
        <v>101.4</v>
      </c>
      <c r="K77" s="1">
        <f t="shared" si="35"/>
        <v>-6</v>
      </c>
      <c r="L77" s="1"/>
      <c r="M77" s="1"/>
      <c r="N77" s="1">
        <v>194.4</v>
      </c>
      <c r="O77" s="1">
        <f t="shared" si="36"/>
        <v>19.080000000000002</v>
      </c>
      <c r="P77" s="5"/>
      <c r="Q77" s="5">
        <f t="shared" si="40"/>
        <v>0</v>
      </c>
      <c r="R77" s="5"/>
      <c r="S77" s="1"/>
      <c r="T77" s="1">
        <f t="shared" si="41"/>
        <v>22.148846960167713</v>
      </c>
      <c r="U77" s="1">
        <f t="shared" si="39"/>
        <v>22.148846960167713</v>
      </c>
      <c r="V77" s="1">
        <v>19.34</v>
      </c>
      <c r="W77" s="1">
        <v>0</v>
      </c>
      <c r="X77" s="1">
        <v>17.28</v>
      </c>
      <c r="Y77" s="1">
        <v>4.32</v>
      </c>
      <c r="Z77" s="1">
        <v>6.8400000000000007</v>
      </c>
      <c r="AA77" s="1" t="s">
        <v>121</v>
      </c>
      <c r="AB77" s="1">
        <f t="shared" si="37"/>
        <v>0</v>
      </c>
      <c r="AC77" s="7">
        <v>1.8</v>
      </c>
      <c r="AD77" s="12">
        <f t="shared" si="42"/>
        <v>0</v>
      </c>
      <c r="AE77" s="1">
        <f t="shared" si="43"/>
        <v>0</v>
      </c>
      <c r="AF77" s="1">
        <f>VLOOKUP(A77,[1]Sheet!$A:$AF,32,0)</f>
        <v>18</v>
      </c>
      <c r="AG77" s="1">
        <f>VLOOKUP(A77,[1]Sheet!$A:$AG,33,0)</f>
        <v>234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34</v>
      </c>
      <c r="C78" s="1">
        <v>687</v>
      </c>
      <c r="D78" s="1"/>
      <c r="E78" s="1">
        <v>348</v>
      </c>
      <c r="F78" s="1">
        <v>173</v>
      </c>
      <c r="G78" s="7">
        <v>0.3</v>
      </c>
      <c r="H78" s="1">
        <v>180</v>
      </c>
      <c r="I78" s="1" t="s">
        <v>38</v>
      </c>
      <c r="J78" s="1">
        <v>344</v>
      </c>
      <c r="K78" s="1">
        <f t="shared" si="35"/>
        <v>4</v>
      </c>
      <c r="L78" s="1"/>
      <c r="M78" s="1"/>
      <c r="N78" s="1">
        <v>336</v>
      </c>
      <c r="O78" s="1">
        <f t="shared" si="36"/>
        <v>69.599999999999994</v>
      </c>
      <c r="P78" s="5">
        <f t="shared" si="44"/>
        <v>465.39999999999986</v>
      </c>
      <c r="Q78" s="5">
        <f t="shared" si="40"/>
        <v>504</v>
      </c>
      <c r="R78" s="5"/>
      <c r="S78" s="1"/>
      <c r="T78" s="1">
        <f t="shared" si="41"/>
        <v>14.554597701149426</v>
      </c>
      <c r="U78" s="1">
        <f t="shared" si="39"/>
        <v>7.3132183908045985</v>
      </c>
      <c r="V78" s="1">
        <v>63.2</v>
      </c>
      <c r="W78" s="1">
        <v>19.8</v>
      </c>
      <c r="X78" s="1">
        <v>51.2</v>
      </c>
      <c r="Y78" s="1">
        <v>20.2</v>
      </c>
      <c r="Z78" s="1">
        <v>32.200000000000003</v>
      </c>
      <c r="AA78" s="1"/>
      <c r="AB78" s="1">
        <f t="shared" si="37"/>
        <v>139.61999999999995</v>
      </c>
      <c r="AC78" s="7">
        <v>12</v>
      </c>
      <c r="AD78" s="12">
        <f t="shared" si="42"/>
        <v>42</v>
      </c>
      <c r="AE78" s="1">
        <f t="shared" si="43"/>
        <v>151.19999999999999</v>
      </c>
      <c r="AF78" s="1">
        <f>VLOOKUP(A78,[1]Sheet!$A:$AF,32,0)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34</v>
      </c>
      <c r="C79" s="1">
        <v>74</v>
      </c>
      <c r="D79" s="1"/>
      <c r="E79" s="1">
        <v>20</v>
      </c>
      <c r="F79" s="1">
        <v>52</v>
      </c>
      <c r="G79" s="7">
        <v>0.2</v>
      </c>
      <c r="H79" s="1">
        <v>365</v>
      </c>
      <c r="I79" s="1" t="s">
        <v>38</v>
      </c>
      <c r="J79" s="1">
        <v>20</v>
      </c>
      <c r="K79" s="1">
        <f t="shared" si="35"/>
        <v>0</v>
      </c>
      <c r="L79" s="1"/>
      <c r="M79" s="1"/>
      <c r="N79" s="1">
        <v>0</v>
      </c>
      <c r="O79" s="1">
        <f t="shared" si="36"/>
        <v>4</v>
      </c>
      <c r="P79" s="5"/>
      <c r="Q79" s="5">
        <f t="shared" si="40"/>
        <v>0</v>
      </c>
      <c r="R79" s="5"/>
      <c r="S79" s="1"/>
      <c r="T79" s="1">
        <f t="shared" si="41"/>
        <v>13</v>
      </c>
      <c r="U79" s="1">
        <f t="shared" si="39"/>
        <v>13</v>
      </c>
      <c r="V79" s="1">
        <v>3.6</v>
      </c>
      <c r="W79" s="1">
        <v>1.4</v>
      </c>
      <c r="X79" s="1">
        <v>3.6</v>
      </c>
      <c r="Y79" s="1">
        <v>1.6</v>
      </c>
      <c r="Z79" s="1">
        <v>3.8</v>
      </c>
      <c r="AA79" s="1"/>
      <c r="AB79" s="1">
        <f t="shared" si="37"/>
        <v>0</v>
      </c>
      <c r="AC79" s="7">
        <v>6</v>
      </c>
      <c r="AD79" s="12">
        <f t="shared" si="42"/>
        <v>0</v>
      </c>
      <c r="AE79" s="1">
        <f t="shared" si="43"/>
        <v>0</v>
      </c>
      <c r="AF79" s="1">
        <f>VLOOKUP(A79,[1]Sheet!$A:$AF,32,0)</f>
        <v>10</v>
      </c>
      <c r="AG79" s="1">
        <f>VLOOKUP(A79,[1]Sheet!$A:$AG,33,0)</f>
        <v>130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34</v>
      </c>
      <c r="C80" s="1">
        <v>41</v>
      </c>
      <c r="D80" s="1"/>
      <c r="E80" s="1">
        <v>5</v>
      </c>
      <c r="F80" s="1"/>
      <c r="G80" s="7">
        <v>0.2</v>
      </c>
      <c r="H80" s="1">
        <v>365</v>
      </c>
      <c r="I80" s="1" t="s">
        <v>38</v>
      </c>
      <c r="J80" s="1">
        <v>20</v>
      </c>
      <c r="K80" s="1">
        <f t="shared" si="35"/>
        <v>-15</v>
      </c>
      <c r="L80" s="1"/>
      <c r="M80" s="1"/>
      <c r="N80" s="1">
        <v>180</v>
      </c>
      <c r="O80" s="1">
        <f t="shared" si="36"/>
        <v>1</v>
      </c>
      <c r="P80" s="5"/>
      <c r="Q80" s="5">
        <f t="shared" si="40"/>
        <v>0</v>
      </c>
      <c r="R80" s="5"/>
      <c r="S80" s="1"/>
      <c r="T80" s="1">
        <f t="shared" si="41"/>
        <v>180</v>
      </c>
      <c r="U80" s="1">
        <f t="shared" si="39"/>
        <v>180</v>
      </c>
      <c r="V80" s="1">
        <v>11.4</v>
      </c>
      <c r="W80" s="1">
        <v>3.8</v>
      </c>
      <c r="X80" s="1">
        <v>7.2</v>
      </c>
      <c r="Y80" s="1">
        <v>1.4</v>
      </c>
      <c r="Z80" s="1">
        <v>3</v>
      </c>
      <c r="AA80" s="1"/>
      <c r="AB80" s="1">
        <f t="shared" si="37"/>
        <v>0</v>
      </c>
      <c r="AC80" s="7">
        <v>6</v>
      </c>
      <c r="AD80" s="12">
        <f t="shared" si="42"/>
        <v>0</v>
      </c>
      <c r="AE80" s="1">
        <f t="shared" si="43"/>
        <v>0</v>
      </c>
      <c r="AF80" s="1">
        <f>VLOOKUP(A80,[1]Sheet!$A:$AF,32,0)</f>
        <v>10</v>
      </c>
      <c r="AG80" s="1">
        <f>VLOOKUP(A80,[1]Sheet!$A:$AG,33,0)</f>
        <v>130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34</v>
      </c>
      <c r="C81" s="1">
        <v>-1</v>
      </c>
      <c r="D81" s="1">
        <v>197</v>
      </c>
      <c r="E81" s="1">
        <v>91</v>
      </c>
      <c r="F81" s="1">
        <v>105</v>
      </c>
      <c r="G81" s="7">
        <v>0.3</v>
      </c>
      <c r="H81" s="1">
        <v>180</v>
      </c>
      <c r="I81" s="1" t="s">
        <v>38</v>
      </c>
      <c r="J81" s="1">
        <v>83</v>
      </c>
      <c r="K81" s="1">
        <f t="shared" si="35"/>
        <v>8</v>
      </c>
      <c r="L81" s="1"/>
      <c r="M81" s="1"/>
      <c r="N81" s="1">
        <v>0</v>
      </c>
      <c r="O81" s="1">
        <f t="shared" si="36"/>
        <v>18.2</v>
      </c>
      <c r="P81" s="5">
        <f t="shared" si="44"/>
        <v>149.79999999999998</v>
      </c>
      <c r="Q81" s="5">
        <f t="shared" si="40"/>
        <v>196</v>
      </c>
      <c r="R81" s="5"/>
      <c r="S81" s="1"/>
      <c r="T81" s="1">
        <f t="shared" si="41"/>
        <v>16.53846153846154</v>
      </c>
      <c r="U81" s="1">
        <f t="shared" si="39"/>
        <v>5.7692307692307692</v>
      </c>
      <c r="V81" s="1">
        <v>0</v>
      </c>
      <c r="W81" s="1">
        <v>0</v>
      </c>
      <c r="X81" s="1">
        <v>13.6</v>
      </c>
      <c r="Y81" s="1">
        <v>21.8</v>
      </c>
      <c r="Z81" s="1">
        <v>7.2</v>
      </c>
      <c r="AA81" s="1" t="s">
        <v>126</v>
      </c>
      <c r="AB81" s="1">
        <f t="shared" si="37"/>
        <v>44.939999999999991</v>
      </c>
      <c r="AC81" s="7">
        <v>14</v>
      </c>
      <c r="AD81" s="12">
        <f t="shared" si="42"/>
        <v>14</v>
      </c>
      <c r="AE81" s="1">
        <f t="shared" si="43"/>
        <v>58.8</v>
      </c>
      <c r="AF81" s="1">
        <f>VLOOKUP(A81,[1]Sheet!$A:$AF,32,0)</f>
        <v>14</v>
      </c>
      <c r="AG81" s="1">
        <f>VLOOKUP(A81,[1]Sheet!$A:$AG,33,0)</f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34</v>
      </c>
      <c r="C82" s="1">
        <v>8</v>
      </c>
      <c r="D82" s="1">
        <v>224</v>
      </c>
      <c r="E82" s="1">
        <v>70</v>
      </c>
      <c r="F82" s="1">
        <v>154</v>
      </c>
      <c r="G82" s="7">
        <v>0.48</v>
      </c>
      <c r="H82" s="1">
        <v>180</v>
      </c>
      <c r="I82" s="1" t="s">
        <v>38</v>
      </c>
      <c r="J82" s="1">
        <v>99</v>
      </c>
      <c r="K82" s="1">
        <f t="shared" si="35"/>
        <v>-29</v>
      </c>
      <c r="L82" s="1"/>
      <c r="M82" s="1"/>
      <c r="N82" s="1">
        <v>0</v>
      </c>
      <c r="O82" s="1">
        <f t="shared" si="36"/>
        <v>14</v>
      </c>
      <c r="P82" s="33">
        <v>60</v>
      </c>
      <c r="Q82" s="5">
        <f t="shared" si="40"/>
        <v>112</v>
      </c>
      <c r="R82" s="5"/>
      <c r="S82" s="1"/>
      <c r="T82" s="1">
        <f t="shared" si="41"/>
        <v>19</v>
      </c>
      <c r="U82" s="1">
        <f t="shared" si="39"/>
        <v>11</v>
      </c>
      <c r="V82" s="1">
        <v>3.8</v>
      </c>
      <c r="W82" s="1">
        <v>17</v>
      </c>
      <c r="X82" s="1">
        <v>17.399999999999999</v>
      </c>
      <c r="Y82" s="1">
        <v>13.6</v>
      </c>
      <c r="Z82" s="1">
        <v>5.6</v>
      </c>
      <c r="AA82" s="1"/>
      <c r="AB82" s="1">
        <f t="shared" si="37"/>
        <v>28.799999999999997</v>
      </c>
      <c r="AC82" s="7">
        <v>8</v>
      </c>
      <c r="AD82" s="12">
        <f t="shared" si="42"/>
        <v>14</v>
      </c>
      <c r="AE82" s="1">
        <f t="shared" si="43"/>
        <v>53.76</v>
      </c>
      <c r="AF82" s="1">
        <f>VLOOKUP(A82,[1]Sheet!$A:$AF,32,0)</f>
        <v>14</v>
      </c>
      <c r="AG82" s="1">
        <f>VLOOKUP(A82,[1]Sheet!$A:$AG,33,0)</f>
        <v>70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34</v>
      </c>
      <c r="C83" s="1">
        <v>781</v>
      </c>
      <c r="D83" s="1">
        <v>208</v>
      </c>
      <c r="E83" s="1">
        <v>649</v>
      </c>
      <c r="F83" s="1">
        <v>163</v>
      </c>
      <c r="G83" s="7">
        <v>0.25</v>
      </c>
      <c r="H83" s="1">
        <v>180</v>
      </c>
      <c r="I83" s="1" t="s">
        <v>38</v>
      </c>
      <c r="J83" s="1">
        <v>649</v>
      </c>
      <c r="K83" s="1">
        <f t="shared" si="35"/>
        <v>0</v>
      </c>
      <c r="L83" s="1"/>
      <c r="M83" s="1"/>
      <c r="N83" s="1">
        <v>840</v>
      </c>
      <c r="O83" s="1">
        <f t="shared" si="36"/>
        <v>129.80000000000001</v>
      </c>
      <c r="P83" s="5">
        <f t="shared" si="44"/>
        <v>814.20000000000027</v>
      </c>
      <c r="Q83" s="5">
        <f t="shared" si="40"/>
        <v>840</v>
      </c>
      <c r="R83" s="5"/>
      <c r="S83" s="1"/>
      <c r="T83" s="1">
        <f t="shared" si="41"/>
        <v>14.198767334360554</v>
      </c>
      <c r="U83" s="1">
        <f t="shared" si="39"/>
        <v>7.7272727272727266</v>
      </c>
      <c r="V83" s="1">
        <v>112.8</v>
      </c>
      <c r="W83" s="1">
        <v>97.8</v>
      </c>
      <c r="X83" s="1">
        <v>100.8</v>
      </c>
      <c r="Y83" s="1">
        <v>93.8</v>
      </c>
      <c r="Z83" s="1">
        <v>93.4</v>
      </c>
      <c r="AA83" s="1"/>
      <c r="AB83" s="1">
        <f t="shared" si="37"/>
        <v>203.55000000000007</v>
      </c>
      <c r="AC83" s="7">
        <v>12</v>
      </c>
      <c r="AD83" s="12">
        <f t="shared" si="42"/>
        <v>70</v>
      </c>
      <c r="AE83" s="1">
        <f t="shared" si="43"/>
        <v>210</v>
      </c>
      <c r="AF83" s="1">
        <f>VLOOKUP(A83,[1]Sheet!$A:$AF,32,0)</f>
        <v>14</v>
      </c>
      <c r="AG83" s="1">
        <f>VLOOKUP(A83,[1]Sheet!$A:$AG,33,0)</f>
        <v>70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34</v>
      </c>
      <c r="C84" s="1">
        <v>840</v>
      </c>
      <c r="D84" s="1">
        <v>392</v>
      </c>
      <c r="E84" s="1">
        <v>651</v>
      </c>
      <c r="F84" s="1">
        <v>376</v>
      </c>
      <c r="G84" s="7">
        <v>0.25</v>
      </c>
      <c r="H84" s="1">
        <v>180</v>
      </c>
      <c r="I84" s="1" t="s">
        <v>38</v>
      </c>
      <c r="J84" s="1">
        <v>658</v>
      </c>
      <c r="K84" s="1">
        <f t="shared" si="35"/>
        <v>-7</v>
      </c>
      <c r="L84" s="1"/>
      <c r="M84" s="1"/>
      <c r="N84" s="1">
        <v>672</v>
      </c>
      <c r="O84" s="1">
        <f t="shared" si="36"/>
        <v>130.19999999999999</v>
      </c>
      <c r="P84" s="5">
        <f t="shared" si="44"/>
        <v>774.79999999999973</v>
      </c>
      <c r="Q84" s="5">
        <f t="shared" si="40"/>
        <v>840</v>
      </c>
      <c r="R84" s="5"/>
      <c r="S84" s="1"/>
      <c r="T84" s="1">
        <f t="shared" si="41"/>
        <v>14.500768049155146</v>
      </c>
      <c r="U84" s="1">
        <f t="shared" si="39"/>
        <v>8.0491551459293404</v>
      </c>
      <c r="V84" s="1">
        <v>116</v>
      </c>
      <c r="W84" s="1">
        <v>108.6</v>
      </c>
      <c r="X84" s="1">
        <v>126.6</v>
      </c>
      <c r="Y84" s="1">
        <v>108.2</v>
      </c>
      <c r="Z84" s="1">
        <v>103.6</v>
      </c>
      <c r="AA84" s="1"/>
      <c r="AB84" s="1">
        <f t="shared" si="37"/>
        <v>193.69999999999993</v>
      </c>
      <c r="AC84" s="7">
        <v>12</v>
      </c>
      <c r="AD84" s="12">
        <f t="shared" si="42"/>
        <v>70</v>
      </c>
      <c r="AE84" s="1">
        <f t="shared" si="43"/>
        <v>210</v>
      </c>
      <c r="AF84" s="1">
        <f>VLOOKUP(A84,[1]Sheet!$A:$AF,32,0)</f>
        <v>14</v>
      </c>
      <c r="AG84" s="1">
        <f>VLOOKUP(A84,[1]Sheet!$A:$AG,33,0)</f>
        <v>70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1" t="s">
        <v>130</v>
      </c>
      <c r="B85" s="21" t="s">
        <v>48</v>
      </c>
      <c r="C85" s="21">
        <v>-2.7</v>
      </c>
      <c r="D85" s="21">
        <v>2.7</v>
      </c>
      <c r="E85" s="21"/>
      <c r="F85" s="21"/>
      <c r="G85" s="22">
        <v>0</v>
      </c>
      <c r="H85" s="21" t="e">
        <v>#N/A</v>
      </c>
      <c r="I85" s="21" t="s">
        <v>54</v>
      </c>
      <c r="J85" s="21"/>
      <c r="K85" s="21">
        <f t="shared" si="35"/>
        <v>0</v>
      </c>
      <c r="L85" s="21"/>
      <c r="M85" s="21"/>
      <c r="N85" s="21"/>
      <c r="O85" s="21">
        <f t="shared" si="36"/>
        <v>0</v>
      </c>
      <c r="P85" s="23"/>
      <c r="Q85" s="23"/>
      <c r="R85" s="23"/>
      <c r="S85" s="21"/>
      <c r="T85" s="21" t="e">
        <f t="shared" si="38"/>
        <v>#DIV/0!</v>
      </c>
      <c r="U85" s="21" t="e">
        <f t="shared" si="39"/>
        <v>#DIV/0!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 t="s">
        <v>73</v>
      </c>
      <c r="AB85" s="21">
        <f t="shared" si="37"/>
        <v>0</v>
      </c>
      <c r="AC85" s="22">
        <v>0</v>
      </c>
      <c r="AD85" s="24"/>
      <c r="AE85" s="21"/>
      <c r="AF85" s="21"/>
      <c r="AG85" s="2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48</v>
      </c>
      <c r="C86" s="1">
        <v>70.2</v>
      </c>
      <c r="D86" s="1">
        <v>35.1</v>
      </c>
      <c r="E86" s="1">
        <v>2.7</v>
      </c>
      <c r="F86" s="1">
        <v>102.6</v>
      </c>
      <c r="G86" s="7">
        <v>1</v>
      </c>
      <c r="H86" s="1">
        <v>180</v>
      </c>
      <c r="I86" s="1" t="s">
        <v>38</v>
      </c>
      <c r="J86" s="1">
        <v>2.7</v>
      </c>
      <c r="K86" s="1">
        <f t="shared" si="35"/>
        <v>0</v>
      </c>
      <c r="L86" s="1"/>
      <c r="M86" s="1"/>
      <c r="N86" s="1">
        <v>0</v>
      </c>
      <c r="O86" s="1">
        <f t="shared" si="36"/>
        <v>0.54</v>
      </c>
      <c r="P86" s="5"/>
      <c r="Q86" s="5">
        <f t="shared" ref="Q86:Q87" si="45">AD86*AC86</f>
        <v>0</v>
      </c>
      <c r="R86" s="5"/>
      <c r="S86" s="1"/>
      <c r="T86" s="1">
        <f t="shared" ref="T86:T87" si="46">(F86+N86+Q86)/O86</f>
        <v>189.99999999999997</v>
      </c>
      <c r="U86" s="1">
        <f t="shared" si="39"/>
        <v>189.99999999999997</v>
      </c>
      <c r="V86" s="1">
        <v>3.78</v>
      </c>
      <c r="W86" s="1">
        <v>3.78</v>
      </c>
      <c r="X86" s="1">
        <v>2.16</v>
      </c>
      <c r="Y86" s="1">
        <v>2.7</v>
      </c>
      <c r="Z86" s="1">
        <v>2.16</v>
      </c>
      <c r="AA86" s="27" t="s">
        <v>132</v>
      </c>
      <c r="AB86" s="1">
        <f t="shared" si="37"/>
        <v>0</v>
      </c>
      <c r="AC86" s="7">
        <v>2.7</v>
      </c>
      <c r="AD86" s="12">
        <f t="shared" ref="AD86:AD87" si="47">MROUND(P86,AC86*AF86)/AC86</f>
        <v>0</v>
      </c>
      <c r="AE86" s="1">
        <f t="shared" ref="AE86:AE87" si="48">AD86*AC86*G86</f>
        <v>0</v>
      </c>
      <c r="AF86" s="1">
        <f>VLOOKUP(A86,[1]Sheet!$A:$AF,32,0)</f>
        <v>14</v>
      </c>
      <c r="AG86" s="1">
        <f>VLOOKUP(A86,[1]Sheet!$A:$AG,33,0)</f>
        <v>126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48</v>
      </c>
      <c r="C87" s="1">
        <v>665</v>
      </c>
      <c r="D87" s="1">
        <v>300</v>
      </c>
      <c r="E87" s="1">
        <v>555</v>
      </c>
      <c r="F87" s="1">
        <v>300</v>
      </c>
      <c r="G87" s="7">
        <v>1</v>
      </c>
      <c r="H87" s="1">
        <v>180</v>
      </c>
      <c r="I87" s="1" t="s">
        <v>38</v>
      </c>
      <c r="J87" s="1">
        <v>560</v>
      </c>
      <c r="K87" s="1">
        <f t="shared" si="35"/>
        <v>-5</v>
      </c>
      <c r="L87" s="1"/>
      <c r="M87" s="1"/>
      <c r="N87" s="1">
        <v>480</v>
      </c>
      <c r="O87" s="1">
        <f t="shared" si="36"/>
        <v>111</v>
      </c>
      <c r="P87" s="5">
        <f t="shared" ref="P87" si="49">14*O87-N87-F87</f>
        <v>774</v>
      </c>
      <c r="Q87" s="5">
        <f t="shared" si="45"/>
        <v>780</v>
      </c>
      <c r="R87" s="5"/>
      <c r="S87" s="1"/>
      <c r="T87" s="1">
        <f t="shared" si="46"/>
        <v>14.054054054054054</v>
      </c>
      <c r="U87" s="1">
        <f t="shared" si="39"/>
        <v>7.0270270270270272</v>
      </c>
      <c r="V87" s="1">
        <v>96</v>
      </c>
      <c r="W87" s="1">
        <v>96</v>
      </c>
      <c r="X87" s="1">
        <v>117.36</v>
      </c>
      <c r="Y87" s="1">
        <v>85.2</v>
      </c>
      <c r="Z87" s="1">
        <v>97</v>
      </c>
      <c r="AA87" s="1" t="s">
        <v>66</v>
      </c>
      <c r="AB87" s="1">
        <f t="shared" si="37"/>
        <v>774</v>
      </c>
      <c r="AC87" s="7">
        <v>5</v>
      </c>
      <c r="AD87" s="12">
        <f t="shared" si="47"/>
        <v>156</v>
      </c>
      <c r="AE87" s="1">
        <f t="shared" si="48"/>
        <v>780</v>
      </c>
      <c r="AF87" s="1">
        <f>VLOOKUP(A87,[1]Sheet!$A:$AF,32,0)</f>
        <v>12</v>
      </c>
      <c r="AG87" s="1">
        <f>VLOOKUP(A87,[1]Sheet!$A:$AG,33,0)</f>
        <v>84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1" t="s">
        <v>134</v>
      </c>
      <c r="B88" s="21" t="s">
        <v>48</v>
      </c>
      <c r="C88" s="21">
        <v>-5</v>
      </c>
      <c r="D88" s="21">
        <v>5</v>
      </c>
      <c r="E88" s="21"/>
      <c r="F88" s="21"/>
      <c r="G88" s="22">
        <v>0</v>
      </c>
      <c r="H88" s="21" t="e">
        <v>#N/A</v>
      </c>
      <c r="I88" s="21" t="s">
        <v>54</v>
      </c>
      <c r="J88" s="21"/>
      <c r="K88" s="21">
        <f t="shared" si="35"/>
        <v>0</v>
      </c>
      <c r="L88" s="21"/>
      <c r="M88" s="21"/>
      <c r="N88" s="21"/>
      <c r="O88" s="21">
        <f t="shared" si="36"/>
        <v>0</v>
      </c>
      <c r="P88" s="23"/>
      <c r="Q88" s="23"/>
      <c r="R88" s="23"/>
      <c r="S88" s="21"/>
      <c r="T88" s="21" t="e">
        <f t="shared" si="38"/>
        <v>#DIV/0!</v>
      </c>
      <c r="U88" s="21" t="e">
        <f t="shared" si="39"/>
        <v>#DIV/0!</v>
      </c>
      <c r="V88" s="21">
        <v>0</v>
      </c>
      <c r="W88" s="21">
        <v>0</v>
      </c>
      <c r="X88" s="21">
        <v>1</v>
      </c>
      <c r="Y88" s="21">
        <v>1</v>
      </c>
      <c r="Z88" s="21">
        <v>0</v>
      </c>
      <c r="AA88" s="21" t="s">
        <v>73</v>
      </c>
      <c r="AB88" s="21">
        <f t="shared" si="37"/>
        <v>0</v>
      </c>
      <c r="AC88" s="22">
        <v>0</v>
      </c>
      <c r="AD88" s="24"/>
      <c r="AE88" s="21"/>
      <c r="AF88" s="21"/>
      <c r="AG88" s="2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34</v>
      </c>
      <c r="C89" s="1">
        <v>15</v>
      </c>
      <c r="D89" s="1">
        <v>264</v>
      </c>
      <c r="E89" s="1">
        <v>10</v>
      </c>
      <c r="F89" s="1">
        <v>254</v>
      </c>
      <c r="G89" s="7">
        <v>0.14000000000000001</v>
      </c>
      <c r="H89" s="1">
        <v>180</v>
      </c>
      <c r="I89" s="1" t="s">
        <v>38</v>
      </c>
      <c r="J89" s="1">
        <v>25</v>
      </c>
      <c r="K89" s="1">
        <f t="shared" si="35"/>
        <v>-15</v>
      </c>
      <c r="L89" s="1"/>
      <c r="M89" s="1"/>
      <c r="N89" s="1">
        <v>0</v>
      </c>
      <c r="O89" s="1">
        <f t="shared" si="36"/>
        <v>2</v>
      </c>
      <c r="P89" s="5"/>
      <c r="Q89" s="5">
        <f t="shared" ref="Q89:Q90" si="50">AD89*AC89</f>
        <v>0</v>
      </c>
      <c r="R89" s="5"/>
      <c r="S89" s="1"/>
      <c r="T89" s="1">
        <f t="shared" ref="T89:T90" si="51">(F89+N89+Q89)/O89</f>
        <v>127</v>
      </c>
      <c r="U89" s="1">
        <f t="shared" si="39"/>
        <v>127</v>
      </c>
      <c r="V89" s="1">
        <v>3.8</v>
      </c>
      <c r="W89" s="1">
        <v>16.8</v>
      </c>
      <c r="X89" s="1">
        <v>24.8</v>
      </c>
      <c r="Y89" s="1">
        <v>19</v>
      </c>
      <c r="Z89" s="1">
        <v>20.8</v>
      </c>
      <c r="AA89" s="1"/>
      <c r="AB89" s="1">
        <f t="shared" si="37"/>
        <v>0</v>
      </c>
      <c r="AC89" s="7">
        <v>22</v>
      </c>
      <c r="AD89" s="12">
        <f t="shared" ref="AD89:AD90" si="52">MROUND(P89,AC89*AF89)/AC89</f>
        <v>0</v>
      </c>
      <c r="AE89" s="1">
        <f t="shared" ref="AE89:AE90" si="53">AD89*AC89*G89</f>
        <v>0</v>
      </c>
      <c r="AF89" s="1">
        <f>VLOOKUP(A89,[1]Sheet!$A:$AF,32,0)</f>
        <v>12</v>
      </c>
      <c r="AG89" s="1">
        <f>VLOOKUP(A89,[1]Sheet!$A:$AG,33,0)</f>
        <v>84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34</v>
      </c>
      <c r="C90" s="1"/>
      <c r="D90" s="1"/>
      <c r="E90" s="1"/>
      <c r="F90" s="1"/>
      <c r="G90" s="7">
        <v>0.25</v>
      </c>
      <c r="H90" s="1">
        <v>180</v>
      </c>
      <c r="I90" s="10" t="s">
        <v>138</v>
      </c>
      <c r="J90" s="1"/>
      <c r="K90" s="1"/>
      <c r="L90" s="1"/>
      <c r="M90" s="1"/>
      <c r="N90" s="1"/>
      <c r="O90" s="1"/>
      <c r="P90" s="5">
        <v>168</v>
      </c>
      <c r="Q90" s="5">
        <f t="shared" si="50"/>
        <v>168</v>
      </c>
      <c r="R90" s="5"/>
      <c r="S90" s="1"/>
      <c r="T90" s="1" t="e">
        <f t="shared" si="51"/>
        <v>#DIV/0!</v>
      </c>
      <c r="U90" s="1" t="e">
        <f t="shared" ref="U90" si="54">(F90+N90)/O90</f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0" t="s">
        <v>139</v>
      </c>
      <c r="AB90" s="1">
        <f t="shared" si="37"/>
        <v>42</v>
      </c>
      <c r="AC90" s="7">
        <v>12</v>
      </c>
      <c r="AD90" s="12">
        <f t="shared" si="52"/>
        <v>14</v>
      </c>
      <c r="AE90" s="1">
        <f t="shared" si="53"/>
        <v>42</v>
      </c>
      <c r="AF90" s="1">
        <v>14</v>
      </c>
      <c r="AG90" s="1">
        <v>70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2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2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2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2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2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2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2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2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2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2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2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2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2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2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2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2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2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2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2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2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2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2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2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2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2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2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2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2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2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2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2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2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2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2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2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2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2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2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2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2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2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2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2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2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2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2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2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2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2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2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2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2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2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2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2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2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2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2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2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2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2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2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2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2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2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2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2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2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2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2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2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2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2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2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2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2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2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2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2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2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2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2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2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2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2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2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2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2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2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2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2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2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2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2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2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2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2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2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2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2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2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2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2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2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2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2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2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2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2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2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2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2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2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2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2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2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2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2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2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2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2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2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2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2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2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2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2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2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2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2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2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2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2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2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2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2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2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2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2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2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2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2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2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2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2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2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2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2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2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2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2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2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2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2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2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2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2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2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2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2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2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2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2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2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2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2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2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2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2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2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2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2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2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2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2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2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2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2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2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2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2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2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2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2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2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2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2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2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2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2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2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2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2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2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2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2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2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2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2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2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2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2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2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2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2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2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2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2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2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2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2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2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2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2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2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2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2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2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2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2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2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2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2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2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2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2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2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2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2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2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2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2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2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2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2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2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2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2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2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2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2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2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2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2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2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2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2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2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2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2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2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2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2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2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2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2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2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2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2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2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2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2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2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2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2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2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2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2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2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2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2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2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2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2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2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2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2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2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2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2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2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2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2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2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2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2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2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2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2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2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2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2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2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2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2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2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2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2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2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2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2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2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2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2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2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2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2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2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2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2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2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2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2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2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2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2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2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2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2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2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2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2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2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2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2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2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2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2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2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2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2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2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2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2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2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2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2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2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2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2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2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2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2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2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2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2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2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2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2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2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2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2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2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2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2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2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2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90" xr:uid="{827736C7-A974-419A-A05D-F283BB3CF5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2024-07-25T06:38:18Z</dcterms:created>
  <dcterms:modified xsi:type="dcterms:W3CDTF">2024-07-26T10:39:32Z</dcterms:modified>
</cp:coreProperties>
</file>