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7,24 ПОКОМ КИ филиалы\"/>
    </mc:Choice>
  </mc:AlternateContent>
  <xr:revisionPtr revIDLastSave="0" documentId="13_ncr:1_{3D5369E0-24F4-415A-976E-31F63362BE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7" i="1"/>
  <c r="AF38" i="1"/>
  <c r="AF39" i="1"/>
  <c r="AF40" i="1"/>
  <c r="AF41" i="1"/>
  <c r="AF42" i="1"/>
  <c r="AF46" i="1"/>
  <c r="AF47" i="1"/>
  <c r="AF48" i="1"/>
  <c r="AF49" i="1"/>
  <c r="AF51" i="1"/>
  <c r="AF52" i="1"/>
  <c r="AF55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8" i="1"/>
  <c r="AF80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7" i="1"/>
  <c r="AF98" i="1"/>
  <c r="AF99" i="1"/>
  <c r="AF100" i="1"/>
  <c r="AF101" i="1"/>
  <c r="AF10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6" i="1"/>
  <c r="S87" i="1"/>
  <c r="S86" i="1"/>
  <c r="S35" i="1"/>
  <c r="S34" i="1"/>
  <c r="R5" i="1"/>
  <c r="Q97" i="1"/>
  <c r="S97" i="1" s="1"/>
  <c r="Q98" i="1" l="1"/>
  <c r="S98" i="1" s="1"/>
  <c r="Q95" i="1"/>
  <c r="Q91" i="1"/>
  <c r="Q89" i="1"/>
  <c r="Q84" i="1"/>
  <c r="Q83" i="1"/>
  <c r="Q82" i="1"/>
  <c r="Q59" i="1"/>
  <c r="Q57" i="1"/>
  <c r="Q55" i="1"/>
  <c r="S55" i="1" s="1"/>
  <c r="Q42" i="1"/>
  <c r="Q37" i="1"/>
  <c r="Q30" i="1"/>
  <c r="Q17" i="1"/>
  <c r="S17" i="1" l="1"/>
  <c r="S37" i="1"/>
  <c r="S59" i="1"/>
  <c r="S83" i="1"/>
  <c r="S89" i="1"/>
  <c r="S95" i="1"/>
  <c r="S30" i="1"/>
  <c r="S42" i="1"/>
  <c r="S57" i="1"/>
  <c r="S82" i="1"/>
  <c r="S84" i="1"/>
  <c r="S91" i="1"/>
  <c r="E97" i="1"/>
  <c r="E94" i="1"/>
  <c r="F62" i="1"/>
  <c r="E62" i="1"/>
  <c r="N91" i="1"/>
  <c r="O7" i="1" l="1"/>
  <c r="W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Q15" i="1" s="1"/>
  <c r="S15" i="1" s="1"/>
  <c r="O16" i="1"/>
  <c r="P16" i="1" s="1"/>
  <c r="O17" i="1"/>
  <c r="V17" i="1" s="1"/>
  <c r="O18" i="1"/>
  <c r="P18" i="1" s="1"/>
  <c r="O19" i="1"/>
  <c r="O20" i="1"/>
  <c r="O21" i="1"/>
  <c r="W21" i="1" s="1"/>
  <c r="O22" i="1"/>
  <c r="W22" i="1" s="1"/>
  <c r="O23" i="1"/>
  <c r="P23" i="1" s="1"/>
  <c r="O24" i="1"/>
  <c r="P24" i="1" s="1"/>
  <c r="O25" i="1"/>
  <c r="W25" i="1" s="1"/>
  <c r="O26" i="1"/>
  <c r="W26" i="1" s="1"/>
  <c r="O27" i="1"/>
  <c r="P27" i="1" s="1"/>
  <c r="O28" i="1"/>
  <c r="P28" i="1" s="1"/>
  <c r="O29" i="1"/>
  <c r="P29" i="1" s="1"/>
  <c r="O30" i="1"/>
  <c r="V30" i="1" s="1"/>
  <c r="O31" i="1"/>
  <c r="P31" i="1" s="1"/>
  <c r="O32" i="1"/>
  <c r="P32" i="1" s="1"/>
  <c r="O33" i="1"/>
  <c r="P33" i="1" s="1"/>
  <c r="O34" i="1"/>
  <c r="V34" i="1" s="1"/>
  <c r="O35" i="1"/>
  <c r="V35" i="1" s="1"/>
  <c r="O36" i="1"/>
  <c r="O37" i="1"/>
  <c r="V37" i="1" s="1"/>
  <c r="O38" i="1"/>
  <c r="W38" i="1" s="1"/>
  <c r="O39" i="1"/>
  <c r="P39" i="1" s="1"/>
  <c r="O40" i="1"/>
  <c r="P40" i="1" s="1"/>
  <c r="O41" i="1"/>
  <c r="P41" i="1" s="1"/>
  <c r="O42" i="1"/>
  <c r="V42" i="1" s="1"/>
  <c r="O43" i="1"/>
  <c r="O44" i="1"/>
  <c r="O45" i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O54" i="1"/>
  <c r="O55" i="1"/>
  <c r="V55" i="1" s="1"/>
  <c r="O56" i="1"/>
  <c r="O57" i="1"/>
  <c r="V57" i="1" s="1"/>
  <c r="O58" i="1"/>
  <c r="W58" i="1" s="1"/>
  <c r="O59" i="1"/>
  <c r="V59" i="1" s="1"/>
  <c r="O60" i="1"/>
  <c r="P60" i="1" s="1"/>
  <c r="O61" i="1"/>
  <c r="P61" i="1" s="1"/>
  <c r="O62" i="1"/>
  <c r="P62" i="1" s="1"/>
  <c r="Q62" i="1" s="1"/>
  <c r="O63" i="1"/>
  <c r="P63" i="1" s="1"/>
  <c r="O64" i="1"/>
  <c r="P64" i="1" s="1"/>
  <c r="O65" i="1"/>
  <c r="P65" i="1" s="1"/>
  <c r="O66" i="1"/>
  <c r="P66" i="1" s="1"/>
  <c r="Q66" i="1" s="1"/>
  <c r="S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Q74" i="1" s="1"/>
  <c r="S74" i="1" s="1"/>
  <c r="O75" i="1"/>
  <c r="W75" i="1" s="1"/>
  <c r="O76" i="1"/>
  <c r="P76" i="1" s="1"/>
  <c r="O77" i="1"/>
  <c r="O78" i="1"/>
  <c r="P78" i="1" s="1"/>
  <c r="O79" i="1"/>
  <c r="Q79" i="1" s="1"/>
  <c r="S79" i="1" s="1"/>
  <c r="AF79" i="1" s="1"/>
  <c r="O80" i="1"/>
  <c r="P80" i="1" s="1"/>
  <c r="O81" i="1"/>
  <c r="Q81" i="1" s="1"/>
  <c r="S81" i="1" s="1"/>
  <c r="AF81" i="1" s="1"/>
  <c r="O82" i="1"/>
  <c r="V82" i="1" s="1"/>
  <c r="O83" i="1"/>
  <c r="V83" i="1" s="1"/>
  <c r="O84" i="1"/>
  <c r="V84" i="1" s="1"/>
  <c r="O85" i="1"/>
  <c r="P85" i="1" s="1"/>
  <c r="O86" i="1"/>
  <c r="O87" i="1"/>
  <c r="V87" i="1" s="1"/>
  <c r="O88" i="1"/>
  <c r="W88" i="1" s="1"/>
  <c r="O89" i="1"/>
  <c r="V89" i="1" s="1"/>
  <c r="O90" i="1"/>
  <c r="P90" i="1" s="1"/>
  <c r="O91" i="1"/>
  <c r="V91" i="1" s="1"/>
  <c r="O92" i="1"/>
  <c r="W92" i="1" s="1"/>
  <c r="O93" i="1"/>
  <c r="W93" i="1" s="1"/>
  <c r="O94" i="1"/>
  <c r="O95" i="1"/>
  <c r="V95" i="1" s="1"/>
  <c r="O96" i="1"/>
  <c r="O97" i="1"/>
  <c r="O98" i="1"/>
  <c r="V98" i="1" s="1"/>
  <c r="O99" i="1"/>
  <c r="P99" i="1" s="1"/>
  <c r="Q99" i="1" s="1"/>
  <c r="S99" i="1" s="1"/>
  <c r="O100" i="1"/>
  <c r="O101" i="1"/>
  <c r="W101" i="1" s="1"/>
  <c r="O102" i="1"/>
  <c r="W102" i="1" s="1"/>
  <c r="O6" i="1"/>
  <c r="P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S62" i="1" l="1"/>
  <c r="V62" i="1"/>
  <c r="V99" i="1"/>
  <c r="V81" i="1"/>
  <c r="V79" i="1"/>
  <c r="V15" i="1"/>
  <c r="P86" i="1"/>
  <c r="V86" i="1"/>
  <c r="V74" i="1"/>
  <c r="V66" i="1"/>
  <c r="W100" i="1"/>
  <c r="W98" i="1"/>
  <c r="W96" i="1"/>
  <c r="Q96" i="1"/>
  <c r="S96" i="1" s="1"/>
  <c r="AF96" i="1" s="1"/>
  <c r="W94" i="1"/>
  <c r="Q94" i="1"/>
  <c r="S94" i="1" s="1"/>
  <c r="AF94" i="1" s="1"/>
  <c r="W90" i="1"/>
  <c r="Q90" i="1"/>
  <c r="S90" i="1" s="1"/>
  <c r="W86" i="1"/>
  <c r="W84" i="1"/>
  <c r="W82" i="1"/>
  <c r="W80" i="1"/>
  <c r="Q80" i="1"/>
  <c r="S80" i="1" s="1"/>
  <c r="W78" i="1"/>
  <c r="Q78" i="1"/>
  <c r="S78" i="1" s="1"/>
  <c r="W76" i="1"/>
  <c r="Q76" i="1"/>
  <c r="S76" i="1" s="1"/>
  <c r="W74" i="1"/>
  <c r="W72" i="1"/>
  <c r="Q72" i="1"/>
  <c r="S72" i="1" s="1"/>
  <c r="W70" i="1"/>
  <c r="Q70" i="1"/>
  <c r="S70" i="1" s="1"/>
  <c r="W68" i="1"/>
  <c r="Q68" i="1"/>
  <c r="S68" i="1" s="1"/>
  <c r="W66" i="1"/>
  <c r="W64" i="1"/>
  <c r="Q64" i="1"/>
  <c r="S64" i="1" s="1"/>
  <c r="W62" i="1"/>
  <c r="W60" i="1"/>
  <c r="Q60" i="1"/>
  <c r="S60" i="1" s="1"/>
  <c r="W56" i="1"/>
  <c r="Q56" i="1"/>
  <c r="S56" i="1" s="1"/>
  <c r="AF56" i="1" s="1"/>
  <c r="W54" i="1"/>
  <c r="Q54" i="1"/>
  <c r="S54" i="1" s="1"/>
  <c r="AF54" i="1" s="1"/>
  <c r="W52" i="1"/>
  <c r="Q52" i="1"/>
  <c r="S52" i="1" s="1"/>
  <c r="W50" i="1"/>
  <c r="Q50" i="1"/>
  <c r="S50" i="1" s="1"/>
  <c r="AF50" i="1" s="1"/>
  <c r="W48" i="1"/>
  <c r="Q48" i="1"/>
  <c r="S48" i="1" s="1"/>
  <c r="W46" i="1"/>
  <c r="Q46" i="1"/>
  <c r="S46" i="1" s="1"/>
  <c r="W44" i="1"/>
  <c r="Q44" i="1"/>
  <c r="S44" i="1" s="1"/>
  <c r="AF44" i="1" s="1"/>
  <c r="W42" i="1"/>
  <c r="W40" i="1"/>
  <c r="Q40" i="1"/>
  <c r="S40" i="1" s="1"/>
  <c r="W36" i="1"/>
  <c r="Q36" i="1"/>
  <c r="S36" i="1" s="1"/>
  <c r="AF36" i="1" s="1"/>
  <c r="W34" i="1"/>
  <c r="W32" i="1"/>
  <c r="Q32" i="1"/>
  <c r="S32" i="1" s="1"/>
  <c r="W30" i="1"/>
  <c r="W28" i="1"/>
  <c r="Q28" i="1"/>
  <c r="S28" i="1" s="1"/>
  <c r="W24" i="1"/>
  <c r="Q24" i="1"/>
  <c r="S24" i="1" s="1"/>
  <c r="W20" i="1"/>
  <c r="Q20" i="1"/>
  <c r="S20" i="1" s="1"/>
  <c r="W18" i="1"/>
  <c r="Q18" i="1"/>
  <c r="S18" i="1" s="1"/>
  <c r="W16" i="1"/>
  <c r="Q16" i="1"/>
  <c r="S16" i="1" s="1"/>
  <c r="W14" i="1"/>
  <c r="Q14" i="1"/>
  <c r="S14" i="1" s="1"/>
  <c r="W12" i="1"/>
  <c r="Q12" i="1"/>
  <c r="S12" i="1" s="1"/>
  <c r="W10" i="1"/>
  <c r="Q10" i="1"/>
  <c r="S10" i="1" s="1"/>
  <c r="W8" i="1"/>
  <c r="Q8" i="1"/>
  <c r="S8" i="1" s="1"/>
  <c r="Q6" i="1"/>
  <c r="S6" i="1" s="1"/>
  <c r="W99" i="1"/>
  <c r="W97" i="1"/>
  <c r="W95" i="1"/>
  <c r="W91" i="1"/>
  <c r="W89" i="1"/>
  <c r="W87" i="1"/>
  <c r="P87" i="1"/>
  <c r="W85" i="1"/>
  <c r="Q85" i="1"/>
  <c r="S85" i="1" s="1"/>
  <c r="W83" i="1"/>
  <c r="W81" i="1"/>
  <c r="W79" i="1"/>
  <c r="W77" i="1"/>
  <c r="Q77" i="1"/>
  <c r="S77" i="1" s="1"/>
  <c r="AF77" i="1" s="1"/>
  <c r="W73" i="1"/>
  <c r="Q73" i="1"/>
  <c r="S73" i="1" s="1"/>
  <c r="W71" i="1"/>
  <c r="Q71" i="1"/>
  <c r="S71" i="1" s="1"/>
  <c r="W69" i="1"/>
  <c r="Q69" i="1"/>
  <c r="S69" i="1" s="1"/>
  <c r="W67" i="1"/>
  <c r="Q67" i="1"/>
  <c r="S67" i="1" s="1"/>
  <c r="W65" i="1"/>
  <c r="Q65" i="1"/>
  <c r="S65" i="1" s="1"/>
  <c r="W63" i="1"/>
  <c r="Q63" i="1"/>
  <c r="S63" i="1" s="1"/>
  <c r="W61" i="1"/>
  <c r="Q61" i="1"/>
  <c r="S61" i="1" s="1"/>
  <c r="W59" i="1"/>
  <c r="W57" i="1"/>
  <c r="W55" i="1"/>
  <c r="W53" i="1"/>
  <c r="Q53" i="1"/>
  <c r="S53" i="1" s="1"/>
  <c r="AF53" i="1" s="1"/>
  <c r="W51" i="1"/>
  <c r="Q51" i="1"/>
  <c r="S51" i="1" s="1"/>
  <c r="W49" i="1"/>
  <c r="Q49" i="1"/>
  <c r="S49" i="1" s="1"/>
  <c r="W47" i="1"/>
  <c r="Q47" i="1"/>
  <c r="S47" i="1" s="1"/>
  <c r="W45" i="1"/>
  <c r="Q45" i="1"/>
  <c r="S45" i="1" s="1"/>
  <c r="AF45" i="1" s="1"/>
  <c r="W43" i="1"/>
  <c r="Q43" i="1"/>
  <c r="S43" i="1" s="1"/>
  <c r="AF43" i="1" s="1"/>
  <c r="W41" i="1"/>
  <c r="Q41" i="1"/>
  <c r="S41" i="1" s="1"/>
  <c r="W39" i="1"/>
  <c r="Q39" i="1"/>
  <c r="S39" i="1" s="1"/>
  <c r="W37" i="1"/>
  <c r="W35" i="1"/>
  <c r="P35" i="1"/>
  <c r="W33" i="1"/>
  <c r="Q33" i="1"/>
  <c r="S33" i="1" s="1"/>
  <c r="W31" i="1"/>
  <c r="Q31" i="1"/>
  <c r="S31" i="1" s="1"/>
  <c r="W29" i="1"/>
  <c r="Q29" i="1"/>
  <c r="S29" i="1" s="1"/>
  <c r="W27" i="1"/>
  <c r="Q27" i="1"/>
  <c r="S27" i="1" s="1"/>
  <c r="W23" i="1"/>
  <c r="Q23" i="1"/>
  <c r="S23" i="1" s="1"/>
  <c r="W19" i="1"/>
  <c r="Q19" i="1"/>
  <c r="S19" i="1" s="1"/>
  <c r="W17" i="1"/>
  <c r="W15" i="1"/>
  <c r="W13" i="1"/>
  <c r="Q13" i="1"/>
  <c r="S13" i="1" s="1"/>
  <c r="W11" i="1"/>
  <c r="Q11" i="1"/>
  <c r="S11" i="1" s="1"/>
  <c r="W9" i="1"/>
  <c r="Q9" i="1"/>
  <c r="S9" i="1" s="1"/>
  <c r="V101" i="1"/>
  <c r="V58" i="1"/>
  <c r="V38" i="1"/>
  <c r="V26" i="1"/>
  <c r="V22" i="1"/>
  <c r="W6" i="1"/>
  <c r="V92" i="1"/>
  <c r="V88" i="1"/>
  <c r="V102" i="1"/>
  <c r="V93" i="1"/>
  <c r="V75" i="1"/>
  <c r="V25" i="1"/>
  <c r="V21" i="1"/>
  <c r="V7" i="1"/>
  <c r="K5" i="1"/>
  <c r="O5" i="1"/>
  <c r="AF5" i="1" l="1"/>
  <c r="S5" i="1"/>
  <c r="Q5" i="1"/>
  <c r="V9" i="1"/>
  <c r="V11" i="1"/>
  <c r="V13" i="1"/>
  <c r="V19" i="1"/>
  <c r="V23" i="1"/>
  <c r="V27" i="1"/>
  <c r="V29" i="1"/>
  <c r="V31" i="1"/>
  <c r="V33" i="1"/>
  <c r="V61" i="1"/>
  <c r="V63" i="1"/>
  <c r="V65" i="1"/>
  <c r="V67" i="1"/>
  <c r="V69" i="1"/>
  <c r="V71" i="1"/>
  <c r="V73" i="1"/>
  <c r="V77" i="1"/>
  <c r="V97" i="1"/>
  <c r="V8" i="1"/>
  <c r="V10" i="1"/>
  <c r="V12" i="1"/>
  <c r="V14" i="1"/>
  <c r="V16" i="1"/>
  <c r="V18" i="1"/>
  <c r="V20" i="1"/>
  <c r="V24" i="1"/>
  <c r="V28" i="1"/>
  <c r="V36" i="1"/>
  <c r="V40" i="1"/>
  <c r="V64" i="1"/>
  <c r="V76" i="1"/>
  <c r="V78" i="1"/>
  <c r="V80" i="1"/>
  <c r="V39" i="1"/>
  <c r="V41" i="1"/>
  <c r="V43" i="1"/>
  <c r="V45" i="1"/>
  <c r="V47" i="1"/>
  <c r="V49" i="1"/>
  <c r="V51" i="1"/>
  <c r="V53" i="1"/>
  <c r="V85" i="1"/>
  <c r="V6" i="1"/>
  <c r="V32" i="1"/>
  <c r="V44" i="1"/>
  <c r="V46" i="1"/>
  <c r="V48" i="1"/>
  <c r="V50" i="1"/>
  <c r="V52" i="1"/>
  <c r="V54" i="1"/>
  <c r="V56" i="1"/>
  <c r="V60" i="1"/>
  <c r="V68" i="1"/>
  <c r="V70" i="1"/>
  <c r="V72" i="1"/>
  <c r="V90" i="1"/>
  <c r="V94" i="1"/>
  <c r="V96" i="1"/>
  <c r="P5" i="1"/>
  <c r="V100" i="1"/>
  <c r="AE5" i="1" l="1"/>
</calcChain>
</file>

<file path=xl/sharedStrings.xml><?xml version="1.0" encoding="utf-8"?>
<sst xmlns="http://schemas.openxmlformats.org/spreadsheetml/2006/main" count="368" uniqueCount="156">
  <si>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</si>
  <si>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</si>
  <si>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</si>
  <si>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</si>
  <si>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</si>
  <si>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</si>
  <si>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</si>
  <si>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</si>
  <si>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</si>
  <si>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</si>
  <si>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</si>
  <si>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</si>
  <si>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</si>
  <si>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</si>
  <si>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</si>
  <si>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</si>
  <si>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</si>
  <si>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</si>
  <si>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</si>
  <si>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</si>
  <si>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</si>
  <si>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</si>
  <si>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</si>
  <si>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</si>
  <si>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24,07,</t>
  </si>
  <si>
    <t>18,07,</t>
  </si>
  <si>
    <t>17,07,</t>
  </si>
  <si>
    <t>11,07,</t>
  </si>
  <si>
    <t>10,07,</t>
  </si>
  <si>
    <t>04,07,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</si>
  <si>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</si>
  <si>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</si>
  <si>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</si>
  <si>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</si>
  <si>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</si>
  <si>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</si>
  <si>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</si>
  <si>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</si>
  <si>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</si>
  <si>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</si>
  <si>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</si>
  <si>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</si>
  <si>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</si>
  <si>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</si>
  <si>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</si>
  <si>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</si>
  <si>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</si>
  <si>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</si>
  <si>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</si>
  <si>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</si>
  <si>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</si>
  <si>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</si>
  <si>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ротация на  449  Колбаса Дугушка Стародворская ВЕС ТС Дугушка ПОКОМ</t>
  </si>
  <si>
    <t xml:space="preserve"> 218  Колбаса Докторская оригинальная ТМ Особый рецепт БОЛЬШОЙ БАТОН, п/а ВЕС, ТМ Стародворье ПОКОМ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</si>
  <si>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</si>
  <si>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</si>
  <si>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</si>
  <si>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</si>
  <si>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</si>
  <si>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</si>
  <si>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</si>
  <si>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</si>
  <si>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</si>
  <si>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</si>
  <si>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</si>
  <si>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</si>
  <si>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</si>
  <si>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</si>
  <si>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</si>
  <si>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</si>
  <si>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</si>
  <si>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</si>
  <si>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</si>
  <si>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</si>
  <si>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</si>
  <si>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</si>
  <si>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</si>
  <si>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</si>
  <si>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</si>
  <si>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</si>
  <si>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</si>
  <si>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</si>
  <si>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</si>
  <si>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</si>
  <si>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</si>
  <si>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</si>
  <si>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</si>
  <si>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</si>
  <si>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</si>
  <si>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</si>
  <si>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</si>
  <si>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</si>
  <si>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</si>
  <si>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</si>
  <si>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</si>
  <si>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</si>
  <si>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</si>
  <si>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</si>
  <si>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</si>
  <si>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</si>
  <si>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</si>
  <si>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</si>
  <si>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</si>
  <si>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</si>
  <si>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</si>
  <si>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</si>
  <si>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</si>
  <si>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</si>
  <si>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</si>
  <si>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</si>
  <si>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</si>
  <si>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</si>
  <si>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</si>
  <si>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</si>
  <si>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</si>
  <si>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</si>
  <si>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</si>
  <si>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</si>
  <si>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</si>
  <si>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</si>
  <si>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</si>
  <si>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</si>
  <si>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</si>
  <si>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</si>
  <si>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</si>
  <si>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</si>
  <si>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19,07,24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</si>
  <si>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</si>
  <si>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</si>
  <si>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</si>
  <si>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</si>
  <si>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</si>
  <si>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</si>
  <si>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</si>
  <si>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</si>
  <si>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</si>
  <si>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</si>
  <si>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</si>
  <si>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</si>
  <si>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</si>
  <si>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</si>
  <si>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</si>
  <si>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с/к колбасы «Балыкбургская с мраморным балыком и нотками кориандра» ф/в 0,06 нарезка ТМ «Баварушка»</t>
  </si>
  <si>
    <t>разовый заказ (Фомин)</t>
  </si>
  <si>
    <t>нет в бланке заказа</t>
  </si>
  <si>
    <t>с/к колбасы «Филейбургская с ароматными пряностями» ф/в 0,06 нарезка ТМ «Баварушка»</t>
  </si>
  <si>
    <t>с/к колбасы «Филейбургская с филе сочного окорока» ф/в 0,11 н/о ТМ «Баварушка»</t>
  </si>
  <si>
    <t>вместо 217</t>
  </si>
  <si>
    <t>остаток 134кг</t>
  </si>
  <si>
    <t>остаток 114кг</t>
  </si>
  <si>
    <t>слабая реализация</t>
  </si>
  <si>
    <t>итого</t>
  </si>
  <si>
    <t>24,07,24 филиал обнулил</t>
  </si>
  <si>
    <t>заказ</t>
  </si>
  <si>
    <t>27,07,(1)</t>
  </si>
  <si>
    <t>27,07,(2)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</si>
</sst>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8" sqref="U68"/>
    </sheetView>
  </sheetViews>
  <sheetFormatPr defaultRowHeight="15" x14ac:dyDescent="0.25"/>
  <cols>
    <col min="1" max="1" width="60" customWidth="1"/>
    <col min="2" max="2" width="4.42578125" customWidth="1"/>
    <col min="3" max="6" width="6.85546875" customWidth="1"/>
    <col min="7" max="7" width="5.85546875" style="8" customWidth="1"/>
    <col min="8" max="8" width="5.85546875" customWidth="1"/>
    <col min="9" max="9" width="15.85546875" customWidth="1"/>
    <col min="10" max="11" width="6.85546875" customWidth="1"/>
    <col min="12" max="13" width="0.5703125" customWidth="1"/>
    <col min="14" max="20" width="6.85546875" customWidth="1"/>
    <col min="21" max="21" width="21.85546875" customWidth="1"/>
    <col min="22" max="23" width="5" customWidth="1"/>
    <col min="24" max="29" width="6.140625" customWidth="1"/>
    <col min="30" max="30" width="34.855468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3" t="s">
        <v>153</v>
      </c>
      <c r="S3" s="3" t="s">
        <v>153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154</v>
      </c>
      <c r="S4" s="1" t="s">
        <v>155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154</v>
      </c>
      <c r="AF4" s="1" t="s">
        <v>155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48793.062999999995</v>
      </c>
      <c r="F5" s="4">
        <f>SUM(F6:F499)</f>
        <v>45130.439999999995</v>
      </c>
      <c r="G5" s="6"/>
      <c r="H5" s="1"/>
      <c r="I5" s="1"/>
      <c r="J5" s="4">
        <f t="shared" ref="J5:T5" si="0">SUM(J6:J499)</f>
        <v>49134.500000000007</v>
      </c>
      <c r="K5" s="4">
        <f t="shared" si="0"/>
        <v>-341.43700000000013</v>
      </c>
      <c r="L5" s="4">
        <f t="shared" si="0"/>
        <v>0</v>
      </c>
      <c r="M5" s="4">
        <f t="shared" si="0"/>
        <v>0</v>
      </c>
      <c r="N5" s="4">
        <f t="shared" si="0"/>
        <v>19035.589500000006</v>
      </c>
      <c r="O5" s="4">
        <f t="shared" si="0"/>
        <v>9758.6125999999949</v>
      </c>
      <c r="P5" s="4">
        <f t="shared" si="0"/>
        <v>29898.716520000005</v>
      </c>
      <c r="Q5" s="4">
        <f t="shared" si="0"/>
        <v>29376.642400000004</v>
      </c>
      <c r="R5" s="4">
        <f t="shared" si="0"/>
        <v>3550</v>
      </c>
      <c r="S5" s="4">
        <f t="shared" si="0"/>
        <v>25826.642400000004</v>
      </c>
      <c r="T5" s="4">
        <f t="shared" si="0"/>
        <v>200</v>
      </c>
      <c r="U5" s="1"/>
      <c r="V5" s="1"/>
      <c r="W5" s="1"/>
      <c r="X5" s="4">
        <f t="shared" ref="X5:AC5" si="1">SUM(X6:X499)</f>
        <v>9102.1835999999985</v>
      </c>
      <c r="Y5" s="4">
        <f t="shared" si="1"/>
        <v>9264.036399999999</v>
      </c>
      <c r="Z5" s="4">
        <f t="shared" si="1"/>
        <v>9186.2928000000011</v>
      </c>
      <c r="AA5" s="4">
        <f t="shared" si="1"/>
        <v>9065.5427999999993</v>
      </c>
      <c r="AB5" s="4">
        <f t="shared" si="1"/>
        <v>8898.9685999999965</v>
      </c>
      <c r="AC5" s="4">
        <f t="shared" si="1"/>
        <v>9578.5097999999998</v>
      </c>
      <c r="AD5" s="1"/>
      <c r="AE5" s="4">
        <f>SUM(AE6:AE499)</f>
        <v>2920</v>
      </c>
      <c r="AF5" s="4">
        <f>SUM(AF6:AF499)</f>
        <v>17536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76.435000000000002</v>
      </c>
      <c r="D6" s="1">
        <v>2635.259</v>
      </c>
      <c r="E6" s="1">
        <v>1298.797</v>
      </c>
      <c r="F6" s="1">
        <v>1334.751</v>
      </c>
      <c r="G6" s="6">
        <v>1</v>
      </c>
      <c r="H6" s="1">
        <v>50</v>
      </c>
      <c r="I6" s="1" t="s">
        <v>33</v>
      </c>
      <c r="J6" s="1">
        <v>1256.45</v>
      </c>
      <c r="K6" s="1">
        <f t="shared" ref="K6:K37" si="2">E6-J6</f>
        <v>42.34699999999998</v>
      </c>
      <c r="L6" s="1"/>
      <c r="M6" s="1"/>
      <c r="N6" s="1">
        <v>233.81000000000009</v>
      </c>
      <c r="O6" s="1">
        <f>E6/5</f>
        <v>259.75940000000003</v>
      </c>
      <c r="P6" s="5">
        <f>9.6*O6-N6-F6</f>
        <v>925.12924000000044</v>
      </c>
      <c r="Q6" s="5">
        <f>P6</f>
        <v>925.12924000000044</v>
      </c>
      <c r="R6" s="5">
        <v>500</v>
      </c>
      <c r="S6" s="5">
        <f>Q6-R6</f>
        <v>425.12924000000044</v>
      </c>
      <c r="T6" s="5"/>
      <c r="U6" s="1"/>
      <c r="V6" s="1">
        <f>(F6+N6+Q6)/O6</f>
        <v>9.6000000000000014</v>
      </c>
      <c r="W6" s="1">
        <f>(F6+N6)/O6</f>
        <v>6.0385148718390944</v>
      </c>
      <c r="X6" s="1">
        <v>236.09780000000001</v>
      </c>
      <c r="Y6" s="1">
        <v>261.76659999999998</v>
      </c>
      <c r="Z6" s="1">
        <v>236.2062</v>
      </c>
      <c r="AA6" s="1">
        <v>221.03819999999999</v>
      </c>
      <c r="AB6" s="1">
        <v>192.41079999999999</v>
      </c>
      <c r="AC6" s="1">
        <v>202.20760000000001</v>
      </c>
      <c r="AD6" s="1"/>
      <c r="AE6" s="1">
        <f>ROUND(R6*G6,0)</f>
        <v>500</v>
      </c>
      <c r="AF6" s="1">
        <f>ROUND(S6*G6,0)</f>
        <v>425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9" t="s">
        <v>34</v>
      </c>
      <c r="B7" s="9" t="s">
        <v>32</v>
      </c>
      <c r="C7" s="9">
        <v>7.45</v>
      </c>
      <c r="D7" s="9">
        <v>1.361</v>
      </c>
      <c r="E7" s="9">
        <v>2.2029999999999998</v>
      </c>
      <c r="F7" s="9"/>
      <c r="G7" s="10">
        <v>0</v>
      </c>
      <c r="H7" s="9">
        <v>30</v>
      </c>
      <c r="I7" s="9" t="s">
        <v>35</v>
      </c>
      <c r="J7" s="9">
        <v>34.65</v>
      </c>
      <c r="K7" s="9">
        <f t="shared" si="2"/>
        <v>-32.446999999999996</v>
      </c>
      <c r="L7" s="9"/>
      <c r="M7" s="9"/>
      <c r="N7" s="9"/>
      <c r="O7" s="9">
        <f t="shared" ref="O7:O70" si="3">E7/5</f>
        <v>0.44059999999999999</v>
      </c>
      <c r="P7" s="11"/>
      <c r="Q7" s="11"/>
      <c r="R7" s="11"/>
      <c r="S7" s="11"/>
      <c r="T7" s="11"/>
      <c r="U7" s="9"/>
      <c r="V7" s="9">
        <f t="shared" ref="V7:V58" si="4">(F7+N7+P7)/O7</f>
        <v>0</v>
      </c>
      <c r="W7" s="9">
        <f t="shared" ref="W7:W70" si="5">(F7+N7)/O7</f>
        <v>0</v>
      </c>
      <c r="X7" s="9">
        <v>5.282</v>
      </c>
      <c r="Y7" s="9">
        <v>6.9421999999999997</v>
      </c>
      <c r="Z7" s="9">
        <v>8.4513999999999996</v>
      </c>
      <c r="AA7" s="9">
        <v>7.2876000000000003</v>
      </c>
      <c r="AB7" s="9">
        <v>7.0195999999999996</v>
      </c>
      <c r="AC7" s="9">
        <v>7.4753999999999996</v>
      </c>
      <c r="AD7" s="9" t="s">
        <v>36</v>
      </c>
      <c r="AE7" s="9">
        <f t="shared" ref="AE7:AE70" si="6">ROUND(R7*G7,0)</f>
        <v>0</v>
      </c>
      <c r="AF7" s="9">
        <f t="shared" ref="AF7:AF70" si="7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262.76299999999998</v>
      </c>
      <c r="D8" s="1">
        <v>703.87300000000005</v>
      </c>
      <c r="E8" s="1">
        <v>431.53300000000002</v>
      </c>
      <c r="F8" s="1">
        <v>476.79199999999997</v>
      </c>
      <c r="G8" s="6">
        <v>1</v>
      </c>
      <c r="H8" s="1">
        <v>45</v>
      </c>
      <c r="I8" s="1" t="s">
        <v>33</v>
      </c>
      <c r="J8" s="1">
        <v>397.7</v>
      </c>
      <c r="K8" s="1">
        <f t="shared" si="2"/>
        <v>33.833000000000027</v>
      </c>
      <c r="L8" s="1"/>
      <c r="M8" s="1"/>
      <c r="N8" s="1">
        <v>237.28880000000041</v>
      </c>
      <c r="O8" s="1">
        <f t="shared" si="3"/>
        <v>86.306600000000003</v>
      </c>
      <c r="P8" s="5">
        <f t="shared" ref="P8:P14" si="8">9.6*O8-N8-F8</f>
        <v>114.46255999999966</v>
      </c>
      <c r="Q8" s="5">
        <f t="shared" ref="Q8:Q20" si="9">P8</f>
        <v>114.46255999999966</v>
      </c>
      <c r="R8" s="5"/>
      <c r="S8" s="5">
        <f t="shared" ref="S8:S20" si="10">Q8-R8</f>
        <v>114.46255999999966</v>
      </c>
      <c r="T8" s="5"/>
      <c r="U8" s="1"/>
      <c r="V8" s="1">
        <f t="shared" ref="V8:V20" si="11">(F8+N8+Q8)/O8</f>
        <v>9.6000000000000014</v>
      </c>
      <c r="W8" s="1">
        <f t="shared" si="5"/>
        <v>8.2737681706845176</v>
      </c>
      <c r="X8" s="1">
        <v>94.335000000000008</v>
      </c>
      <c r="Y8" s="1">
        <v>89.401399999999995</v>
      </c>
      <c r="Z8" s="1">
        <v>90.465800000000002</v>
      </c>
      <c r="AA8" s="1">
        <v>92.608199999999997</v>
      </c>
      <c r="AB8" s="1">
        <v>93.402200000000008</v>
      </c>
      <c r="AC8" s="1">
        <v>95.566200000000009</v>
      </c>
      <c r="AD8" s="1"/>
      <c r="AE8" s="1">
        <f t="shared" si="6"/>
        <v>0</v>
      </c>
      <c r="AF8" s="1">
        <f t="shared" si="7"/>
        <v>114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766.43399999999997</v>
      </c>
      <c r="D9" s="1">
        <v>349.916</v>
      </c>
      <c r="E9" s="1">
        <v>672.26</v>
      </c>
      <c r="F9" s="1">
        <v>382.108</v>
      </c>
      <c r="G9" s="6">
        <v>1</v>
      </c>
      <c r="H9" s="1">
        <v>45</v>
      </c>
      <c r="I9" s="1" t="s">
        <v>33</v>
      </c>
      <c r="J9" s="1">
        <v>587.29999999999995</v>
      </c>
      <c r="K9" s="1">
        <f t="shared" si="2"/>
        <v>84.960000000000036</v>
      </c>
      <c r="L9" s="1"/>
      <c r="M9" s="1"/>
      <c r="N9" s="1">
        <v>246.29199999999989</v>
      </c>
      <c r="O9" s="1">
        <f t="shared" si="3"/>
        <v>134.452</v>
      </c>
      <c r="P9" s="5">
        <f t="shared" si="8"/>
        <v>662.33920000000012</v>
      </c>
      <c r="Q9" s="5">
        <f t="shared" si="9"/>
        <v>662.33920000000012</v>
      </c>
      <c r="R9" s="5"/>
      <c r="S9" s="5">
        <f t="shared" si="10"/>
        <v>662.33920000000012</v>
      </c>
      <c r="T9" s="5"/>
      <c r="U9" s="1"/>
      <c r="V9" s="1">
        <f t="shared" si="11"/>
        <v>9.6</v>
      </c>
      <c r="W9" s="1">
        <f t="shared" si="5"/>
        <v>4.6737869276767912</v>
      </c>
      <c r="X9" s="1">
        <v>107.964</v>
      </c>
      <c r="Y9" s="1">
        <v>105.8326</v>
      </c>
      <c r="Z9" s="1">
        <v>105.4686</v>
      </c>
      <c r="AA9" s="1">
        <v>138.68279999999999</v>
      </c>
      <c r="AB9" s="1">
        <v>150.63040000000001</v>
      </c>
      <c r="AC9" s="1">
        <v>117.6472</v>
      </c>
      <c r="AD9" s="1"/>
      <c r="AE9" s="1">
        <f t="shared" si="6"/>
        <v>0</v>
      </c>
      <c r="AF9" s="1">
        <f t="shared" si="7"/>
        <v>662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256.577</v>
      </c>
      <c r="D10" s="1">
        <v>221.512</v>
      </c>
      <c r="E10" s="1">
        <v>287.43599999999998</v>
      </c>
      <c r="F10" s="1">
        <v>139.68199999999999</v>
      </c>
      <c r="G10" s="6">
        <v>1</v>
      </c>
      <c r="H10" s="1">
        <v>40</v>
      </c>
      <c r="I10" s="1" t="s">
        <v>33</v>
      </c>
      <c r="J10" s="1">
        <v>290.85000000000002</v>
      </c>
      <c r="K10" s="1">
        <f t="shared" si="2"/>
        <v>-3.4140000000000441</v>
      </c>
      <c r="L10" s="1"/>
      <c r="M10" s="1"/>
      <c r="N10" s="1">
        <v>118.48520000000001</v>
      </c>
      <c r="O10" s="1">
        <f t="shared" si="3"/>
        <v>57.487199999999994</v>
      </c>
      <c r="P10" s="5">
        <f t="shared" si="8"/>
        <v>293.7099199999999</v>
      </c>
      <c r="Q10" s="5">
        <f t="shared" si="9"/>
        <v>293.7099199999999</v>
      </c>
      <c r="R10" s="5"/>
      <c r="S10" s="5">
        <f t="shared" si="10"/>
        <v>293.7099199999999</v>
      </c>
      <c r="T10" s="5"/>
      <c r="U10" s="1"/>
      <c r="V10" s="1">
        <f t="shared" si="11"/>
        <v>9.6</v>
      </c>
      <c r="W10" s="1">
        <f t="shared" si="5"/>
        <v>4.4908640532153248</v>
      </c>
      <c r="X10" s="1">
        <v>43.383200000000002</v>
      </c>
      <c r="Y10" s="1">
        <v>42.9726</v>
      </c>
      <c r="Z10" s="1">
        <v>47.067999999999998</v>
      </c>
      <c r="AA10" s="1">
        <v>49.031799999999997</v>
      </c>
      <c r="AB10" s="1">
        <v>52.926199999999987</v>
      </c>
      <c r="AC10" s="1">
        <v>53.644599999999997</v>
      </c>
      <c r="AD10" s="1"/>
      <c r="AE10" s="1">
        <f t="shared" si="6"/>
        <v>0</v>
      </c>
      <c r="AF10" s="1">
        <f t="shared" si="7"/>
        <v>294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41</v>
      </c>
      <c r="C11" s="1">
        <v>202</v>
      </c>
      <c r="D11" s="1">
        <v>558</v>
      </c>
      <c r="E11" s="1">
        <v>351.36</v>
      </c>
      <c r="F11" s="1">
        <v>296.64</v>
      </c>
      <c r="G11" s="6">
        <v>0.45</v>
      </c>
      <c r="H11" s="1">
        <v>45</v>
      </c>
      <c r="I11" s="1" t="s">
        <v>33</v>
      </c>
      <c r="J11" s="1">
        <v>371</v>
      </c>
      <c r="K11" s="1">
        <f t="shared" si="2"/>
        <v>-19.639999999999986</v>
      </c>
      <c r="L11" s="1"/>
      <c r="M11" s="1"/>
      <c r="N11" s="1">
        <v>223.40000000000009</v>
      </c>
      <c r="O11" s="1">
        <f t="shared" si="3"/>
        <v>70.272000000000006</v>
      </c>
      <c r="P11" s="5">
        <f t="shared" si="8"/>
        <v>154.57119999999998</v>
      </c>
      <c r="Q11" s="5">
        <f t="shared" si="9"/>
        <v>154.57119999999998</v>
      </c>
      <c r="R11" s="5"/>
      <c r="S11" s="5">
        <f t="shared" si="10"/>
        <v>154.57119999999998</v>
      </c>
      <c r="T11" s="5"/>
      <c r="U11" s="1"/>
      <c r="V11" s="1">
        <f t="shared" si="11"/>
        <v>9.6</v>
      </c>
      <c r="W11" s="1">
        <f t="shared" si="5"/>
        <v>7.4003870673952648</v>
      </c>
      <c r="X11" s="1">
        <v>69.400000000000006</v>
      </c>
      <c r="Y11" s="1">
        <v>64.2</v>
      </c>
      <c r="Z11" s="1">
        <v>55</v>
      </c>
      <c r="AA11" s="1">
        <v>56.4</v>
      </c>
      <c r="AB11" s="1">
        <v>59.089200000000012</v>
      </c>
      <c r="AC11" s="1">
        <v>55.089200000000012</v>
      </c>
      <c r="AD11" s="1"/>
      <c r="AE11" s="1">
        <f t="shared" si="6"/>
        <v>0</v>
      </c>
      <c r="AF11" s="1">
        <f t="shared" si="7"/>
        <v>70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41</v>
      </c>
      <c r="C12" s="1">
        <v>467</v>
      </c>
      <c r="D12" s="1">
        <v>758</v>
      </c>
      <c r="E12" s="1">
        <v>614</v>
      </c>
      <c r="F12" s="1">
        <v>538</v>
      </c>
      <c r="G12" s="6">
        <v>0.45</v>
      </c>
      <c r="H12" s="1">
        <v>45</v>
      </c>
      <c r="I12" s="1" t="s">
        <v>33</v>
      </c>
      <c r="J12" s="1">
        <v>622</v>
      </c>
      <c r="K12" s="1">
        <f t="shared" si="2"/>
        <v>-8</v>
      </c>
      <c r="L12" s="1"/>
      <c r="M12" s="1"/>
      <c r="N12" s="1">
        <v>296.40000000000009</v>
      </c>
      <c r="O12" s="1">
        <f t="shared" si="3"/>
        <v>122.8</v>
      </c>
      <c r="P12" s="5">
        <f t="shared" si="8"/>
        <v>344.47999999999979</v>
      </c>
      <c r="Q12" s="5">
        <f t="shared" si="9"/>
        <v>344.47999999999979</v>
      </c>
      <c r="R12" s="5"/>
      <c r="S12" s="5">
        <f t="shared" si="10"/>
        <v>344.47999999999979</v>
      </c>
      <c r="T12" s="5"/>
      <c r="U12" s="1"/>
      <c r="V12" s="1">
        <f t="shared" si="11"/>
        <v>9.6</v>
      </c>
      <c r="W12" s="1">
        <f t="shared" si="5"/>
        <v>6.7947882736156364</v>
      </c>
      <c r="X12" s="1">
        <v>118.4</v>
      </c>
      <c r="Y12" s="1">
        <v>114.8</v>
      </c>
      <c r="Z12" s="1">
        <v>113</v>
      </c>
      <c r="AA12" s="1">
        <v>111.6</v>
      </c>
      <c r="AB12" s="1">
        <v>128</v>
      </c>
      <c r="AC12" s="1">
        <v>127</v>
      </c>
      <c r="AD12" s="1"/>
      <c r="AE12" s="1">
        <f t="shared" si="6"/>
        <v>0</v>
      </c>
      <c r="AF12" s="1">
        <f t="shared" si="7"/>
        <v>155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61</v>
      </c>
      <c r="D13" s="1">
        <v>210</v>
      </c>
      <c r="E13" s="1">
        <v>117</v>
      </c>
      <c r="F13" s="1">
        <v>140</v>
      </c>
      <c r="G13" s="6">
        <v>0.17</v>
      </c>
      <c r="H13" s="1">
        <v>180</v>
      </c>
      <c r="I13" s="1" t="s">
        <v>33</v>
      </c>
      <c r="J13" s="1">
        <v>126</v>
      </c>
      <c r="K13" s="1">
        <f t="shared" si="2"/>
        <v>-9</v>
      </c>
      <c r="L13" s="1"/>
      <c r="M13" s="1"/>
      <c r="N13" s="1">
        <v>36.799999999999983</v>
      </c>
      <c r="O13" s="1">
        <f t="shared" si="3"/>
        <v>23.4</v>
      </c>
      <c r="P13" s="5">
        <f t="shared" si="8"/>
        <v>47.84</v>
      </c>
      <c r="Q13" s="5">
        <f t="shared" si="9"/>
        <v>47.84</v>
      </c>
      <c r="R13" s="5"/>
      <c r="S13" s="5">
        <f t="shared" si="10"/>
        <v>47.84</v>
      </c>
      <c r="T13" s="5"/>
      <c r="U13" s="1"/>
      <c r="V13" s="1">
        <f t="shared" si="11"/>
        <v>9.6</v>
      </c>
      <c r="W13" s="1">
        <f t="shared" si="5"/>
        <v>7.5555555555555554</v>
      </c>
      <c r="X13" s="1">
        <v>22.2</v>
      </c>
      <c r="Y13" s="1">
        <v>24.6</v>
      </c>
      <c r="Z13" s="1">
        <v>17.600000000000001</v>
      </c>
      <c r="AA13" s="1">
        <v>12.8</v>
      </c>
      <c r="AB13" s="1">
        <v>14.4</v>
      </c>
      <c r="AC13" s="1">
        <v>12</v>
      </c>
      <c r="AD13" s="1"/>
      <c r="AE13" s="1">
        <f t="shared" si="6"/>
        <v>0</v>
      </c>
      <c r="AF13" s="1">
        <f t="shared" si="7"/>
        <v>8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41</v>
      </c>
      <c r="C14" s="1">
        <v>66</v>
      </c>
      <c r="D14" s="1">
        <v>210</v>
      </c>
      <c r="E14" s="1">
        <v>157</v>
      </c>
      <c r="F14" s="1">
        <v>106</v>
      </c>
      <c r="G14" s="6">
        <v>0.3</v>
      </c>
      <c r="H14" s="1">
        <v>40</v>
      </c>
      <c r="I14" s="1" t="s">
        <v>33</v>
      </c>
      <c r="J14" s="1">
        <v>157</v>
      </c>
      <c r="K14" s="1">
        <f t="shared" si="2"/>
        <v>0</v>
      </c>
      <c r="L14" s="1"/>
      <c r="M14" s="1"/>
      <c r="N14" s="1">
        <v>0</v>
      </c>
      <c r="O14" s="1">
        <f t="shared" si="3"/>
        <v>31.4</v>
      </c>
      <c r="P14" s="5">
        <f t="shared" si="8"/>
        <v>195.44</v>
      </c>
      <c r="Q14" s="5">
        <f t="shared" si="9"/>
        <v>195.44</v>
      </c>
      <c r="R14" s="5"/>
      <c r="S14" s="5">
        <f t="shared" si="10"/>
        <v>195.44</v>
      </c>
      <c r="T14" s="5"/>
      <c r="U14" s="1"/>
      <c r="V14" s="1">
        <f t="shared" si="11"/>
        <v>9.6</v>
      </c>
      <c r="W14" s="1">
        <f t="shared" si="5"/>
        <v>3.3757961783439492</v>
      </c>
      <c r="X14" s="1">
        <v>19.2</v>
      </c>
      <c r="Y14" s="1">
        <v>25.8</v>
      </c>
      <c r="Z14" s="1">
        <v>26</v>
      </c>
      <c r="AA14" s="1">
        <v>24.2</v>
      </c>
      <c r="AB14" s="1">
        <v>22.2</v>
      </c>
      <c r="AC14" s="1">
        <v>13</v>
      </c>
      <c r="AD14" s="1"/>
      <c r="AE14" s="1">
        <f t="shared" si="6"/>
        <v>0</v>
      </c>
      <c r="AF14" s="1">
        <f t="shared" si="7"/>
        <v>59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41</v>
      </c>
      <c r="C15" s="1">
        <v>1</v>
      </c>
      <c r="D15" s="1">
        <v>390</v>
      </c>
      <c r="E15" s="1">
        <v>390</v>
      </c>
      <c r="F15" s="1">
        <v>1</v>
      </c>
      <c r="G15" s="6">
        <v>0.4</v>
      </c>
      <c r="H15" s="1">
        <v>50</v>
      </c>
      <c r="I15" s="1" t="s">
        <v>33</v>
      </c>
      <c r="J15" s="1">
        <v>617</v>
      </c>
      <c r="K15" s="1">
        <f t="shared" si="2"/>
        <v>-227</v>
      </c>
      <c r="L15" s="1"/>
      <c r="M15" s="1"/>
      <c r="N15" s="1">
        <v>139.19999999999999</v>
      </c>
      <c r="O15" s="1">
        <f t="shared" si="3"/>
        <v>78</v>
      </c>
      <c r="P15" s="5">
        <f>9*O15-N15-F15</f>
        <v>561.79999999999995</v>
      </c>
      <c r="Q15" s="5">
        <f t="shared" si="9"/>
        <v>561.79999999999995</v>
      </c>
      <c r="R15" s="5"/>
      <c r="S15" s="5">
        <f t="shared" si="10"/>
        <v>561.79999999999995</v>
      </c>
      <c r="T15" s="5"/>
      <c r="U15" s="1"/>
      <c r="V15" s="1">
        <f t="shared" si="11"/>
        <v>9</v>
      </c>
      <c r="W15" s="1">
        <f t="shared" si="5"/>
        <v>1.7974358974358973</v>
      </c>
      <c r="X15" s="1">
        <v>36.200000000000003</v>
      </c>
      <c r="Y15" s="1">
        <v>17.8</v>
      </c>
      <c r="Z15" s="1">
        <v>39.4</v>
      </c>
      <c r="AA15" s="1">
        <v>35.4</v>
      </c>
      <c r="AB15" s="1">
        <v>22.2</v>
      </c>
      <c r="AC15" s="1">
        <v>20.399999999999999</v>
      </c>
      <c r="AD15" s="1"/>
      <c r="AE15" s="1">
        <f t="shared" si="6"/>
        <v>0</v>
      </c>
      <c r="AF15" s="1">
        <f t="shared" si="7"/>
        <v>225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41</v>
      </c>
      <c r="C16" s="1">
        <v>74</v>
      </c>
      <c r="D16" s="1">
        <v>467</v>
      </c>
      <c r="E16" s="1">
        <v>219</v>
      </c>
      <c r="F16" s="1">
        <v>285</v>
      </c>
      <c r="G16" s="6">
        <v>0.17</v>
      </c>
      <c r="H16" s="1">
        <v>120</v>
      </c>
      <c r="I16" s="1" t="s">
        <v>33</v>
      </c>
      <c r="J16" s="1">
        <v>221</v>
      </c>
      <c r="K16" s="1">
        <f t="shared" si="2"/>
        <v>-2</v>
      </c>
      <c r="L16" s="1"/>
      <c r="M16" s="1"/>
      <c r="N16" s="1">
        <v>89.399999999999977</v>
      </c>
      <c r="O16" s="1">
        <f t="shared" si="3"/>
        <v>43.8</v>
      </c>
      <c r="P16" s="5">
        <f>9.6*O16-N16-F16</f>
        <v>46.079999999999984</v>
      </c>
      <c r="Q16" s="5">
        <f t="shared" si="9"/>
        <v>46.079999999999984</v>
      </c>
      <c r="R16" s="5"/>
      <c r="S16" s="5">
        <f t="shared" si="10"/>
        <v>46.079999999999984</v>
      </c>
      <c r="T16" s="5"/>
      <c r="U16" s="1"/>
      <c r="V16" s="1">
        <f t="shared" si="11"/>
        <v>9.6</v>
      </c>
      <c r="W16" s="1">
        <f t="shared" si="5"/>
        <v>8.5479452054794525</v>
      </c>
      <c r="X16" s="1">
        <v>47.4</v>
      </c>
      <c r="Y16" s="1">
        <v>48</v>
      </c>
      <c r="Z16" s="1">
        <v>33</v>
      </c>
      <c r="AA16" s="1">
        <v>29.6</v>
      </c>
      <c r="AB16" s="1">
        <v>26.4</v>
      </c>
      <c r="AC16" s="1">
        <v>40.4</v>
      </c>
      <c r="AD16" s="1"/>
      <c r="AE16" s="1">
        <f t="shared" si="6"/>
        <v>0</v>
      </c>
      <c r="AF16" s="1">
        <f t="shared" si="7"/>
        <v>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41</v>
      </c>
      <c r="C17" s="1">
        <v>55</v>
      </c>
      <c r="D17" s="1">
        <v>138</v>
      </c>
      <c r="E17" s="1">
        <v>55</v>
      </c>
      <c r="F17" s="1">
        <v>115</v>
      </c>
      <c r="G17" s="6">
        <v>0.35</v>
      </c>
      <c r="H17" s="1">
        <v>45</v>
      </c>
      <c r="I17" s="1" t="s">
        <v>33</v>
      </c>
      <c r="J17" s="1">
        <v>83</v>
      </c>
      <c r="K17" s="1">
        <f t="shared" si="2"/>
        <v>-28</v>
      </c>
      <c r="L17" s="1"/>
      <c r="M17" s="1"/>
      <c r="N17" s="1">
        <v>32.799999999999983</v>
      </c>
      <c r="O17" s="1">
        <f t="shared" si="3"/>
        <v>11</v>
      </c>
      <c r="P17" s="5"/>
      <c r="Q17" s="5">
        <f t="shared" si="9"/>
        <v>0</v>
      </c>
      <c r="R17" s="5"/>
      <c r="S17" s="5">
        <f t="shared" si="10"/>
        <v>0</v>
      </c>
      <c r="T17" s="5"/>
      <c r="U17" s="1"/>
      <c r="V17" s="1">
        <f t="shared" si="11"/>
        <v>13.436363636363636</v>
      </c>
      <c r="W17" s="1">
        <f t="shared" si="5"/>
        <v>13.436363636363636</v>
      </c>
      <c r="X17" s="1">
        <v>17.2</v>
      </c>
      <c r="Y17" s="1">
        <v>17.2</v>
      </c>
      <c r="Z17" s="1">
        <v>12.6</v>
      </c>
      <c r="AA17" s="1">
        <v>12.2</v>
      </c>
      <c r="AB17" s="1">
        <v>15.4</v>
      </c>
      <c r="AC17" s="1">
        <v>15.4</v>
      </c>
      <c r="AD17" s="1"/>
      <c r="AE17" s="1">
        <f t="shared" si="6"/>
        <v>0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37</v>
      </c>
      <c r="D18" s="1">
        <v>200</v>
      </c>
      <c r="E18" s="1">
        <v>211</v>
      </c>
      <c r="F18" s="1">
        <v>6</v>
      </c>
      <c r="G18" s="6">
        <v>0.35</v>
      </c>
      <c r="H18" s="1">
        <v>45</v>
      </c>
      <c r="I18" s="1" t="s">
        <v>33</v>
      </c>
      <c r="J18" s="1">
        <v>362</v>
      </c>
      <c r="K18" s="1">
        <f t="shared" si="2"/>
        <v>-151</v>
      </c>
      <c r="L18" s="1"/>
      <c r="M18" s="1"/>
      <c r="N18" s="1">
        <v>242.2</v>
      </c>
      <c r="O18" s="1">
        <f t="shared" si="3"/>
        <v>42.2</v>
      </c>
      <c r="P18" s="5">
        <f t="shared" ref="P18" si="12">9.6*O18-N18-F18</f>
        <v>156.92000000000002</v>
      </c>
      <c r="Q18" s="5">
        <f t="shared" si="9"/>
        <v>156.92000000000002</v>
      </c>
      <c r="R18" s="5"/>
      <c r="S18" s="5">
        <f t="shared" si="10"/>
        <v>156.92000000000002</v>
      </c>
      <c r="T18" s="5"/>
      <c r="U18" s="1"/>
      <c r="V18" s="1">
        <f t="shared" si="11"/>
        <v>9.6</v>
      </c>
      <c r="W18" s="1">
        <f t="shared" si="5"/>
        <v>5.8815165876777247</v>
      </c>
      <c r="X18" s="1">
        <v>34.6</v>
      </c>
      <c r="Y18" s="1">
        <v>21.6</v>
      </c>
      <c r="Z18" s="1">
        <v>23.6</v>
      </c>
      <c r="AA18" s="1">
        <v>23.6</v>
      </c>
      <c r="AB18" s="1">
        <v>20.8</v>
      </c>
      <c r="AC18" s="1">
        <v>21.8</v>
      </c>
      <c r="AD18" s="1"/>
      <c r="AE18" s="1">
        <f t="shared" si="6"/>
        <v>0</v>
      </c>
      <c r="AF18" s="1">
        <f t="shared" si="7"/>
        <v>55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765.22699999999998</v>
      </c>
      <c r="D19" s="1">
        <v>1309.366</v>
      </c>
      <c r="E19" s="1">
        <v>1040.0340000000001</v>
      </c>
      <c r="F19" s="1">
        <v>839.46199999999999</v>
      </c>
      <c r="G19" s="6">
        <v>1</v>
      </c>
      <c r="H19" s="1">
        <v>55</v>
      </c>
      <c r="I19" s="1" t="s">
        <v>33</v>
      </c>
      <c r="J19" s="1">
        <v>1006.8</v>
      </c>
      <c r="K19" s="1">
        <f t="shared" si="2"/>
        <v>33.234000000000151</v>
      </c>
      <c r="L19" s="1"/>
      <c r="M19" s="1"/>
      <c r="N19" s="1">
        <v>471.67219999999998</v>
      </c>
      <c r="O19" s="1">
        <f t="shared" si="3"/>
        <v>208.00680000000003</v>
      </c>
      <c r="P19" s="5">
        <v>670</v>
      </c>
      <c r="Q19" s="5">
        <f t="shared" si="9"/>
        <v>670</v>
      </c>
      <c r="R19" s="5"/>
      <c r="S19" s="5">
        <f t="shared" si="10"/>
        <v>670</v>
      </c>
      <c r="T19" s="5"/>
      <c r="U19" s="1"/>
      <c r="V19" s="1">
        <f t="shared" si="11"/>
        <v>9.5243722801369941</v>
      </c>
      <c r="W19" s="1">
        <f t="shared" si="5"/>
        <v>6.3033237374931961</v>
      </c>
      <c r="X19" s="1">
        <v>182.387</v>
      </c>
      <c r="Y19" s="1">
        <v>184.88220000000001</v>
      </c>
      <c r="Z19" s="1">
        <v>180.7492</v>
      </c>
      <c r="AA19" s="1">
        <v>184.68680000000001</v>
      </c>
      <c r="AB19" s="1">
        <v>182.12119999999999</v>
      </c>
      <c r="AC19" s="1">
        <v>188.61619999999999</v>
      </c>
      <c r="AD19" s="1"/>
      <c r="AE19" s="1">
        <f t="shared" si="6"/>
        <v>0</v>
      </c>
      <c r="AF19" s="1">
        <f t="shared" si="7"/>
        <v>670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2138.4</v>
      </c>
      <c r="D20" s="1">
        <v>3589.748</v>
      </c>
      <c r="E20" s="1">
        <v>2436.0059999999999</v>
      </c>
      <c r="F20" s="1">
        <v>2830.5650000000001</v>
      </c>
      <c r="G20" s="6">
        <v>1</v>
      </c>
      <c r="H20" s="1">
        <v>50</v>
      </c>
      <c r="I20" s="1" t="s">
        <v>33</v>
      </c>
      <c r="J20" s="1">
        <v>2440</v>
      </c>
      <c r="K20" s="1">
        <f t="shared" si="2"/>
        <v>-3.9940000000001419</v>
      </c>
      <c r="L20" s="1"/>
      <c r="M20" s="1"/>
      <c r="N20" s="1">
        <v>1381.7156</v>
      </c>
      <c r="O20" s="1">
        <f t="shared" si="3"/>
        <v>487.20119999999997</v>
      </c>
      <c r="P20" s="5">
        <v>450</v>
      </c>
      <c r="Q20" s="5">
        <f t="shared" si="9"/>
        <v>450</v>
      </c>
      <c r="R20" s="5"/>
      <c r="S20" s="5">
        <f t="shared" si="10"/>
        <v>450</v>
      </c>
      <c r="T20" s="5"/>
      <c r="U20" s="1"/>
      <c r="V20" s="1">
        <f t="shared" si="11"/>
        <v>9.5695178911710403</v>
      </c>
      <c r="W20" s="1">
        <f t="shared" si="5"/>
        <v>8.6458748459568664</v>
      </c>
      <c r="X20" s="1">
        <v>514.11199999999997</v>
      </c>
      <c r="Y20" s="1">
        <v>520.06560000000002</v>
      </c>
      <c r="Z20" s="1">
        <v>463.67219999999998</v>
      </c>
      <c r="AA20" s="1">
        <v>481.72579999999999</v>
      </c>
      <c r="AB20" s="1">
        <v>498.6454</v>
      </c>
      <c r="AC20" s="1">
        <v>553.19080000000008</v>
      </c>
      <c r="AD20" s="1"/>
      <c r="AE20" s="1">
        <f t="shared" si="6"/>
        <v>0</v>
      </c>
      <c r="AF20" s="1">
        <f t="shared" si="7"/>
        <v>450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9" t="s">
        <v>51</v>
      </c>
      <c r="B21" s="9" t="s">
        <v>32</v>
      </c>
      <c r="C21" s="9">
        <v>1306.479</v>
      </c>
      <c r="D21" s="9"/>
      <c r="E21" s="9">
        <v>937.95600000000002</v>
      </c>
      <c r="F21" s="9"/>
      <c r="G21" s="10">
        <v>0</v>
      </c>
      <c r="H21" s="9">
        <v>55</v>
      </c>
      <c r="I21" s="9" t="s">
        <v>35</v>
      </c>
      <c r="J21" s="9">
        <v>1201.5999999999999</v>
      </c>
      <c r="K21" s="9">
        <f t="shared" si="2"/>
        <v>-263.64399999999989</v>
      </c>
      <c r="L21" s="9"/>
      <c r="M21" s="9"/>
      <c r="N21" s="12">
        <v>1310.751400000001</v>
      </c>
      <c r="O21" s="9">
        <f t="shared" si="3"/>
        <v>187.59120000000001</v>
      </c>
      <c r="P21" s="11"/>
      <c r="Q21" s="11"/>
      <c r="R21" s="11"/>
      <c r="S21" s="11"/>
      <c r="T21" s="11"/>
      <c r="U21" s="9"/>
      <c r="V21" s="9">
        <f t="shared" si="4"/>
        <v>6.9872755225191847</v>
      </c>
      <c r="W21" s="9">
        <f t="shared" si="5"/>
        <v>6.9872755225191847</v>
      </c>
      <c r="X21" s="9">
        <v>354.01299999999998</v>
      </c>
      <c r="Y21" s="9">
        <v>361.74599999999998</v>
      </c>
      <c r="Z21" s="9">
        <v>362.56259999999997</v>
      </c>
      <c r="AA21" s="9">
        <v>360.036</v>
      </c>
      <c r="AB21" s="9">
        <v>352.09480000000002</v>
      </c>
      <c r="AC21" s="9">
        <v>364.74540000000002</v>
      </c>
      <c r="AD21" s="9" t="s">
        <v>52</v>
      </c>
      <c r="AE21" s="9">
        <f t="shared" si="6"/>
        <v>0</v>
      </c>
      <c r="AF21" s="9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9" t="s">
        <v>53</v>
      </c>
      <c r="B22" s="9" t="s">
        <v>32</v>
      </c>
      <c r="C22" s="9">
        <v>224.74600000000001</v>
      </c>
      <c r="D22" s="9">
        <v>34.115000000000002</v>
      </c>
      <c r="E22" s="9">
        <v>127.492</v>
      </c>
      <c r="F22" s="9">
        <v>102.944</v>
      </c>
      <c r="G22" s="10">
        <v>0</v>
      </c>
      <c r="H22" s="9">
        <v>60</v>
      </c>
      <c r="I22" s="9" t="s">
        <v>35</v>
      </c>
      <c r="J22" s="9">
        <v>152.05000000000001</v>
      </c>
      <c r="K22" s="9">
        <f t="shared" si="2"/>
        <v>-24.558000000000007</v>
      </c>
      <c r="L22" s="9"/>
      <c r="M22" s="9"/>
      <c r="N22" s="9"/>
      <c r="O22" s="9">
        <f t="shared" si="3"/>
        <v>25.4984</v>
      </c>
      <c r="P22" s="11"/>
      <c r="Q22" s="11"/>
      <c r="R22" s="11"/>
      <c r="S22" s="11"/>
      <c r="T22" s="11"/>
      <c r="U22" s="9"/>
      <c r="V22" s="9">
        <f t="shared" si="4"/>
        <v>4.0372729269287486</v>
      </c>
      <c r="W22" s="9">
        <f t="shared" si="5"/>
        <v>4.0372729269287486</v>
      </c>
      <c r="X22" s="9">
        <v>24.734999999999999</v>
      </c>
      <c r="Y22" s="9">
        <v>31.9038</v>
      </c>
      <c r="Z22" s="9">
        <v>36.950000000000003</v>
      </c>
      <c r="AA22" s="9">
        <v>29.045400000000001</v>
      </c>
      <c r="AB22" s="9">
        <v>43.330199999999998</v>
      </c>
      <c r="AC22" s="9">
        <v>49.514600000000002</v>
      </c>
      <c r="AD22" s="9" t="s">
        <v>54</v>
      </c>
      <c r="AE22" s="9">
        <f t="shared" si="6"/>
        <v>0</v>
      </c>
      <c r="AF22" s="9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32</v>
      </c>
      <c r="C23" s="1">
        <v>184.572</v>
      </c>
      <c r="D23" s="1">
        <v>338.78</v>
      </c>
      <c r="E23" s="1">
        <v>262.80200000000002</v>
      </c>
      <c r="F23" s="1">
        <v>212.65199999999999</v>
      </c>
      <c r="G23" s="6">
        <v>1</v>
      </c>
      <c r="H23" s="1">
        <v>50</v>
      </c>
      <c r="I23" s="1" t="s">
        <v>33</v>
      </c>
      <c r="J23" s="1">
        <v>247.1</v>
      </c>
      <c r="K23" s="1">
        <f t="shared" si="2"/>
        <v>15.702000000000027</v>
      </c>
      <c r="L23" s="1"/>
      <c r="M23" s="1"/>
      <c r="N23" s="1">
        <v>128.82859999999991</v>
      </c>
      <c r="O23" s="1">
        <f t="shared" si="3"/>
        <v>52.560400000000001</v>
      </c>
      <c r="P23" s="5">
        <f t="shared" ref="P23:P24" si="13">9.6*O23-N23-F23</f>
        <v>163.09924000000007</v>
      </c>
      <c r="Q23" s="5">
        <f t="shared" ref="Q23:Q24" si="14">P23</f>
        <v>163.09924000000007</v>
      </c>
      <c r="R23" s="5"/>
      <c r="S23" s="5">
        <f t="shared" ref="S23:S24" si="15">Q23-R23</f>
        <v>163.09924000000007</v>
      </c>
      <c r="T23" s="5"/>
      <c r="U23" s="1"/>
      <c r="V23" s="1">
        <f t="shared" ref="V23:V24" si="16">(F23+N23+Q23)/O23</f>
        <v>9.5999999999999979</v>
      </c>
      <c r="W23" s="1">
        <f t="shared" si="5"/>
        <v>6.4969178316755549</v>
      </c>
      <c r="X23" s="1">
        <v>48.828200000000002</v>
      </c>
      <c r="Y23" s="1">
        <v>47.279200000000003</v>
      </c>
      <c r="Z23" s="1">
        <v>52.119600000000013</v>
      </c>
      <c r="AA23" s="1">
        <v>51.583599999999997</v>
      </c>
      <c r="AB23" s="1">
        <v>52.476999999999997</v>
      </c>
      <c r="AC23" s="1">
        <v>53.408399999999993</v>
      </c>
      <c r="AD23" s="1"/>
      <c r="AE23" s="1">
        <f t="shared" si="6"/>
        <v>0</v>
      </c>
      <c r="AF23" s="1">
        <f t="shared" si="7"/>
        <v>163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32</v>
      </c>
      <c r="C24" s="1">
        <v>563.76300000000003</v>
      </c>
      <c r="D24" s="1">
        <v>2735.14</v>
      </c>
      <c r="E24" s="1">
        <v>1707.91</v>
      </c>
      <c r="F24" s="1">
        <v>1270.653</v>
      </c>
      <c r="G24" s="6">
        <v>1</v>
      </c>
      <c r="H24" s="1">
        <v>55</v>
      </c>
      <c r="I24" s="1" t="s">
        <v>33</v>
      </c>
      <c r="J24" s="1">
        <v>1659.4</v>
      </c>
      <c r="K24" s="1">
        <f t="shared" si="2"/>
        <v>48.509999999999991</v>
      </c>
      <c r="L24" s="1"/>
      <c r="M24" s="1"/>
      <c r="N24" s="1">
        <v>610.75250000000005</v>
      </c>
      <c r="O24" s="1">
        <f t="shared" si="3"/>
        <v>341.58199999999999</v>
      </c>
      <c r="P24" s="5">
        <f t="shared" si="13"/>
        <v>1397.7816999999998</v>
      </c>
      <c r="Q24" s="5">
        <f t="shared" si="14"/>
        <v>1397.7816999999998</v>
      </c>
      <c r="R24" s="5"/>
      <c r="S24" s="5">
        <f t="shared" si="15"/>
        <v>1397.7816999999998</v>
      </c>
      <c r="T24" s="5"/>
      <c r="U24" s="1"/>
      <c r="V24" s="1">
        <f t="shared" si="16"/>
        <v>9.6</v>
      </c>
      <c r="W24" s="1">
        <f t="shared" si="5"/>
        <v>5.5079175717690045</v>
      </c>
      <c r="X24" s="1">
        <v>301.87439999999998</v>
      </c>
      <c r="Y24" s="1">
        <v>296.50540000000001</v>
      </c>
      <c r="Z24" s="1">
        <v>279.68419999999998</v>
      </c>
      <c r="AA24" s="1">
        <v>281.85579999999999</v>
      </c>
      <c r="AB24" s="1">
        <v>262.13139999999999</v>
      </c>
      <c r="AC24" s="1">
        <v>264.81200000000001</v>
      </c>
      <c r="AD24" s="1"/>
      <c r="AE24" s="1">
        <f t="shared" si="6"/>
        <v>0</v>
      </c>
      <c r="AF24" s="1">
        <f t="shared" si="7"/>
        <v>1398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9" t="s">
        <v>57</v>
      </c>
      <c r="B25" s="9" t="s">
        <v>32</v>
      </c>
      <c r="C25" s="9"/>
      <c r="D25" s="9">
        <v>109.70699999999999</v>
      </c>
      <c r="E25" s="12">
        <v>108.16500000000001</v>
      </c>
      <c r="F25" s="9"/>
      <c r="G25" s="10">
        <v>0</v>
      </c>
      <c r="H25" s="9">
        <v>60</v>
      </c>
      <c r="I25" s="9" t="s">
        <v>58</v>
      </c>
      <c r="J25" s="9">
        <v>100</v>
      </c>
      <c r="K25" s="9">
        <f t="shared" si="2"/>
        <v>8.1650000000000063</v>
      </c>
      <c r="L25" s="9"/>
      <c r="M25" s="9"/>
      <c r="N25" s="9"/>
      <c r="O25" s="9">
        <f t="shared" si="3"/>
        <v>21.633000000000003</v>
      </c>
      <c r="P25" s="11"/>
      <c r="Q25" s="11"/>
      <c r="R25" s="11"/>
      <c r="S25" s="11"/>
      <c r="T25" s="11"/>
      <c r="U25" s="9"/>
      <c r="V25" s="9">
        <f t="shared" si="4"/>
        <v>0</v>
      </c>
      <c r="W25" s="9">
        <f t="shared" si="5"/>
        <v>0</v>
      </c>
      <c r="X25" s="9">
        <v>66.389200000000002</v>
      </c>
      <c r="Y25" s="9">
        <v>63.201800000000013</v>
      </c>
      <c r="Z25" s="9">
        <v>59.694399999999987</v>
      </c>
      <c r="AA25" s="9">
        <v>56.5364</v>
      </c>
      <c r="AB25" s="9">
        <v>222.33439999999999</v>
      </c>
      <c r="AC25" s="9">
        <v>371.02719999999999</v>
      </c>
      <c r="AD25" s="9" t="s">
        <v>59</v>
      </c>
      <c r="AE25" s="9">
        <f t="shared" si="6"/>
        <v>0</v>
      </c>
      <c r="AF25" s="9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9" t="s">
        <v>60</v>
      </c>
      <c r="B26" s="9" t="s">
        <v>32</v>
      </c>
      <c r="C26" s="9">
        <v>62.52</v>
      </c>
      <c r="D26" s="9">
        <v>10.343999999999999</v>
      </c>
      <c r="E26" s="12">
        <v>20.574999999999999</v>
      </c>
      <c r="F26" s="9"/>
      <c r="G26" s="10">
        <v>0</v>
      </c>
      <c r="H26" s="9">
        <v>60</v>
      </c>
      <c r="I26" s="9" t="s">
        <v>58</v>
      </c>
      <c r="J26" s="9">
        <v>45</v>
      </c>
      <c r="K26" s="9">
        <f t="shared" si="2"/>
        <v>-24.425000000000001</v>
      </c>
      <c r="L26" s="9"/>
      <c r="M26" s="9"/>
      <c r="N26" s="9"/>
      <c r="O26" s="9">
        <f t="shared" si="3"/>
        <v>4.1150000000000002</v>
      </c>
      <c r="P26" s="11"/>
      <c r="Q26" s="11"/>
      <c r="R26" s="11"/>
      <c r="S26" s="11"/>
      <c r="T26" s="11"/>
      <c r="U26" s="9"/>
      <c r="V26" s="9">
        <f t="shared" si="4"/>
        <v>0</v>
      </c>
      <c r="W26" s="9">
        <f t="shared" si="5"/>
        <v>0</v>
      </c>
      <c r="X26" s="9">
        <v>52.858600000000003</v>
      </c>
      <c r="Y26" s="9">
        <v>59.574399999999997</v>
      </c>
      <c r="Z26" s="9">
        <v>48.291400000000003</v>
      </c>
      <c r="AA26" s="9">
        <v>98.326599999999999</v>
      </c>
      <c r="AB26" s="9">
        <v>259.79059999999998</v>
      </c>
      <c r="AC26" s="9">
        <v>315.08359999999999</v>
      </c>
      <c r="AD26" s="9" t="s">
        <v>59</v>
      </c>
      <c r="AE26" s="9">
        <f t="shared" si="6"/>
        <v>0</v>
      </c>
      <c r="AF26" s="9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445.48899999999998</v>
      </c>
      <c r="D27" s="1">
        <v>560.54999999999995</v>
      </c>
      <c r="E27" s="1">
        <v>449.33300000000003</v>
      </c>
      <c r="F27" s="1">
        <v>468.28899999999999</v>
      </c>
      <c r="G27" s="6">
        <v>1</v>
      </c>
      <c r="H27" s="1">
        <v>60</v>
      </c>
      <c r="I27" s="1" t="s">
        <v>33</v>
      </c>
      <c r="J27" s="1">
        <v>435.1</v>
      </c>
      <c r="K27" s="1">
        <f t="shared" si="2"/>
        <v>14.233000000000004</v>
      </c>
      <c r="L27" s="1"/>
      <c r="M27" s="1"/>
      <c r="N27" s="1">
        <v>146.32780000000011</v>
      </c>
      <c r="O27" s="1">
        <f t="shared" si="3"/>
        <v>89.866600000000005</v>
      </c>
      <c r="P27" s="5">
        <f t="shared" ref="P27:P29" si="17">9.6*O27-N27-F27</f>
        <v>248.10255999999993</v>
      </c>
      <c r="Q27" s="5">
        <f t="shared" ref="Q27:Q37" si="18">P27</f>
        <v>248.10255999999993</v>
      </c>
      <c r="R27" s="5"/>
      <c r="S27" s="5">
        <f t="shared" ref="S27:S37" si="19">Q27-R27</f>
        <v>248.10255999999993</v>
      </c>
      <c r="T27" s="5"/>
      <c r="U27" s="1"/>
      <c r="V27" s="1">
        <f t="shared" ref="V27:V37" si="20">(F27+N27+Q27)/O27</f>
        <v>9.6</v>
      </c>
      <c r="W27" s="1">
        <f t="shared" si="5"/>
        <v>6.8392127887335237</v>
      </c>
      <c r="X27" s="1">
        <v>87.889800000000008</v>
      </c>
      <c r="Y27" s="1">
        <v>91.261800000000008</v>
      </c>
      <c r="Z27" s="1">
        <v>88.507800000000003</v>
      </c>
      <c r="AA27" s="1">
        <v>94.504400000000004</v>
      </c>
      <c r="AB27" s="1">
        <v>103.1662</v>
      </c>
      <c r="AC27" s="1">
        <v>107.6644</v>
      </c>
      <c r="AD27" s="1"/>
      <c r="AE27" s="1">
        <f t="shared" si="6"/>
        <v>0</v>
      </c>
      <c r="AF27" s="1">
        <f t="shared" si="7"/>
        <v>248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310.15100000000001</v>
      </c>
      <c r="D28" s="1">
        <v>971.17899999999997</v>
      </c>
      <c r="E28" s="1">
        <v>568.53899999999999</v>
      </c>
      <c r="F28" s="1">
        <v>591.08799999999997</v>
      </c>
      <c r="G28" s="6">
        <v>1</v>
      </c>
      <c r="H28" s="1">
        <v>60</v>
      </c>
      <c r="I28" s="1" t="s">
        <v>33</v>
      </c>
      <c r="J28" s="1">
        <v>544.65</v>
      </c>
      <c r="K28" s="1">
        <f t="shared" si="2"/>
        <v>23.88900000000001</v>
      </c>
      <c r="L28" s="1"/>
      <c r="M28" s="1"/>
      <c r="N28" s="1">
        <v>284.59850000000017</v>
      </c>
      <c r="O28" s="1">
        <f t="shared" si="3"/>
        <v>113.70779999999999</v>
      </c>
      <c r="P28" s="5">
        <f t="shared" si="17"/>
        <v>215.90837999999974</v>
      </c>
      <c r="Q28" s="5">
        <f t="shared" si="18"/>
        <v>215.90837999999974</v>
      </c>
      <c r="R28" s="5"/>
      <c r="S28" s="5">
        <f t="shared" si="19"/>
        <v>215.90837999999974</v>
      </c>
      <c r="T28" s="5"/>
      <c r="U28" s="1"/>
      <c r="V28" s="1">
        <f t="shared" si="20"/>
        <v>9.6</v>
      </c>
      <c r="W28" s="1">
        <f t="shared" si="5"/>
        <v>7.7011999176837493</v>
      </c>
      <c r="X28" s="1">
        <v>120.642</v>
      </c>
      <c r="Y28" s="1">
        <v>115.3946</v>
      </c>
      <c r="Z28" s="1">
        <v>112.1502</v>
      </c>
      <c r="AA28" s="1">
        <v>122.36660000000001</v>
      </c>
      <c r="AB28" s="1">
        <v>112.13039999999999</v>
      </c>
      <c r="AC28" s="1">
        <v>114.58499999999999</v>
      </c>
      <c r="AD28" s="1"/>
      <c r="AE28" s="1">
        <f t="shared" si="6"/>
        <v>0</v>
      </c>
      <c r="AF28" s="1">
        <f t="shared" si="7"/>
        <v>216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399.988</v>
      </c>
      <c r="D29" s="1">
        <v>1159.239</v>
      </c>
      <c r="E29" s="1">
        <v>648.84199999999998</v>
      </c>
      <c r="F29" s="1">
        <v>761.06200000000001</v>
      </c>
      <c r="G29" s="6">
        <v>1</v>
      </c>
      <c r="H29" s="1">
        <v>60</v>
      </c>
      <c r="I29" s="1" t="s">
        <v>33</v>
      </c>
      <c r="J29" s="1">
        <v>628.6</v>
      </c>
      <c r="K29" s="1">
        <f t="shared" si="2"/>
        <v>20.241999999999962</v>
      </c>
      <c r="L29" s="1"/>
      <c r="M29" s="1"/>
      <c r="N29" s="1">
        <v>239.9271</v>
      </c>
      <c r="O29" s="1">
        <f t="shared" si="3"/>
        <v>129.76839999999999</v>
      </c>
      <c r="P29" s="5">
        <f t="shared" si="17"/>
        <v>244.78753999999981</v>
      </c>
      <c r="Q29" s="5">
        <f t="shared" si="18"/>
        <v>244.78753999999981</v>
      </c>
      <c r="R29" s="5"/>
      <c r="S29" s="5">
        <f t="shared" si="19"/>
        <v>244.78753999999981</v>
      </c>
      <c r="T29" s="5"/>
      <c r="U29" s="1"/>
      <c r="V29" s="1">
        <f t="shared" si="20"/>
        <v>9.6</v>
      </c>
      <c r="W29" s="1">
        <f t="shared" si="5"/>
        <v>7.7136583328452852</v>
      </c>
      <c r="X29" s="1">
        <v>136.82939999999999</v>
      </c>
      <c r="Y29" s="1">
        <v>139.76220000000001</v>
      </c>
      <c r="Z29" s="1">
        <v>145.7978</v>
      </c>
      <c r="AA29" s="1">
        <v>148.1798</v>
      </c>
      <c r="AB29" s="1">
        <v>138.41499999999999</v>
      </c>
      <c r="AC29" s="1">
        <v>140.42959999999999</v>
      </c>
      <c r="AD29" s="1"/>
      <c r="AE29" s="1">
        <f t="shared" si="6"/>
        <v>0</v>
      </c>
      <c r="AF29" s="1">
        <f t="shared" si="7"/>
        <v>245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13.637</v>
      </c>
      <c r="D30" s="1">
        <v>33.216000000000001</v>
      </c>
      <c r="E30" s="1">
        <v>8.625</v>
      </c>
      <c r="F30" s="1">
        <v>27.17</v>
      </c>
      <c r="G30" s="6">
        <v>1</v>
      </c>
      <c r="H30" s="1">
        <v>35</v>
      </c>
      <c r="I30" s="1" t="s">
        <v>33</v>
      </c>
      <c r="J30" s="1">
        <v>22.1</v>
      </c>
      <c r="K30" s="1">
        <f t="shared" si="2"/>
        <v>-13.475000000000001</v>
      </c>
      <c r="L30" s="1"/>
      <c r="M30" s="1"/>
      <c r="N30" s="1">
        <v>15.829499999999999</v>
      </c>
      <c r="O30" s="1">
        <f t="shared" si="3"/>
        <v>1.7250000000000001</v>
      </c>
      <c r="P30" s="5"/>
      <c r="Q30" s="5">
        <f t="shared" si="18"/>
        <v>0</v>
      </c>
      <c r="R30" s="5"/>
      <c r="S30" s="5">
        <f t="shared" si="19"/>
        <v>0</v>
      </c>
      <c r="T30" s="5"/>
      <c r="U30" s="1"/>
      <c r="V30" s="1">
        <f t="shared" si="20"/>
        <v>24.927246376811592</v>
      </c>
      <c r="W30" s="1">
        <f t="shared" si="5"/>
        <v>24.927246376811592</v>
      </c>
      <c r="X30" s="1">
        <v>4.8490000000000002</v>
      </c>
      <c r="Y30" s="1">
        <v>4.0242000000000004</v>
      </c>
      <c r="Z30" s="1">
        <v>4.7767999999999997</v>
      </c>
      <c r="AA30" s="1">
        <v>5.5972</v>
      </c>
      <c r="AB30" s="1">
        <v>3.8946000000000001</v>
      </c>
      <c r="AC30" s="1">
        <v>1.6679999999999999</v>
      </c>
      <c r="AD30" s="1"/>
      <c r="AE30" s="1">
        <f t="shared" si="6"/>
        <v>0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130.16300000000001</v>
      </c>
      <c r="D31" s="1">
        <v>621.19899999999996</v>
      </c>
      <c r="E31" s="1">
        <v>330.08499999999998</v>
      </c>
      <c r="F31" s="1">
        <v>327.23</v>
      </c>
      <c r="G31" s="6">
        <v>1</v>
      </c>
      <c r="H31" s="1">
        <v>30</v>
      </c>
      <c r="I31" s="1" t="s">
        <v>33</v>
      </c>
      <c r="J31" s="1">
        <v>362.8</v>
      </c>
      <c r="K31" s="1">
        <f t="shared" si="2"/>
        <v>-32.715000000000032</v>
      </c>
      <c r="L31" s="1"/>
      <c r="M31" s="1"/>
      <c r="N31" s="1">
        <v>159.60680000000011</v>
      </c>
      <c r="O31" s="1">
        <f t="shared" si="3"/>
        <v>66.016999999999996</v>
      </c>
      <c r="P31" s="5">
        <f t="shared" ref="P31:P33" si="21">9.6*O31-N31-F31</f>
        <v>146.92639999999983</v>
      </c>
      <c r="Q31" s="5">
        <f t="shared" si="18"/>
        <v>146.92639999999983</v>
      </c>
      <c r="R31" s="5"/>
      <c r="S31" s="5">
        <f t="shared" si="19"/>
        <v>146.92639999999983</v>
      </c>
      <c r="T31" s="5"/>
      <c r="U31" s="1"/>
      <c r="V31" s="1">
        <f t="shared" si="20"/>
        <v>9.6</v>
      </c>
      <c r="W31" s="1">
        <f t="shared" si="5"/>
        <v>7.3744156808094914</v>
      </c>
      <c r="X31" s="1">
        <v>73.012199999999993</v>
      </c>
      <c r="Y31" s="1">
        <v>70.776399999999995</v>
      </c>
      <c r="Z31" s="1">
        <v>70.983000000000004</v>
      </c>
      <c r="AA31" s="1">
        <v>72.526199999999989</v>
      </c>
      <c r="AB31" s="1">
        <v>66.375399999999999</v>
      </c>
      <c r="AC31" s="1">
        <v>71.070599999999999</v>
      </c>
      <c r="AD31" s="1"/>
      <c r="AE31" s="1">
        <f t="shared" si="6"/>
        <v>0</v>
      </c>
      <c r="AF31" s="1">
        <f t="shared" si="7"/>
        <v>147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81.251999999999995</v>
      </c>
      <c r="D32" s="1">
        <v>688.97400000000005</v>
      </c>
      <c r="E32" s="1">
        <v>293.68700000000001</v>
      </c>
      <c r="F32" s="1">
        <v>391.76100000000002</v>
      </c>
      <c r="G32" s="6">
        <v>1</v>
      </c>
      <c r="H32" s="1">
        <v>30</v>
      </c>
      <c r="I32" s="1" t="s">
        <v>33</v>
      </c>
      <c r="J32" s="1">
        <v>315.3</v>
      </c>
      <c r="K32" s="1">
        <f t="shared" si="2"/>
        <v>-21.613</v>
      </c>
      <c r="L32" s="1"/>
      <c r="M32" s="1"/>
      <c r="N32" s="1">
        <v>108.7692999999999</v>
      </c>
      <c r="O32" s="1">
        <f t="shared" si="3"/>
        <v>58.737400000000001</v>
      </c>
      <c r="P32" s="5">
        <f t="shared" si="21"/>
        <v>63.348740000000078</v>
      </c>
      <c r="Q32" s="5">
        <f t="shared" si="18"/>
        <v>63.348740000000078</v>
      </c>
      <c r="R32" s="5"/>
      <c r="S32" s="5">
        <f t="shared" si="19"/>
        <v>63.348740000000078</v>
      </c>
      <c r="T32" s="5"/>
      <c r="U32" s="1"/>
      <c r="V32" s="1">
        <f t="shared" si="20"/>
        <v>9.6</v>
      </c>
      <c r="W32" s="1">
        <f t="shared" si="5"/>
        <v>8.5214922689802393</v>
      </c>
      <c r="X32" s="1">
        <v>71.919200000000004</v>
      </c>
      <c r="Y32" s="1">
        <v>71.969200000000001</v>
      </c>
      <c r="Z32" s="1">
        <v>58.2102</v>
      </c>
      <c r="AA32" s="1">
        <v>61.313400000000001</v>
      </c>
      <c r="AB32" s="1">
        <v>57.636400000000002</v>
      </c>
      <c r="AC32" s="1">
        <v>62.590800000000002</v>
      </c>
      <c r="AD32" s="1"/>
      <c r="AE32" s="1">
        <f t="shared" si="6"/>
        <v>0</v>
      </c>
      <c r="AF32" s="1">
        <f t="shared" si="7"/>
        <v>63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234.547</v>
      </c>
      <c r="D33" s="1">
        <v>988.28499999999997</v>
      </c>
      <c r="E33" s="1">
        <v>555.55499999999995</v>
      </c>
      <c r="F33" s="1">
        <v>536.78399999999999</v>
      </c>
      <c r="G33" s="6">
        <v>1</v>
      </c>
      <c r="H33" s="1">
        <v>30</v>
      </c>
      <c r="I33" s="1" t="s">
        <v>33</v>
      </c>
      <c r="J33" s="1">
        <v>564.70000000000005</v>
      </c>
      <c r="K33" s="1">
        <f t="shared" si="2"/>
        <v>-9.1450000000000955</v>
      </c>
      <c r="L33" s="1"/>
      <c r="M33" s="1"/>
      <c r="N33" s="1">
        <v>298.76580000000001</v>
      </c>
      <c r="O33" s="1">
        <f t="shared" si="3"/>
        <v>111.11099999999999</v>
      </c>
      <c r="P33" s="5">
        <f t="shared" si="21"/>
        <v>231.11579999999981</v>
      </c>
      <c r="Q33" s="5">
        <f t="shared" si="18"/>
        <v>231.11579999999981</v>
      </c>
      <c r="R33" s="5"/>
      <c r="S33" s="5">
        <f t="shared" si="19"/>
        <v>231.11579999999981</v>
      </c>
      <c r="T33" s="5"/>
      <c r="U33" s="1"/>
      <c r="V33" s="1">
        <f t="shared" si="20"/>
        <v>9.6</v>
      </c>
      <c r="W33" s="1">
        <f t="shared" si="5"/>
        <v>7.5199557199557203</v>
      </c>
      <c r="X33" s="1">
        <v>120.9686</v>
      </c>
      <c r="Y33" s="1">
        <v>115.2474</v>
      </c>
      <c r="Z33" s="1">
        <v>110.07299999999999</v>
      </c>
      <c r="AA33" s="1">
        <v>103.9906</v>
      </c>
      <c r="AB33" s="1">
        <v>104.5904</v>
      </c>
      <c r="AC33" s="1">
        <v>108.1952</v>
      </c>
      <c r="AD33" s="1"/>
      <c r="AE33" s="1">
        <f t="shared" si="6"/>
        <v>0</v>
      </c>
      <c r="AF33" s="1">
        <f t="shared" si="7"/>
        <v>231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76.341999999999999</v>
      </c>
      <c r="D34" s="1">
        <v>229.821</v>
      </c>
      <c r="E34" s="1">
        <v>82.210999999999999</v>
      </c>
      <c r="F34" s="1">
        <v>189.6</v>
      </c>
      <c r="G34" s="6">
        <v>1</v>
      </c>
      <c r="H34" s="1">
        <v>45</v>
      </c>
      <c r="I34" s="1" t="s">
        <v>33</v>
      </c>
      <c r="J34" s="1">
        <v>100.1</v>
      </c>
      <c r="K34" s="1">
        <f t="shared" si="2"/>
        <v>-17.888999999999996</v>
      </c>
      <c r="L34" s="1"/>
      <c r="M34" s="1"/>
      <c r="N34" s="1">
        <v>10.43060000000011</v>
      </c>
      <c r="O34" s="1">
        <f t="shared" si="3"/>
        <v>16.4422</v>
      </c>
      <c r="P34" s="5"/>
      <c r="Q34" s="5">
        <v>100</v>
      </c>
      <c r="R34" s="5"/>
      <c r="S34" s="5">
        <f t="shared" si="19"/>
        <v>100</v>
      </c>
      <c r="T34" s="5">
        <v>100</v>
      </c>
      <c r="U34" s="1" t="s">
        <v>149</v>
      </c>
      <c r="V34" s="1">
        <f t="shared" si="20"/>
        <v>18.247594604128409</v>
      </c>
      <c r="W34" s="1">
        <f t="shared" si="5"/>
        <v>12.165683424359278</v>
      </c>
      <c r="X34" s="1">
        <v>23.8154</v>
      </c>
      <c r="Y34" s="1">
        <v>25.837599999999998</v>
      </c>
      <c r="Z34" s="1">
        <v>20.531199999999998</v>
      </c>
      <c r="AA34" s="1">
        <v>18.431999999999999</v>
      </c>
      <c r="AB34" s="1">
        <v>19.268599999999999</v>
      </c>
      <c r="AC34" s="1">
        <v>24.821999999999999</v>
      </c>
      <c r="AD34" s="1"/>
      <c r="AE34" s="1">
        <f t="shared" si="6"/>
        <v>0</v>
      </c>
      <c r="AF34" s="1">
        <f t="shared" si="7"/>
        <v>100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73.194000000000003</v>
      </c>
      <c r="D35" s="1">
        <v>72.498000000000005</v>
      </c>
      <c r="E35" s="1">
        <v>82.421999999999997</v>
      </c>
      <c r="F35" s="1">
        <v>55.518999999999998</v>
      </c>
      <c r="G35" s="6">
        <v>1</v>
      </c>
      <c r="H35" s="1">
        <v>40</v>
      </c>
      <c r="I35" s="1" t="s">
        <v>33</v>
      </c>
      <c r="J35" s="1">
        <v>56.5</v>
      </c>
      <c r="K35" s="1">
        <f t="shared" si="2"/>
        <v>25.921999999999997</v>
      </c>
      <c r="L35" s="1"/>
      <c r="M35" s="1"/>
      <c r="N35" s="1">
        <v>0</v>
      </c>
      <c r="O35" s="1">
        <f t="shared" si="3"/>
        <v>16.484400000000001</v>
      </c>
      <c r="P35" s="5">
        <f t="shared" ref="P35" si="22">10*O35-N35-F35</f>
        <v>109.32499999999999</v>
      </c>
      <c r="Q35" s="5">
        <v>0</v>
      </c>
      <c r="R35" s="5"/>
      <c r="S35" s="5">
        <f t="shared" si="19"/>
        <v>0</v>
      </c>
      <c r="T35" s="5">
        <v>0</v>
      </c>
      <c r="U35" s="1" t="s">
        <v>148</v>
      </c>
      <c r="V35" s="1">
        <f t="shared" si="20"/>
        <v>3.3679721433597822</v>
      </c>
      <c r="W35" s="1">
        <f t="shared" si="5"/>
        <v>3.3679721433597822</v>
      </c>
      <c r="X35" s="1">
        <v>3.8794</v>
      </c>
      <c r="Y35" s="1">
        <v>2.7833999999999999</v>
      </c>
      <c r="Z35" s="1">
        <v>13.079800000000001</v>
      </c>
      <c r="AA35" s="1">
        <v>14.988200000000001</v>
      </c>
      <c r="AB35" s="1">
        <v>12.5098</v>
      </c>
      <c r="AC35" s="1">
        <v>10.4534</v>
      </c>
      <c r="AD35" s="1" t="s">
        <v>152</v>
      </c>
      <c r="AE35" s="1">
        <f t="shared" si="6"/>
        <v>0</v>
      </c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32</v>
      </c>
      <c r="C36" s="1">
        <v>995.18</v>
      </c>
      <c r="D36" s="1">
        <v>3570.846</v>
      </c>
      <c r="E36" s="1">
        <v>1977.239</v>
      </c>
      <c r="F36" s="1">
        <v>2119.8449999999998</v>
      </c>
      <c r="G36" s="6">
        <v>1</v>
      </c>
      <c r="H36" s="1">
        <v>40</v>
      </c>
      <c r="I36" s="1" t="s">
        <v>33</v>
      </c>
      <c r="J36" s="1">
        <v>1910.45</v>
      </c>
      <c r="K36" s="1">
        <f t="shared" si="2"/>
        <v>66.788999999999987</v>
      </c>
      <c r="L36" s="1"/>
      <c r="M36" s="1"/>
      <c r="N36" s="1">
        <v>610.58769999999913</v>
      </c>
      <c r="O36" s="1">
        <f t="shared" si="3"/>
        <v>395.44780000000003</v>
      </c>
      <c r="P36" s="5">
        <v>1020</v>
      </c>
      <c r="Q36" s="5">
        <f t="shared" si="18"/>
        <v>1020</v>
      </c>
      <c r="R36" s="5">
        <v>500</v>
      </c>
      <c r="S36" s="5">
        <f t="shared" si="19"/>
        <v>520</v>
      </c>
      <c r="T36" s="5"/>
      <c r="U36" s="1"/>
      <c r="V36" s="1">
        <f t="shared" si="20"/>
        <v>9.4840145779038316</v>
      </c>
      <c r="W36" s="1">
        <f t="shared" si="5"/>
        <v>6.9046602358136742</v>
      </c>
      <c r="X36" s="1">
        <v>397.09300000000002</v>
      </c>
      <c r="Y36" s="1">
        <v>406.48820000000001</v>
      </c>
      <c r="Z36" s="1">
        <v>365.88060000000002</v>
      </c>
      <c r="AA36" s="1">
        <v>365.56020000000001</v>
      </c>
      <c r="AB36" s="1">
        <v>364.49779999999998</v>
      </c>
      <c r="AC36" s="1">
        <v>374.57679999999999</v>
      </c>
      <c r="AD36" s="1"/>
      <c r="AE36" s="1">
        <f t="shared" si="6"/>
        <v>500</v>
      </c>
      <c r="AF36" s="1">
        <f t="shared" si="7"/>
        <v>520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138.79300000000001</v>
      </c>
      <c r="D37" s="1">
        <v>76.125</v>
      </c>
      <c r="E37" s="1">
        <v>72.650000000000006</v>
      </c>
      <c r="F37" s="1">
        <v>127.818</v>
      </c>
      <c r="G37" s="6">
        <v>1</v>
      </c>
      <c r="H37" s="1">
        <v>35</v>
      </c>
      <c r="I37" s="1" t="s">
        <v>33</v>
      </c>
      <c r="J37" s="1">
        <v>84.75</v>
      </c>
      <c r="K37" s="1">
        <f t="shared" si="2"/>
        <v>-12.099999999999994</v>
      </c>
      <c r="L37" s="1"/>
      <c r="M37" s="1"/>
      <c r="N37" s="1">
        <v>28.70499999999997</v>
      </c>
      <c r="O37" s="1">
        <f t="shared" si="3"/>
        <v>14.530000000000001</v>
      </c>
      <c r="P37" s="5"/>
      <c r="Q37" s="5">
        <f t="shared" si="18"/>
        <v>0</v>
      </c>
      <c r="R37" s="5"/>
      <c r="S37" s="5">
        <f t="shared" si="19"/>
        <v>0</v>
      </c>
      <c r="T37" s="5"/>
      <c r="U37" s="1"/>
      <c r="V37" s="1">
        <f t="shared" si="20"/>
        <v>10.772401927047484</v>
      </c>
      <c r="W37" s="1">
        <f t="shared" si="5"/>
        <v>10.772401927047484</v>
      </c>
      <c r="X37" s="1">
        <v>19.933800000000002</v>
      </c>
      <c r="Y37" s="1">
        <v>20.2942</v>
      </c>
      <c r="Z37" s="1">
        <v>14.305199999999999</v>
      </c>
      <c r="AA37" s="1">
        <v>15.351800000000001</v>
      </c>
      <c r="AB37" s="1">
        <v>25.3444</v>
      </c>
      <c r="AC37" s="1">
        <v>25.104199999999999</v>
      </c>
      <c r="AD37" s="1"/>
      <c r="AE37" s="1">
        <f t="shared" si="6"/>
        <v>0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73</v>
      </c>
      <c r="B38" s="18" t="s">
        <v>32</v>
      </c>
      <c r="C38" s="18"/>
      <c r="D38" s="18"/>
      <c r="E38" s="18"/>
      <c r="F38" s="18"/>
      <c r="G38" s="19">
        <v>0</v>
      </c>
      <c r="H38" s="18">
        <v>45</v>
      </c>
      <c r="I38" s="18" t="s">
        <v>33</v>
      </c>
      <c r="J38" s="18">
        <v>9</v>
      </c>
      <c r="K38" s="18">
        <f t="shared" ref="K38:K69" si="23">E38-J38</f>
        <v>-9</v>
      </c>
      <c r="L38" s="18"/>
      <c r="M38" s="18"/>
      <c r="N38" s="18"/>
      <c r="O38" s="18">
        <f t="shared" si="3"/>
        <v>0</v>
      </c>
      <c r="P38" s="20"/>
      <c r="Q38" s="20"/>
      <c r="R38" s="20"/>
      <c r="S38" s="20"/>
      <c r="T38" s="20"/>
      <c r="U38" s="18"/>
      <c r="V38" s="18" t="e">
        <f t="shared" si="4"/>
        <v>#DIV/0!</v>
      </c>
      <c r="W38" s="18" t="e">
        <f t="shared" si="5"/>
        <v>#DIV/0!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 t="s">
        <v>74</v>
      </c>
      <c r="AE38" s="18">
        <f t="shared" si="6"/>
        <v>0</v>
      </c>
      <c r="AF38" s="18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32</v>
      </c>
      <c r="C39" s="1">
        <v>58.174999999999997</v>
      </c>
      <c r="D39" s="1">
        <v>403.44799999999998</v>
      </c>
      <c r="E39" s="1">
        <v>177.81800000000001</v>
      </c>
      <c r="F39" s="1">
        <v>241.45099999999999</v>
      </c>
      <c r="G39" s="6">
        <v>1</v>
      </c>
      <c r="H39" s="1">
        <v>30</v>
      </c>
      <c r="I39" s="1" t="s">
        <v>33</v>
      </c>
      <c r="J39" s="1">
        <v>188.6</v>
      </c>
      <c r="K39" s="1">
        <f t="shared" si="23"/>
        <v>-10.781999999999982</v>
      </c>
      <c r="L39" s="1"/>
      <c r="M39" s="1"/>
      <c r="N39" s="1">
        <v>0</v>
      </c>
      <c r="O39" s="1">
        <f t="shared" si="3"/>
        <v>35.563600000000001</v>
      </c>
      <c r="P39" s="5">
        <f t="shared" ref="P39:P41" si="24">9.6*O39-N39-F39</f>
        <v>99.959559999999982</v>
      </c>
      <c r="Q39" s="5">
        <f t="shared" ref="Q39:Q57" si="25">P39</f>
        <v>99.959559999999982</v>
      </c>
      <c r="R39" s="5"/>
      <c r="S39" s="5">
        <f t="shared" ref="S39:S57" si="26">Q39-R39</f>
        <v>99.959559999999982</v>
      </c>
      <c r="T39" s="5"/>
      <c r="U39" s="1"/>
      <c r="V39" s="1">
        <f t="shared" ref="V39:V57" si="27">(F39+N39+Q39)/O39</f>
        <v>9.6</v>
      </c>
      <c r="W39" s="1">
        <f t="shared" si="5"/>
        <v>6.7892733019154416</v>
      </c>
      <c r="X39" s="1">
        <v>37.448</v>
      </c>
      <c r="Y39" s="1">
        <v>43.945599999999999</v>
      </c>
      <c r="Z39" s="1">
        <v>38.0852</v>
      </c>
      <c r="AA39" s="1">
        <v>31.353400000000001</v>
      </c>
      <c r="AB39" s="1">
        <v>32.381399999999999</v>
      </c>
      <c r="AC39" s="1">
        <v>38.885199999999998</v>
      </c>
      <c r="AD39" s="1"/>
      <c r="AE39" s="1">
        <f t="shared" si="6"/>
        <v>0</v>
      </c>
      <c r="AF39" s="1">
        <f t="shared" si="7"/>
        <v>100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32</v>
      </c>
      <c r="C40" s="1">
        <v>19.384</v>
      </c>
      <c r="D40" s="1">
        <v>119.40900000000001</v>
      </c>
      <c r="E40" s="1">
        <v>71.448999999999998</v>
      </c>
      <c r="F40" s="1">
        <v>60.74</v>
      </c>
      <c r="G40" s="6">
        <v>1</v>
      </c>
      <c r="H40" s="1">
        <v>45</v>
      </c>
      <c r="I40" s="1" t="s">
        <v>33</v>
      </c>
      <c r="J40" s="1">
        <v>81.7</v>
      </c>
      <c r="K40" s="1">
        <f t="shared" si="23"/>
        <v>-10.251000000000005</v>
      </c>
      <c r="L40" s="1"/>
      <c r="M40" s="1"/>
      <c r="N40" s="1">
        <v>0</v>
      </c>
      <c r="O40" s="1">
        <f t="shared" si="3"/>
        <v>14.2898</v>
      </c>
      <c r="P40" s="5">
        <f t="shared" si="24"/>
        <v>76.442079999999976</v>
      </c>
      <c r="Q40" s="5">
        <f t="shared" si="25"/>
        <v>76.442079999999976</v>
      </c>
      <c r="R40" s="5"/>
      <c r="S40" s="5">
        <f t="shared" si="26"/>
        <v>76.442079999999976</v>
      </c>
      <c r="T40" s="5"/>
      <c r="U40" s="1"/>
      <c r="V40" s="1">
        <f t="shared" si="27"/>
        <v>9.6</v>
      </c>
      <c r="W40" s="1">
        <f t="shared" si="5"/>
        <v>4.2505843328807966</v>
      </c>
      <c r="X40" s="1">
        <v>9.3504000000000005</v>
      </c>
      <c r="Y40" s="1">
        <v>5.9944000000000006</v>
      </c>
      <c r="Z40" s="1">
        <v>14.654400000000001</v>
      </c>
      <c r="AA40" s="1">
        <v>14.652200000000001</v>
      </c>
      <c r="AB40" s="1">
        <v>6.6319999999999997</v>
      </c>
      <c r="AC40" s="1">
        <v>11.787599999999999</v>
      </c>
      <c r="AD40" s="1"/>
      <c r="AE40" s="1">
        <f t="shared" si="6"/>
        <v>0</v>
      </c>
      <c r="AF40" s="1">
        <f t="shared" si="7"/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32</v>
      </c>
      <c r="C41" s="1">
        <v>76.39</v>
      </c>
      <c r="D41" s="1">
        <v>111.857</v>
      </c>
      <c r="E41" s="1">
        <v>95.162000000000006</v>
      </c>
      <c r="F41" s="1">
        <v>68.585999999999999</v>
      </c>
      <c r="G41" s="6">
        <v>1</v>
      </c>
      <c r="H41" s="1">
        <v>45</v>
      </c>
      <c r="I41" s="1" t="s">
        <v>33</v>
      </c>
      <c r="J41" s="1">
        <v>89.7</v>
      </c>
      <c r="K41" s="1">
        <f t="shared" si="23"/>
        <v>5.4620000000000033</v>
      </c>
      <c r="L41" s="1"/>
      <c r="M41" s="1"/>
      <c r="N41" s="1">
        <v>49.583599999999997</v>
      </c>
      <c r="O41" s="1">
        <f t="shared" si="3"/>
        <v>19.032400000000003</v>
      </c>
      <c r="P41" s="5">
        <f t="shared" si="24"/>
        <v>64.541440000000037</v>
      </c>
      <c r="Q41" s="5">
        <f t="shared" si="25"/>
        <v>64.541440000000037</v>
      </c>
      <c r="R41" s="5"/>
      <c r="S41" s="5">
        <f t="shared" si="26"/>
        <v>64.541440000000037</v>
      </c>
      <c r="T41" s="5"/>
      <c r="U41" s="1"/>
      <c r="V41" s="1">
        <f t="shared" si="27"/>
        <v>9.6</v>
      </c>
      <c r="W41" s="1">
        <f t="shared" si="5"/>
        <v>6.2088648830415494</v>
      </c>
      <c r="X41" s="1">
        <v>16.207000000000001</v>
      </c>
      <c r="Y41" s="1">
        <v>15.3216</v>
      </c>
      <c r="Z41" s="1">
        <v>16.194600000000001</v>
      </c>
      <c r="AA41" s="1">
        <v>11.566800000000001</v>
      </c>
      <c r="AB41" s="1">
        <v>7.3754000000000008</v>
      </c>
      <c r="AC41" s="1">
        <v>13.2622</v>
      </c>
      <c r="AD41" s="1"/>
      <c r="AE41" s="1">
        <f t="shared" si="6"/>
        <v>0</v>
      </c>
      <c r="AF41" s="1">
        <f t="shared" si="7"/>
        <v>65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32</v>
      </c>
      <c r="C42" s="1">
        <v>4.3730000000000002</v>
      </c>
      <c r="D42" s="1">
        <v>220.053</v>
      </c>
      <c r="E42" s="1">
        <v>55.192999999999998</v>
      </c>
      <c r="F42" s="1">
        <v>164.14599999999999</v>
      </c>
      <c r="G42" s="6">
        <v>1</v>
      </c>
      <c r="H42" s="1">
        <v>45</v>
      </c>
      <c r="I42" s="1" t="s">
        <v>33</v>
      </c>
      <c r="J42" s="1">
        <v>57.7</v>
      </c>
      <c r="K42" s="1">
        <f t="shared" si="23"/>
        <v>-2.507000000000005</v>
      </c>
      <c r="L42" s="1"/>
      <c r="M42" s="1"/>
      <c r="N42" s="1">
        <v>0</v>
      </c>
      <c r="O42" s="1">
        <f t="shared" si="3"/>
        <v>11.038599999999999</v>
      </c>
      <c r="P42" s="5"/>
      <c r="Q42" s="5">
        <f t="shared" si="25"/>
        <v>0</v>
      </c>
      <c r="R42" s="5"/>
      <c r="S42" s="5">
        <f t="shared" si="26"/>
        <v>0</v>
      </c>
      <c r="T42" s="5"/>
      <c r="U42" s="1"/>
      <c r="V42" s="1">
        <f t="shared" si="27"/>
        <v>14.870182813037886</v>
      </c>
      <c r="W42" s="1">
        <f t="shared" si="5"/>
        <v>14.870182813037886</v>
      </c>
      <c r="X42" s="1">
        <v>18.475200000000001</v>
      </c>
      <c r="Y42" s="1">
        <v>20.958400000000001</v>
      </c>
      <c r="Z42" s="1">
        <v>13.448399999999999</v>
      </c>
      <c r="AA42" s="1">
        <v>8.0982000000000003</v>
      </c>
      <c r="AB42" s="1">
        <v>6.9468000000000014</v>
      </c>
      <c r="AC42" s="1">
        <v>13.594799999999999</v>
      </c>
      <c r="AD42" s="1"/>
      <c r="AE42" s="1">
        <f t="shared" si="6"/>
        <v>0</v>
      </c>
      <c r="AF42" s="1">
        <f t="shared" si="7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41</v>
      </c>
      <c r="C43" s="1">
        <v>556.60500000000002</v>
      </c>
      <c r="D43" s="1">
        <v>3342</v>
      </c>
      <c r="E43" s="1">
        <v>2033.68</v>
      </c>
      <c r="F43" s="1">
        <v>1588.925</v>
      </c>
      <c r="G43" s="6">
        <v>0.4</v>
      </c>
      <c r="H43" s="1">
        <v>45</v>
      </c>
      <c r="I43" s="1" t="s">
        <v>33</v>
      </c>
      <c r="J43" s="1">
        <v>2101</v>
      </c>
      <c r="K43" s="1">
        <f t="shared" si="23"/>
        <v>-67.319999999999936</v>
      </c>
      <c r="L43" s="1"/>
      <c r="M43" s="1"/>
      <c r="N43" s="1">
        <v>780.87899999999991</v>
      </c>
      <c r="O43" s="1">
        <f t="shared" si="3"/>
        <v>406.73599999999999</v>
      </c>
      <c r="P43" s="5">
        <v>1500</v>
      </c>
      <c r="Q43" s="5">
        <f t="shared" si="25"/>
        <v>1500</v>
      </c>
      <c r="R43" s="5">
        <v>400</v>
      </c>
      <c r="S43" s="5">
        <f t="shared" si="26"/>
        <v>1100</v>
      </c>
      <c r="T43" s="5"/>
      <c r="U43" s="1"/>
      <c r="V43" s="1">
        <f t="shared" si="27"/>
        <v>9.5142893670587316</v>
      </c>
      <c r="W43" s="1">
        <f t="shared" si="5"/>
        <v>5.8263935329058656</v>
      </c>
      <c r="X43" s="1">
        <v>366.279</v>
      </c>
      <c r="Y43" s="1">
        <v>361.07900000000001</v>
      </c>
      <c r="Z43" s="1">
        <v>366.2</v>
      </c>
      <c r="AA43" s="1">
        <v>354.8</v>
      </c>
      <c r="AB43" s="1">
        <v>324.8</v>
      </c>
      <c r="AC43" s="1">
        <v>340</v>
      </c>
      <c r="AD43" s="1" t="s">
        <v>80</v>
      </c>
      <c r="AE43" s="1">
        <f t="shared" si="6"/>
        <v>160</v>
      </c>
      <c r="AF43" s="1">
        <f t="shared" si="7"/>
        <v>440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41</v>
      </c>
      <c r="C44" s="1">
        <v>399</v>
      </c>
      <c r="D44" s="1">
        <v>550</v>
      </c>
      <c r="E44" s="1">
        <v>694</v>
      </c>
      <c r="F44" s="1">
        <v>218</v>
      </c>
      <c r="G44" s="6">
        <v>0.45</v>
      </c>
      <c r="H44" s="1">
        <v>50</v>
      </c>
      <c r="I44" s="1" t="s">
        <v>33</v>
      </c>
      <c r="J44" s="1">
        <v>666</v>
      </c>
      <c r="K44" s="1">
        <f t="shared" si="23"/>
        <v>28</v>
      </c>
      <c r="L44" s="1"/>
      <c r="M44" s="1"/>
      <c r="N44" s="1">
        <v>208.2</v>
      </c>
      <c r="O44" s="1">
        <f t="shared" si="3"/>
        <v>138.80000000000001</v>
      </c>
      <c r="P44" s="5">
        <v>880</v>
      </c>
      <c r="Q44" s="5">
        <f t="shared" si="25"/>
        <v>880</v>
      </c>
      <c r="R44" s="5"/>
      <c r="S44" s="5">
        <f t="shared" si="26"/>
        <v>880</v>
      </c>
      <c r="T44" s="5"/>
      <c r="U44" s="1"/>
      <c r="V44" s="1">
        <f t="shared" si="27"/>
        <v>9.4106628242074919</v>
      </c>
      <c r="W44" s="1">
        <f t="shared" si="5"/>
        <v>3.0706051873198845</v>
      </c>
      <c r="X44" s="1">
        <v>91.2</v>
      </c>
      <c r="Y44" s="1">
        <v>80.599999999999994</v>
      </c>
      <c r="Z44" s="1">
        <v>113</v>
      </c>
      <c r="AA44" s="1">
        <v>116.2</v>
      </c>
      <c r="AB44" s="1">
        <v>115</v>
      </c>
      <c r="AC44" s="1">
        <v>116.8</v>
      </c>
      <c r="AD44" s="1"/>
      <c r="AE44" s="1">
        <f t="shared" si="6"/>
        <v>0</v>
      </c>
      <c r="AF44" s="1">
        <f t="shared" si="7"/>
        <v>396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41</v>
      </c>
      <c r="C45" s="1">
        <v>326</v>
      </c>
      <c r="D45" s="1">
        <v>3096</v>
      </c>
      <c r="E45" s="1">
        <v>1831</v>
      </c>
      <c r="F45" s="1">
        <v>1389</v>
      </c>
      <c r="G45" s="6">
        <v>0.4</v>
      </c>
      <c r="H45" s="1">
        <v>45</v>
      </c>
      <c r="I45" s="1" t="s">
        <v>33</v>
      </c>
      <c r="J45" s="1">
        <v>1938</v>
      </c>
      <c r="K45" s="1">
        <f t="shared" si="23"/>
        <v>-107</v>
      </c>
      <c r="L45" s="1"/>
      <c r="M45" s="1"/>
      <c r="N45" s="1">
        <v>566.09999999999991</v>
      </c>
      <c r="O45" s="1">
        <f t="shared" si="3"/>
        <v>366.2</v>
      </c>
      <c r="P45" s="5">
        <v>1500</v>
      </c>
      <c r="Q45" s="5">
        <f t="shared" si="25"/>
        <v>1500</v>
      </c>
      <c r="R45" s="5">
        <v>400</v>
      </c>
      <c r="S45" s="5">
        <f t="shared" si="26"/>
        <v>1100</v>
      </c>
      <c r="T45" s="5"/>
      <c r="U45" s="1"/>
      <c r="V45" s="1">
        <f t="shared" si="27"/>
        <v>9.4350081922446751</v>
      </c>
      <c r="W45" s="1">
        <f t="shared" si="5"/>
        <v>5.338885854724194</v>
      </c>
      <c r="X45" s="1">
        <v>318.8</v>
      </c>
      <c r="Y45" s="1">
        <v>321</v>
      </c>
      <c r="Z45" s="1">
        <v>343.2</v>
      </c>
      <c r="AA45" s="1">
        <v>328.2</v>
      </c>
      <c r="AB45" s="1">
        <v>288</v>
      </c>
      <c r="AC45" s="1">
        <v>304</v>
      </c>
      <c r="AD45" s="1" t="s">
        <v>80</v>
      </c>
      <c r="AE45" s="1">
        <f t="shared" si="6"/>
        <v>160</v>
      </c>
      <c r="AF45" s="1">
        <f t="shared" si="7"/>
        <v>440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615.95899999999995</v>
      </c>
      <c r="D46" s="1">
        <v>1881.885</v>
      </c>
      <c r="E46" s="1">
        <v>1272.9169999999999</v>
      </c>
      <c r="F46" s="1">
        <v>1034.7729999999999</v>
      </c>
      <c r="G46" s="6">
        <v>1</v>
      </c>
      <c r="H46" s="1">
        <v>45</v>
      </c>
      <c r="I46" s="1" t="s">
        <v>33</v>
      </c>
      <c r="J46" s="1">
        <v>1194.5</v>
      </c>
      <c r="K46" s="1">
        <f t="shared" si="23"/>
        <v>78.416999999999916</v>
      </c>
      <c r="L46" s="1"/>
      <c r="M46" s="1"/>
      <c r="N46" s="1">
        <v>118.2833999999998</v>
      </c>
      <c r="O46" s="1">
        <f t="shared" si="3"/>
        <v>254.58339999999998</v>
      </c>
      <c r="P46" s="5">
        <f t="shared" ref="P44:P54" si="28">9.6*O46-N46-F46</f>
        <v>1290.94424</v>
      </c>
      <c r="Q46" s="5">
        <f t="shared" si="25"/>
        <v>1290.94424</v>
      </c>
      <c r="R46" s="5">
        <v>500</v>
      </c>
      <c r="S46" s="5">
        <f t="shared" si="26"/>
        <v>790.94424000000004</v>
      </c>
      <c r="T46" s="5"/>
      <c r="U46" s="1"/>
      <c r="V46" s="1">
        <f t="shared" si="27"/>
        <v>9.6</v>
      </c>
      <c r="W46" s="1">
        <f t="shared" si="5"/>
        <v>4.5291892558587863</v>
      </c>
      <c r="X46" s="1">
        <v>208.89400000000001</v>
      </c>
      <c r="Y46" s="1">
        <v>229.2628</v>
      </c>
      <c r="Z46" s="1">
        <v>221.58959999999999</v>
      </c>
      <c r="AA46" s="1">
        <v>231.48759999999999</v>
      </c>
      <c r="AB46" s="1">
        <v>222.3278</v>
      </c>
      <c r="AC46" s="1">
        <v>212.63220000000001</v>
      </c>
      <c r="AD46" s="1"/>
      <c r="AE46" s="1">
        <f t="shared" si="6"/>
        <v>500</v>
      </c>
      <c r="AF46" s="1">
        <f t="shared" si="7"/>
        <v>791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41</v>
      </c>
      <c r="C47" s="1">
        <v>574</v>
      </c>
      <c r="D47" s="1">
        <v>372</v>
      </c>
      <c r="E47" s="1">
        <v>560</v>
      </c>
      <c r="F47" s="1">
        <v>349</v>
      </c>
      <c r="G47" s="6">
        <v>0.45</v>
      </c>
      <c r="H47" s="1">
        <v>45</v>
      </c>
      <c r="I47" s="1" t="s">
        <v>33</v>
      </c>
      <c r="J47" s="1">
        <v>567</v>
      </c>
      <c r="K47" s="1">
        <f t="shared" si="23"/>
        <v>-7</v>
      </c>
      <c r="L47" s="1"/>
      <c r="M47" s="1"/>
      <c r="N47" s="1">
        <v>158</v>
      </c>
      <c r="O47" s="1">
        <f t="shared" si="3"/>
        <v>112</v>
      </c>
      <c r="P47" s="5">
        <f t="shared" si="28"/>
        <v>568.20000000000005</v>
      </c>
      <c r="Q47" s="5">
        <f t="shared" si="25"/>
        <v>568.20000000000005</v>
      </c>
      <c r="R47" s="5"/>
      <c r="S47" s="5">
        <f t="shared" si="26"/>
        <v>568.20000000000005</v>
      </c>
      <c r="T47" s="5"/>
      <c r="U47" s="1"/>
      <c r="V47" s="1">
        <f t="shared" si="27"/>
        <v>9.6</v>
      </c>
      <c r="W47" s="1">
        <f t="shared" si="5"/>
        <v>4.5267857142857144</v>
      </c>
      <c r="X47" s="1">
        <v>89.4</v>
      </c>
      <c r="Y47" s="1">
        <v>90.6</v>
      </c>
      <c r="Z47" s="1">
        <v>109.6</v>
      </c>
      <c r="AA47" s="1">
        <v>108</v>
      </c>
      <c r="AB47" s="1">
        <v>131.4</v>
      </c>
      <c r="AC47" s="1">
        <v>133.80000000000001</v>
      </c>
      <c r="AD47" s="1"/>
      <c r="AE47" s="1">
        <f t="shared" si="6"/>
        <v>0</v>
      </c>
      <c r="AF47" s="1">
        <f t="shared" si="7"/>
        <v>256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41</v>
      </c>
      <c r="C48" s="1">
        <v>397</v>
      </c>
      <c r="D48" s="1">
        <v>894</v>
      </c>
      <c r="E48" s="1">
        <v>674</v>
      </c>
      <c r="F48" s="1">
        <v>499</v>
      </c>
      <c r="G48" s="6">
        <v>0.35</v>
      </c>
      <c r="H48" s="1">
        <v>40</v>
      </c>
      <c r="I48" s="1" t="s">
        <v>33</v>
      </c>
      <c r="J48" s="1">
        <v>692</v>
      </c>
      <c r="K48" s="1">
        <f t="shared" si="23"/>
        <v>-18</v>
      </c>
      <c r="L48" s="1"/>
      <c r="M48" s="1"/>
      <c r="N48" s="1">
        <v>310.5</v>
      </c>
      <c r="O48" s="1">
        <f t="shared" si="3"/>
        <v>134.80000000000001</v>
      </c>
      <c r="P48" s="5">
        <f t="shared" si="28"/>
        <v>484.58000000000015</v>
      </c>
      <c r="Q48" s="5">
        <f t="shared" si="25"/>
        <v>484.58000000000015</v>
      </c>
      <c r="R48" s="5"/>
      <c r="S48" s="5">
        <f t="shared" si="26"/>
        <v>484.58000000000015</v>
      </c>
      <c r="T48" s="5"/>
      <c r="U48" s="1"/>
      <c r="V48" s="1">
        <f t="shared" si="27"/>
        <v>9.6</v>
      </c>
      <c r="W48" s="1">
        <f t="shared" si="5"/>
        <v>6.0051928783382786</v>
      </c>
      <c r="X48" s="1">
        <v>120.4</v>
      </c>
      <c r="Y48" s="1">
        <v>117.6</v>
      </c>
      <c r="Z48" s="1">
        <v>112.6</v>
      </c>
      <c r="AA48" s="1">
        <v>111</v>
      </c>
      <c r="AB48" s="1">
        <v>117.6</v>
      </c>
      <c r="AC48" s="1">
        <v>119.4</v>
      </c>
      <c r="AD48" s="1" t="s">
        <v>80</v>
      </c>
      <c r="AE48" s="1">
        <f t="shared" si="6"/>
        <v>0</v>
      </c>
      <c r="AF48" s="1">
        <f t="shared" si="7"/>
        <v>170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32</v>
      </c>
      <c r="C49" s="1">
        <v>8.4760000000000009</v>
      </c>
      <c r="D49" s="1">
        <v>628.97900000000004</v>
      </c>
      <c r="E49" s="1">
        <v>317.46899999999999</v>
      </c>
      <c r="F49" s="1">
        <v>307.09500000000003</v>
      </c>
      <c r="G49" s="6">
        <v>1</v>
      </c>
      <c r="H49" s="1">
        <v>40</v>
      </c>
      <c r="I49" s="1" t="s">
        <v>33</v>
      </c>
      <c r="J49" s="1">
        <v>334.4</v>
      </c>
      <c r="K49" s="1">
        <f t="shared" si="23"/>
        <v>-16.930999999999983</v>
      </c>
      <c r="L49" s="1"/>
      <c r="M49" s="1"/>
      <c r="N49" s="1">
        <v>113.4020000000001</v>
      </c>
      <c r="O49" s="1">
        <f t="shared" si="3"/>
        <v>63.4938</v>
      </c>
      <c r="P49" s="5">
        <f t="shared" si="28"/>
        <v>189.04347999999987</v>
      </c>
      <c r="Q49" s="5">
        <f t="shared" si="25"/>
        <v>189.04347999999987</v>
      </c>
      <c r="R49" s="5"/>
      <c r="S49" s="5">
        <f t="shared" si="26"/>
        <v>189.04347999999987</v>
      </c>
      <c r="T49" s="5"/>
      <c r="U49" s="1"/>
      <c r="V49" s="1">
        <f t="shared" si="27"/>
        <v>9.6</v>
      </c>
      <c r="W49" s="1">
        <f t="shared" si="5"/>
        <v>6.6226466206149279</v>
      </c>
      <c r="X49" s="1">
        <v>58.692799999999998</v>
      </c>
      <c r="Y49" s="1">
        <v>61.662999999999997</v>
      </c>
      <c r="Z49" s="1">
        <v>55.703200000000002</v>
      </c>
      <c r="AA49" s="1">
        <v>47.588999999999999</v>
      </c>
      <c r="AB49" s="1">
        <v>40.642800000000001</v>
      </c>
      <c r="AC49" s="1">
        <v>53.830199999999998</v>
      </c>
      <c r="AD49" s="1"/>
      <c r="AE49" s="1">
        <f t="shared" si="6"/>
        <v>0</v>
      </c>
      <c r="AF49" s="1">
        <f t="shared" si="7"/>
        <v>189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41</v>
      </c>
      <c r="C50" s="1"/>
      <c r="D50" s="1">
        <v>1752</v>
      </c>
      <c r="E50" s="1">
        <v>911</v>
      </c>
      <c r="F50" s="1">
        <v>827</v>
      </c>
      <c r="G50" s="6">
        <v>0.4</v>
      </c>
      <c r="H50" s="1">
        <v>40</v>
      </c>
      <c r="I50" s="1" t="s">
        <v>33</v>
      </c>
      <c r="J50" s="1">
        <v>970</v>
      </c>
      <c r="K50" s="1">
        <f t="shared" si="23"/>
        <v>-59</v>
      </c>
      <c r="L50" s="1"/>
      <c r="M50" s="1"/>
      <c r="N50" s="1">
        <v>0</v>
      </c>
      <c r="O50" s="1">
        <f t="shared" si="3"/>
        <v>182.2</v>
      </c>
      <c r="P50" s="5">
        <f t="shared" si="28"/>
        <v>922.11999999999989</v>
      </c>
      <c r="Q50" s="5">
        <f t="shared" si="25"/>
        <v>922.11999999999989</v>
      </c>
      <c r="R50" s="5">
        <v>250</v>
      </c>
      <c r="S50" s="5">
        <f t="shared" si="26"/>
        <v>672.11999999999989</v>
      </c>
      <c r="T50" s="5"/>
      <c r="U50" s="1"/>
      <c r="V50" s="1">
        <f t="shared" si="27"/>
        <v>9.6</v>
      </c>
      <c r="W50" s="1">
        <f t="shared" si="5"/>
        <v>4.5389681668496165</v>
      </c>
      <c r="X50" s="1">
        <v>125.4</v>
      </c>
      <c r="Y50" s="1">
        <v>144.6</v>
      </c>
      <c r="Z50" s="1">
        <v>203</v>
      </c>
      <c r="AA50" s="1">
        <v>195.8</v>
      </c>
      <c r="AB50" s="1">
        <v>136.19999999999999</v>
      </c>
      <c r="AC50" s="1">
        <v>134.19999999999999</v>
      </c>
      <c r="AD50" s="1"/>
      <c r="AE50" s="1">
        <f t="shared" si="6"/>
        <v>100</v>
      </c>
      <c r="AF50" s="1">
        <f t="shared" si="7"/>
        <v>269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41</v>
      </c>
      <c r="C51" s="1">
        <v>97</v>
      </c>
      <c r="D51" s="1">
        <v>1709</v>
      </c>
      <c r="E51" s="1">
        <v>806</v>
      </c>
      <c r="F51" s="1">
        <v>885</v>
      </c>
      <c r="G51" s="6">
        <v>0.4</v>
      </c>
      <c r="H51" s="1">
        <v>45</v>
      </c>
      <c r="I51" s="1" t="s">
        <v>33</v>
      </c>
      <c r="J51" s="1">
        <v>840</v>
      </c>
      <c r="K51" s="1">
        <f t="shared" si="23"/>
        <v>-34</v>
      </c>
      <c r="L51" s="1"/>
      <c r="M51" s="1"/>
      <c r="N51" s="1">
        <v>0</v>
      </c>
      <c r="O51" s="1">
        <f t="shared" si="3"/>
        <v>161.19999999999999</v>
      </c>
      <c r="P51" s="5">
        <f t="shared" si="28"/>
        <v>662.51999999999975</v>
      </c>
      <c r="Q51" s="5">
        <f t="shared" si="25"/>
        <v>662.51999999999975</v>
      </c>
      <c r="R51" s="5"/>
      <c r="S51" s="5">
        <f t="shared" si="26"/>
        <v>662.51999999999975</v>
      </c>
      <c r="T51" s="5"/>
      <c r="U51" s="1"/>
      <c r="V51" s="1">
        <f t="shared" si="27"/>
        <v>9.6</v>
      </c>
      <c r="W51" s="1">
        <f t="shared" si="5"/>
        <v>5.4900744416873453</v>
      </c>
      <c r="X51" s="1">
        <v>146.4</v>
      </c>
      <c r="Y51" s="1">
        <v>168.6</v>
      </c>
      <c r="Z51" s="1">
        <v>179.8</v>
      </c>
      <c r="AA51" s="1">
        <v>176.2</v>
      </c>
      <c r="AB51" s="1">
        <v>139.4</v>
      </c>
      <c r="AC51" s="1">
        <v>141.19999999999999</v>
      </c>
      <c r="AD51" s="1" t="s">
        <v>80</v>
      </c>
      <c r="AE51" s="1">
        <f t="shared" si="6"/>
        <v>0</v>
      </c>
      <c r="AF51" s="1">
        <f t="shared" si="7"/>
        <v>265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32</v>
      </c>
      <c r="C52" s="1">
        <v>107.271</v>
      </c>
      <c r="D52" s="1">
        <v>506.31400000000002</v>
      </c>
      <c r="E52" s="1">
        <v>297.89600000000002</v>
      </c>
      <c r="F52" s="1">
        <v>304.13400000000001</v>
      </c>
      <c r="G52" s="6">
        <v>1</v>
      </c>
      <c r="H52" s="1">
        <v>40</v>
      </c>
      <c r="I52" s="1" t="s">
        <v>33</v>
      </c>
      <c r="J52" s="1">
        <v>297.60000000000002</v>
      </c>
      <c r="K52" s="1">
        <f t="shared" si="23"/>
        <v>0.29599999999999227</v>
      </c>
      <c r="L52" s="1"/>
      <c r="M52" s="1"/>
      <c r="N52" s="1">
        <v>42.272800000000068</v>
      </c>
      <c r="O52" s="1">
        <f t="shared" si="3"/>
        <v>59.5792</v>
      </c>
      <c r="P52" s="5">
        <f t="shared" si="28"/>
        <v>225.55351999999993</v>
      </c>
      <c r="Q52" s="5">
        <f t="shared" si="25"/>
        <v>225.55351999999993</v>
      </c>
      <c r="R52" s="5"/>
      <c r="S52" s="5">
        <f t="shared" si="26"/>
        <v>225.55351999999993</v>
      </c>
      <c r="T52" s="5"/>
      <c r="U52" s="1"/>
      <c r="V52" s="1">
        <f t="shared" si="27"/>
        <v>9.6</v>
      </c>
      <c r="W52" s="1">
        <f t="shared" si="5"/>
        <v>5.8142237559416721</v>
      </c>
      <c r="X52" s="1">
        <v>54.355999999999987</v>
      </c>
      <c r="Y52" s="1">
        <v>59.563000000000002</v>
      </c>
      <c r="Z52" s="1">
        <v>49.452800000000003</v>
      </c>
      <c r="AA52" s="1">
        <v>53.856399999999987</v>
      </c>
      <c r="AB52" s="1">
        <v>51.722400000000007</v>
      </c>
      <c r="AC52" s="1">
        <v>64.015799999999999</v>
      </c>
      <c r="AD52" s="1"/>
      <c r="AE52" s="1">
        <f t="shared" si="6"/>
        <v>0</v>
      </c>
      <c r="AF52" s="1">
        <f t="shared" si="7"/>
        <v>226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41</v>
      </c>
      <c r="C53" s="1">
        <v>444</v>
      </c>
      <c r="D53" s="1">
        <v>1104</v>
      </c>
      <c r="E53" s="1">
        <v>897</v>
      </c>
      <c r="F53" s="1">
        <v>531</v>
      </c>
      <c r="G53" s="6">
        <v>0.35</v>
      </c>
      <c r="H53" s="1">
        <v>40</v>
      </c>
      <c r="I53" s="1" t="s">
        <v>33</v>
      </c>
      <c r="J53" s="1">
        <v>913</v>
      </c>
      <c r="K53" s="1">
        <f t="shared" si="23"/>
        <v>-16</v>
      </c>
      <c r="L53" s="1"/>
      <c r="M53" s="1"/>
      <c r="N53" s="1">
        <v>408.90000000000032</v>
      </c>
      <c r="O53" s="1">
        <f t="shared" si="3"/>
        <v>179.4</v>
      </c>
      <c r="P53" s="5">
        <v>760</v>
      </c>
      <c r="Q53" s="5">
        <f t="shared" si="25"/>
        <v>760</v>
      </c>
      <c r="R53" s="5"/>
      <c r="S53" s="5">
        <f t="shared" si="26"/>
        <v>760</v>
      </c>
      <c r="T53" s="5"/>
      <c r="U53" s="1"/>
      <c r="V53" s="1">
        <f t="shared" si="27"/>
        <v>9.47547380156076</v>
      </c>
      <c r="W53" s="1">
        <f t="shared" si="5"/>
        <v>5.2391304347826102</v>
      </c>
      <c r="X53" s="1">
        <v>147.4</v>
      </c>
      <c r="Y53" s="1">
        <v>143.19999999999999</v>
      </c>
      <c r="Z53" s="1">
        <v>146.80000000000001</v>
      </c>
      <c r="AA53" s="1">
        <v>141.4</v>
      </c>
      <c r="AB53" s="1">
        <v>144.19999999999999</v>
      </c>
      <c r="AC53" s="1">
        <v>145.4</v>
      </c>
      <c r="AD53" s="1"/>
      <c r="AE53" s="1">
        <f t="shared" si="6"/>
        <v>0</v>
      </c>
      <c r="AF53" s="1">
        <f t="shared" si="7"/>
        <v>266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41</v>
      </c>
      <c r="C54" s="1">
        <v>220</v>
      </c>
      <c r="D54" s="1">
        <v>1434</v>
      </c>
      <c r="E54" s="1">
        <v>679</v>
      </c>
      <c r="F54" s="1">
        <v>752</v>
      </c>
      <c r="G54" s="6">
        <v>0.4</v>
      </c>
      <c r="H54" s="1">
        <v>40</v>
      </c>
      <c r="I54" s="1" t="s">
        <v>33</v>
      </c>
      <c r="J54" s="1">
        <v>774</v>
      </c>
      <c r="K54" s="1">
        <f t="shared" si="23"/>
        <v>-95</v>
      </c>
      <c r="L54" s="1"/>
      <c r="M54" s="1"/>
      <c r="N54" s="1">
        <v>0</v>
      </c>
      <c r="O54" s="1">
        <f t="shared" si="3"/>
        <v>135.80000000000001</v>
      </c>
      <c r="P54" s="5">
        <v>540</v>
      </c>
      <c r="Q54" s="5">
        <f t="shared" si="25"/>
        <v>540</v>
      </c>
      <c r="R54" s="5"/>
      <c r="S54" s="5">
        <f t="shared" si="26"/>
        <v>540</v>
      </c>
      <c r="T54" s="5"/>
      <c r="U54" s="1"/>
      <c r="V54" s="1">
        <f t="shared" si="27"/>
        <v>9.5139911634756995</v>
      </c>
      <c r="W54" s="1">
        <f t="shared" si="5"/>
        <v>5.5375552282768776</v>
      </c>
      <c r="X54" s="1">
        <v>121</v>
      </c>
      <c r="Y54" s="1">
        <v>143.19999999999999</v>
      </c>
      <c r="Z54" s="1">
        <v>135.80000000000001</v>
      </c>
      <c r="AA54" s="1">
        <v>129.6</v>
      </c>
      <c r="AB54" s="1">
        <v>127.8</v>
      </c>
      <c r="AC54" s="1">
        <v>143.6</v>
      </c>
      <c r="AD54" s="1"/>
      <c r="AE54" s="1">
        <f t="shared" si="6"/>
        <v>0</v>
      </c>
      <c r="AF54" s="1">
        <f t="shared" si="7"/>
        <v>216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32</v>
      </c>
      <c r="C55" s="1">
        <v>498.51799999999997</v>
      </c>
      <c r="D55" s="1">
        <v>1073.0360000000001</v>
      </c>
      <c r="E55" s="1">
        <v>551.69200000000001</v>
      </c>
      <c r="F55" s="1">
        <v>920.20899999999995</v>
      </c>
      <c r="G55" s="6">
        <v>1</v>
      </c>
      <c r="H55" s="1">
        <v>50</v>
      </c>
      <c r="I55" s="1" t="s">
        <v>33</v>
      </c>
      <c r="J55" s="1">
        <v>533.45000000000005</v>
      </c>
      <c r="K55" s="1">
        <f t="shared" si="23"/>
        <v>18.241999999999962</v>
      </c>
      <c r="L55" s="1"/>
      <c r="M55" s="1"/>
      <c r="N55" s="1">
        <v>222.11879999999999</v>
      </c>
      <c r="O55" s="1">
        <f t="shared" si="3"/>
        <v>110.33840000000001</v>
      </c>
      <c r="P55" s="5"/>
      <c r="Q55" s="5">
        <f t="shared" si="25"/>
        <v>0</v>
      </c>
      <c r="R55" s="5"/>
      <c r="S55" s="5">
        <f t="shared" si="26"/>
        <v>0</v>
      </c>
      <c r="T55" s="5"/>
      <c r="U55" s="1"/>
      <c r="V55" s="1">
        <f t="shared" si="27"/>
        <v>10.352948746764499</v>
      </c>
      <c r="W55" s="1">
        <f t="shared" si="5"/>
        <v>10.352948746764499</v>
      </c>
      <c r="X55" s="1">
        <v>137.40880000000001</v>
      </c>
      <c r="Y55" s="1">
        <v>144.14580000000001</v>
      </c>
      <c r="Z55" s="1">
        <v>122.0586</v>
      </c>
      <c r="AA55" s="1">
        <v>124.6528</v>
      </c>
      <c r="AB55" s="1">
        <v>131.95599999999999</v>
      </c>
      <c r="AC55" s="1">
        <v>150.18799999999999</v>
      </c>
      <c r="AD55" s="1"/>
      <c r="AE55" s="1">
        <f t="shared" si="6"/>
        <v>0</v>
      </c>
      <c r="AF55" s="1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32</v>
      </c>
      <c r="C56" s="1">
        <v>433.85599999999999</v>
      </c>
      <c r="D56" s="1">
        <v>1529.4960000000001</v>
      </c>
      <c r="E56" s="1">
        <v>933.25400000000002</v>
      </c>
      <c r="F56" s="1">
        <v>911.00099999999998</v>
      </c>
      <c r="G56" s="6">
        <v>1</v>
      </c>
      <c r="H56" s="1">
        <v>50</v>
      </c>
      <c r="I56" s="1" t="s">
        <v>33</v>
      </c>
      <c r="J56" s="1">
        <v>907.15</v>
      </c>
      <c r="K56" s="1">
        <f t="shared" si="23"/>
        <v>26.104000000000042</v>
      </c>
      <c r="L56" s="1"/>
      <c r="M56" s="1"/>
      <c r="N56" s="1">
        <v>491.84339999999992</v>
      </c>
      <c r="O56" s="1">
        <f t="shared" si="3"/>
        <v>186.6508</v>
      </c>
      <c r="P56" s="5">
        <v>360</v>
      </c>
      <c r="Q56" s="5">
        <f t="shared" si="25"/>
        <v>360</v>
      </c>
      <c r="R56" s="5"/>
      <c r="S56" s="5">
        <f t="shared" si="26"/>
        <v>360</v>
      </c>
      <c r="T56" s="5"/>
      <c r="U56" s="1"/>
      <c r="V56" s="1">
        <f t="shared" si="27"/>
        <v>9.444612077740894</v>
      </c>
      <c r="W56" s="1">
        <f t="shared" si="5"/>
        <v>7.5158767066629233</v>
      </c>
      <c r="X56" s="1">
        <v>193.5438</v>
      </c>
      <c r="Y56" s="1">
        <v>182.78540000000001</v>
      </c>
      <c r="Z56" s="1">
        <v>151.61259999999999</v>
      </c>
      <c r="AA56" s="1">
        <v>176.63800000000001</v>
      </c>
      <c r="AB56" s="1">
        <v>166.77719999999999</v>
      </c>
      <c r="AC56" s="1">
        <v>148.7578</v>
      </c>
      <c r="AD56" s="1"/>
      <c r="AE56" s="1">
        <f t="shared" si="6"/>
        <v>0</v>
      </c>
      <c r="AF56" s="1">
        <f t="shared" si="7"/>
        <v>360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32</v>
      </c>
      <c r="C57" s="1"/>
      <c r="D57" s="1">
        <v>108.804</v>
      </c>
      <c r="E57" s="1">
        <v>17.331</v>
      </c>
      <c r="F57" s="1">
        <v>90.718999999999994</v>
      </c>
      <c r="G57" s="6">
        <v>1</v>
      </c>
      <c r="H57" s="1">
        <v>40</v>
      </c>
      <c r="I57" s="1" t="s">
        <v>33</v>
      </c>
      <c r="J57" s="1">
        <v>24.5</v>
      </c>
      <c r="K57" s="1">
        <f t="shared" si="23"/>
        <v>-7.1690000000000005</v>
      </c>
      <c r="L57" s="1"/>
      <c r="M57" s="1"/>
      <c r="N57" s="1">
        <v>0</v>
      </c>
      <c r="O57" s="1">
        <f t="shared" si="3"/>
        <v>3.4661999999999997</v>
      </c>
      <c r="P57" s="5"/>
      <c r="Q57" s="5">
        <f t="shared" si="25"/>
        <v>0</v>
      </c>
      <c r="R57" s="5"/>
      <c r="S57" s="5">
        <f t="shared" si="26"/>
        <v>0</v>
      </c>
      <c r="T57" s="5"/>
      <c r="U57" s="1"/>
      <c r="V57" s="1">
        <f t="shared" si="27"/>
        <v>26.172465524205183</v>
      </c>
      <c r="W57" s="1">
        <f t="shared" si="5"/>
        <v>26.172465524205183</v>
      </c>
      <c r="X57" s="1">
        <v>8.3244000000000007</v>
      </c>
      <c r="Y57" s="1">
        <v>11.500999999999999</v>
      </c>
      <c r="Z57" s="1">
        <v>6.8081999999999994</v>
      </c>
      <c r="AA57" s="1">
        <v>8.0327999999999999</v>
      </c>
      <c r="AB57" s="1">
        <v>7.2767999999999997</v>
      </c>
      <c r="AC57" s="1">
        <v>6.8144000000000009</v>
      </c>
      <c r="AD57" s="1"/>
      <c r="AE57" s="1">
        <f t="shared" si="6"/>
        <v>0</v>
      </c>
      <c r="AF57" s="1">
        <f t="shared" si="7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95</v>
      </c>
      <c r="B58" s="18" t="s">
        <v>32</v>
      </c>
      <c r="C58" s="18"/>
      <c r="D58" s="18"/>
      <c r="E58" s="18"/>
      <c r="F58" s="18"/>
      <c r="G58" s="19">
        <v>0</v>
      </c>
      <c r="H58" s="18">
        <v>40</v>
      </c>
      <c r="I58" s="18" t="s">
        <v>33</v>
      </c>
      <c r="J58" s="18">
        <v>32</v>
      </c>
      <c r="K58" s="18">
        <f t="shared" si="23"/>
        <v>-32</v>
      </c>
      <c r="L58" s="18"/>
      <c r="M58" s="18"/>
      <c r="N58" s="18"/>
      <c r="O58" s="18">
        <f t="shared" si="3"/>
        <v>0</v>
      </c>
      <c r="P58" s="20"/>
      <c r="Q58" s="20"/>
      <c r="R58" s="20"/>
      <c r="S58" s="20"/>
      <c r="T58" s="20"/>
      <c r="U58" s="18"/>
      <c r="V58" s="18" t="e">
        <f t="shared" si="4"/>
        <v>#DIV/0!</v>
      </c>
      <c r="W58" s="18" t="e">
        <f t="shared" si="5"/>
        <v>#DIV/0!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 t="s">
        <v>74</v>
      </c>
      <c r="AE58" s="18">
        <f t="shared" si="6"/>
        <v>0</v>
      </c>
      <c r="AF58" s="18">
        <f t="shared" si="7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32</v>
      </c>
      <c r="C59" s="1">
        <v>19.262</v>
      </c>
      <c r="D59" s="1">
        <v>95.075000000000003</v>
      </c>
      <c r="E59" s="1">
        <v>26.414999999999999</v>
      </c>
      <c r="F59" s="1">
        <v>84.12</v>
      </c>
      <c r="G59" s="6">
        <v>1</v>
      </c>
      <c r="H59" s="1">
        <v>40</v>
      </c>
      <c r="I59" s="1" t="s">
        <v>33</v>
      </c>
      <c r="J59" s="1">
        <v>25.2</v>
      </c>
      <c r="K59" s="1">
        <f t="shared" si="23"/>
        <v>1.2149999999999999</v>
      </c>
      <c r="L59" s="1"/>
      <c r="M59" s="1"/>
      <c r="N59" s="1">
        <v>0</v>
      </c>
      <c r="O59" s="1">
        <f t="shared" si="3"/>
        <v>5.2829999999999995</v>
      </c>
      <c r="P59" s="5"/>
      <c r="Q59" s="5">
        <f t="shared" ref="Q59:Q74" si="29">P59</f>
        <v>0</v>
      </c>
      <c r="R59" s="5"/>
      <c r="S59" s="5">
        <f t="shared" ref="S59:S74" si="30">Q59-R59</f>
        <v>0</v>
      </c>
      <c r="T59" s="5"/>
      <c r="U59" s="1"/>
      <c r="V59" s="1">
        <f t="shared" ref="V59:V74" si="31">(F59+N59+Q59)/O59</f>
        <v>15.92277115275412</v>
      </c>
      <c r="W59" s="1">
        <f t="shared" si="5"/>
        <v>15.92277115275412</v>
      </c>
      <c r="X59" s="1">
        <v>5.8917999999999999</v>
      </c>
      <c r="Y59" s="1">
        <v>9.9653999999999989</v>
      </c>
      <c r="Z59" s="1">
        <v>7.7644000000000002</v>
      </c>
      <c r="AA59" s="1">
        <v>7.1616</v>
      </c>
      <c r="AB59" s="1">
        <v>7.0977999999999994</v>
      </c>
      <c r="AC59" s="1">
        <v>6.0488</v>
      </c>
      <c r="AD59" s="1"/>
      <c r="AE59" s="1">
        <f t="shared" si="6"/>
        <v>0</v>
      </c>
      <c r="AF59" s="1">
        <f t="shared" si="7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41</v>
      </c>
      <c r="C60" s="1">
        <v>453</v>
      </c>
      <c r="D60" s="1">
        <v>320</v>
      </c>
      <c r="E60" s="1">
        <v>537</v>
      </c>
      <c r="F60" s="1">
        <v>200</v>
      </c>
      <c r="G60" s="6">
        <v>0.45</v>
      </c>
      <c r="H60" s="1">
        <v>50</v>
      </c>
      <c r="I60" s="1" t="s">
        <v>33</v>
      </c>
      <c r="J60" s="1">
        <v>510</v>
      </c>
      <c r="K60" s="1">
        <f t="shared" si="23"/>
        <v>27</v>
      </c>
      <c r="L60" s="1"/>
      <c r="M60" s="1"/>
      <c r="N60" s="1">
        <v>245.40000000000009</v>
      </c>
      <c r="O60" s="1">
        <f t="shared" si="3"/>
        <v>107.4</v>
      </c>
      <c r="P60" s="5">
        <f t="shared" ref="P60:P61" si="32">9.6*O60-N60-F60</f>
        <v>585.63999999999987</v>
      </c>
      <c r="Q60" s="5">
        <f t="shared" si="29"/>
        <v>585.63999999999987</v>
      </c>
      <c r="R60" s="5"/>
      <c r="S60" s="5">
        <f t="shared" si="30"/>
        <v>585.63999999999987</v>
      </c>
      <c r="T60" s="5"/>
      <c r="U60" s="1"/>
      <c r="V60" s="1">
        <f t="shared" si="31"/>
        <v>9.6</v>
      </c>
      <c r="W60" s="1">
        <f t="shared" si="5"/>
        <v>4.1471135940409694</v>
      </c>
      <c r="X60" s="1">
        <v>78.400000000000006</v>
      </c>
      <c r="Y60" s="1">
        <v>69.8</v>
      </c>
      <c r="Z60" s="1">
        <v>91</v>
      </c>
      <c r="AA60" s="1">
        <v>87.2</v>
      </c>
      <c r="AB60" s="1">
        <v>102.8</v>
      </c>
      <c r="AC60" s="1">
        <v>103</v>
      </c>
      <c r="AD60" s="1"/>
      <c r="AE60" s="1">
        <f t="shared" si="6"/>
        <v>0</v>
      </c>
      <c r="AF60" s="1">
        <f t="shared" si="7"/>
        <v>264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32</v>
      </c>
      <c r="C61" s="1">
        <v>249.95699999999999</v>
      </c>
      <c r="D61" s="1">
        <v>378.90800000000002</v>
      </c>
      <c r="E61" s="1">
        <v>251.369</v>
      </c>
      <c r="F61" s="1">
        <v>351.17500000000001</v>
      </c>
      <c r="G61" s="6">
        <v>1</v>
      </c>
      <c r="H61" s="1">
        <v>40</v>
      </c>
      <c r="I61" s="1" t="s">
        <v>33</v>
      </c>
      <c r="J61" s="1">
        <v>239.2</v>
      </c>
      <c r="K61" s="1">
        <f t="shared" si="23"/>
        <v>12.169000000000011</v>
      </c>
      <c r="L61" s="1"/>
      <c r="M61" s="1"/>
      <c r="N61" s="1">
        <v>32.264200000000017</v>
      </c>
      <c r="O61" s="1">
        <f t="shared" si="3"/>
        <v>50.273800000000001</v>
      </c>
      <c r="P61" s="5">
        <f t="shared" si="32"/>
        <v>99.18927999999994</v>
      </c>
      <c r="Q61" s="5">
        <f t="shared" si="29"/>
        <v>99.18927999999994</v>
      </c>
      <c r="R61" s="5"/>
      <c r="S61" s="5">
        <f t="shared" si="30"/>
        <v>99.18927999999994</v>
      </c>
      <c r="T61" s="5"/>
      <c r="U61" s="1"/>
      <c r="V61" s="1">
        <f t="shared" si="31"/>
        <v>9.6</v>
      </c>
      <c r="W61" s="1">
        <f t="shared" si="5"/>
        <v>7.6270184469843141</v>
      </c>
      <c r="X61" s="1">
        <v>53.582000000000008</v>
      </c>
      <c r="Y61" s="1">
        <v>59.6126</v>
      </c>
      <c r="Z61" s="1">
        <v>53.152200000000008</v>
      </c>
      <c r="AA61" s="1">
        <v>53.093800000000002</v>
      </c>
      <c r="AB61" s="1">
        <v>62.784199999999998</v>
      </c>
      <c r="AC61" s="1">
        <v>61.945000000000007</v>
      </c>
      <c r="AD61" s="1"/>
      <c r="AE61" s="1">
        <f t="shared" si="6"/>
        <v>0</v>
      </c>
      <c r="AF61" s="1">
        <f t="shared" si="7"/>
        <v>99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99</v>
      </c>
      <c r="B62" s="1" t="s">
        <v>41</v>
      </c>
      <c r="C62" s="1"/>
      <c r="D62" s="1"/>
      <c r="E62" s="12">
        <f>E75</f>
        <v>786</v>
      </c>
      <c r="F62" s="12">
        <f>F75</f>
        <v>32</v>
      </c>
      <c r="G62" s="6">
        <v>0.4</v>
      </c>
      <c r="H62" s="1">
        <v>40</v>
      </c>
      <c r="I62" s="1" t="s">
        <v>33</v>
      </c>
      <c r="J62" s="1"/>
      <c r="K62" s="1">
        <f t="shared" si="23"/>
        <v>786</v>
      </c>
      <c r="L62" s="1"/>
      <c r="M62" s="1"/>
      <c r="N62" s="1">
        <v>148.80000000000001</v>
      </c>
      <c r="O62" s="1">
        <f t="shared" si="3"/>
        <v>157.19999999999999</v>
      </c>
      <c r="P62" s="5">
        <f>8*O62-N62-F62</f>
        <v>1076.8</v>
      </c>
      <c r="Q62" s="5">
        <f t="shared" si="29"/>
        <v>1076.8</v>
      </c>
      <c r="R62" s="5"/>
      <c r="S62" s="5">
        <f t="shared" si="30"/>
        <v>1076.8</v>
      </c>
      <c r="T62" s="5"/>
      <c r="U62" s="1"/>
      <c r="V62" s="1">
        <f t="shared" si="31"/>
        <v>8</v>
      </c>
      <c r="W62" s="1">
        <f t="shared" si="5"/>
        <v>1.1501272264631044</v>
      </c>
      <c r="X62" s="1">
        <v>74.8</v>
      </c>
      <c r="Y62" s="1">
        <v>66.400000000000006</v>
      </c>
      <c r="Z62" s="1">
        <v>87.8</v>
      </c>
      <c r="AA62" s="1">
        <v>78.599999999999994</v>
      </c>
      <c r="AB62" s="1">
        <v>55.6</v>
      </c>
      <c r="AC62" s="1">
        <v>52.2</v>
      </c>
      <c r="AD62" s="1" t="s">
        <v>100</v>
      </c>
      <c r="AE62" s="1">
        <f t="shared" si="6"/>
        <v>0</v>
      </c>
      <c r="AF62" s="1">
        <f t="shared" si="7"/>
        <v>431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41</v>
      </c>
      <c r="C63" s="1">
        <v>133</v>
      </c>
      <c r="D63" s="1">
        <v>262</v>
      </c>
      <c r="E63" s="1">
        <v>232</v>
      </c>
      <c r="F63" s="1">
        <v>111</v>
      </c>
      <c r="G63" s="6">
        <v>0.4</v>
      </c>
      <c r="H63" s="1">
        <v>40</v>
      </c>
      <c r="I63" s="1" t="s">
        <v>33</v>
      </c>
      <c r="J63" s="1">
        <v>250</v>
      </c>
      <c r="K63" s="1">
        <f t="shared" si="23"/>
        <v>-18</v>
      </c>
      <c r="L63" s="1"/>
      <c r="M63" s="1"/>
      <c r="N63" s="1">
        <v>63</v>
      </c>
      <c r="O63" s="1">
        <f t="shared" si="3"/>
        <v>46.4</v>
      </c>
      <c r="P63" s="5">
        <f t="shared" ref="P63:P65" si="33">9.6*O63-N63-F63</f>
        <v>271.44</v>
      </c>
      <c r="Q63" s="5">
        <f t="shared" si="29"/>
        <v>271.44</v>
      </c>
      <c r="R63" s="5"/>
      <c r="S63" s="5">
        <f t="shared" si="30"/>
        <v>271.44</v>
      </c>
      <c r="T63" s="5"/>
      <c r="U63" s="1"/>
      <c r="V63" s="1">
        <f t="shared" si="31"/>
        <v>9.6</v>
      </c>
      <c r="W63" s="1">
        <f t="shared" si="5"/>
        <v>3.75</v>
      </c>
      <c r="X63" s="1">
        <v>34</v>
      </c>
      <c r="Y63" s="1">
        <v>33</v>
      </c>
      <c r="Z63" s="1">
        <v>37.4</v>
      </c>
      <c r="AA63" s="1">
        <v>32.6</v>
      </c>
      <c r="AB63" s="1">
        <v>36.200000000000003</v>
      </c>
      <c r="AC63" s="1">
        <v>36.799999999999997</v>
      </c>
      <c r="AD63" s="1"/>
      <c r="AE63" s="1">
        <f t="shared" si="6"/>
        <v>0</v>
      </c>
      <c r="AF63" s="1">
        <f t="shared" si="7"/>
        <v>109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228.047</v>
      </c>
      <c r="D64" s="1">
        <v>1062.6600000000001</v>
      </c>
      <c r="E64" s="1">
        <v>540.11900000000003</v>
      </c>
      <c r="F64" s="1">
        <v>665.51499999999999</v>
      </c>
      <c r="G64" s="6">
        <v>1</v>
      </c>
      <c r="H64" s="1">
        <v>55</v>
      </c>
      <c r="I64" s="1" t="s">
        <v>33</v>
      </c>
      <c r="J64" s="1">
        <v>532.35</v>
      </c>
      <c r="K64" s="1">
        <f t="shared" si="23"/>
        <v>7.7690000000000055</v>
      </c>
      <c r="L64" s="1"/>
      <c r="M64" s="1"/>
      <c r="N64" s="1">
        <v>0</v>
      </c>
      <c r="O64" s="1">
        <f t="shared" si="3"/>
        <v>108.02380000000001</v>
      </c>
      <c r="P64" s="5">
        <f t="shared" si="33"/>
        <v>371.51347999999996</v>
      </c>
      <c r="Q64" s="5">
        <f t="shared" si="29"/>
        <v>371.51347999999996</v>
      </c>
      <c r="R64" s="5"/>
      <c r="S64" s="5">
        <f t="shared" si="30"/>
        <v>371.51347999999996</v>
      </c>
      <c r="T64" s="5"/>
      <c r="U64" s="1"/>
      <c r="V64" s="1">
        <f t="shared" si="31"/>
        <v>9.5999999999999979</v>
      </c>
      <c r="W64" s="1">
        <f t="shared" si="5"/>
        <v>6.160818264123276</v>
      </c>
      <c r="X64" s="1">
        <v>97.919200000000004</v>
      </c>
      <c r="Y64" s="1">
        <v>117.45399999999999</v>
      </c>
      <c r="Z64" s="1">
        <v>109.6236</v>
      </c>
      <c r="AA64" s="1">
        <v>101.9464</v>
      </c>
      <c r="AB64" s="1">
        <v>96.86</v>
      </c>
      <c r="AC64" s="1">
        <v>91.720399999999998</v>
      </c>
      <c r="AD64" s="1"/>
      <c r="AE64" s="1">
        <f t="shared" si="6"/>
        <v>0</v>
      </c>
      <c r="AF64" s="1">
        <f t="shared" si="7"/>
        <v>372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338.137</v>
      </c>
      <c r="D65" s="1">
        <v>2221.7080000000001</v>
      </c>
      <c r="E65" s="1">
        <v>1039.4369999999999</v>
      </c>
      <c r="F65" s="1">
        <v>1376.1949999999999</v>
      </c>
      <c r="G65" s="6">
        <v>1</v>
      </c>
      <c r="H65" s="1">
        <v>50</v>
      </c>
      <c r="I65" s="1" t="s">
        <v>33</v>
      </c>
      <c r="J65" s="1">
        <v>965.75</v>
      </c>
      <c r="K65" s="1">
        <f t="shared" si="23"/>
        <v>73.686999999999898</v>
      </c>
      <c r="L65" s="1"/>
      <c r="M65" s="1"/>
      <c r="N65" s="1">
        <v>363.7417999999991</v>
      </c>
      <c r="O65" s="1">
        <f t="shared" si="3"/>
        <v>207.88739999999999</v>
      </c>
      <c r="P65" s="5">
        <f t="shared" si="33"/>
        <v>255.78224000000068</v>
      </c>
      <c r="Q65" s="5">
        <f t="shared" si="29"/>
        <v>255.78224000000068</v>
      </c>
      <c r="R65" s="5"/>
      <c r="S65" s="5">
        <f t="shared" si="30"/>
        <v>255.78224000000068</v>
      </c>
      <c r="T65" s="5"/>
      <c r="U65" s="1"/>
      <c r="V65" s="1">
        <f t="shared" si="31"/>
        <v>9.6</v>
      </c>
      <c r="W65" s="1">
        <f t="shared" si="5"/>
        <v>8.369611626293846</v>
      </c>
      <c r="X65" s="1">
        <v>231.26499999999999</v>
      </c>
      <c r="Y65" s="1">
        <v>239.0994</v>
      </c>
      <c r="Z65" s="1">
        <v>212.90280000000001</v>
      </c>
      <c r="AA65" s="1">
        <v>212.23179999999999</v>
      </c>
      <c r="AB65" s="1">
        <v>196.7834</v>
      </c>
      <c r="AC65" s="1">
        <v>209.27359999999999</v>
      </c>
      <c r="AD65" s="1"/>
      <c r="AE65" s="1">
        <f t="shared" si="6"/>
        <v>0</v>
      </c>
      <c r="AF65" s="1">
        <f t="shared" si="7"/>
        <v>256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32</v>
      </c>
      <c r="C66" s="1">
        <v>328.61500000000001</v>
      </c>
      <c r="D66" s="1"/>
      <c r="E66" s="1">
        <v>232.26300000000001</v>
      </c>
      <c r="F66" s="1">
        <v>85.575000000000003</v>
      </c>
      <c r="G66" s="6">
        <v>1</v>
      </c>
      <c r="H66" s="1">
        <v>50</v>
      </c>
      <c r="I66" s="1" t="s">
        <v>33</v>
      </c>
      <c r="J66" s="1">
        <v>219.5</v>
      </c>
      <c r="K66" s="1">
        <f t="shared" si="23"/>
        <v>12.763000000000005</v>
      </c>
      <c r="L66" s="1"/>
      <c r="M66" s="1"/>
      <c r="N66" s="1">
        <v>0</v>
      </c>
      <c r="O66" s="1">
        <f t="shared" si="3"/>
        <v>46.452600000000004</v>
      </c>
      <c r="P66" s="5">
        <f>9*O66-N66-F66</f>
        <v>332.49840000000006</v>
      </c>
      <c r="Q66" s="5">
        <f t="shared" si="29"/>
        <v>332.49840000000006</v>
      </c>
      <c r="R66" s="5"/>
      <c r="S66" s="5">
        <f t="shared" si="30"/>
        <v>332.49840000000006</v>
      </c>
      <c r="T66" s="5"/>
      <c r="U66" s="1"/>
      <c r="V66" s="1">
        <f t="shared" si="31"/>
        <v>9</v>
      </c>
      <c r="W66" s="1">
        <f t="shared" si="5"/>
        <v>1.8422004365740561</v>
      </c>
      <c r="X66" s="1">
        <v>23.212</v>
      </c>
      <c r="Y66" s="1">
        <v>11.8582</v>
      </c>
      <c r="Z66" s="1">
        <v>15.845599999999999</v>
      </c>
      <c r="AA66" s="1">
        <v>17.5608</v>
      </c>
      <c r="AB66" s="1">
        <v>30.986599999999999</v>
      </c>
      <c r="AC66" s="1">
        <v>43.120800000000003</v>
      </c>
      <c r="AD66" s="1"/>
      <c r="AE66" s="1">
        <f t="shared" si="6"/>
        <v>0</v>
      </c>
      <c r="AF66" s="1">
        <f t="shared" si="7"/>
        <v>332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41</v>
      </c>
      <c r="C67" s="1"/>
      <c r="D67" s="1">
        <v>620</v>
      </c>
      <c r="E67" s="1">
        <v>344</v>
      </c>
      <c r="F67" s="1">
        <v>276</v>
      </c>
      <c r="G67" s="6">
        <v>0.4</v>
      </c>
      <c r="H67" s="1">
        <v>50</v>
      </c>
      <c r="I67" s="1" t="s">
        <v>33</v>
      </c>
      <c r="J67" s="1">
        <v>332</v>
      </c>
      <c r="K67" s="1">
        <f t="shared" si="23"/>
        <v>12</v>
      </c>
      <c r="L67" s="1"/>
      <c r="M67" s="1"/>
      <c r="N67" s="1">
        <v>0</v>
      </c>
      <c r="O67" s="1">
        <f t="shared" si="3"/>
        <v>68.8</v>
      </c>
      <c r="P67" s="5">
        <f t="shared" ref="P67:P73" si="34">9.6*O67-N67-F67</f>
        <v>384.4799999999999</v>
      </c>
      <c r="Q67" s="5">
        <f t="shared" si="29"/>
        <v>384.4799999999999</v>
      </c>
      <c r="R67" s="5"/>
      <c r="S67" s="5">
        <f t="shared" si="30"/>
        <v>384.4799999999999</v>
      </c>
      <c r="T67" s="5"/>
      <c r="U67" s="1"/>
      <c r="V67" s="1">
        <f t="shared" si="31"/>
        <v>9.6</v>
      </c>
      <c r="W67" s="1">
        <f t="shared" si="5"/>
        <v>4.0116279069767442</v>
      </c>
      <c r="X67" s="1">
        <v>26.4</v>
      </c>
      <c r="Y67" s="1">
        <v>26.2</v>
      </c>
      <c r="Z67" s="1">
        <v>63.8</v>
      </c>
      <c r="AA67" s="1">
        <v>71.599999999999994</v>
      </c>
      <c r="AB67" s="1">
        <v>37.6</v>
      </c>
      <c r="AC67" s="1">
        <v>27</v>
      </c>
      <c r="AD67" s="1"/>
      <c r="AE67" s="1">
        <f t="shared" si="6"/>
        <v>0</v>
      </c>
      <c r="AF67" s="1">
        <f t="shared" si="7"/>
        <v>154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41</v>
      </c>
      <c r="C68" s="1">
        <v>358</v>
      </c>
      <c r="D68" s="1">
        <v>2370</v>
      </c>
      <c r="E68" s="1">
        <v>1106</v>
      </c>
      <c r="F68" s="1">
        <v>1404</v>
      </c>
      <c r="G68" s="6">
        <v>0.4</v>
      </c>
      <c r="H68" s="1">
        <v>40</v>
      </c>
      <c r="I68" s="1" t="s">
        <v>33</v>
      </c>
      <c r="J68" s="1">
        <v>1176</v>
      </c>
      <c r="K68" s="1">
        <f t="shared" si="23"/>
        <v>-70</v>
      </c>
      <c r="L68" s="1"/>
      <c r="M68" s="1"/>
      <c r="N68" s="1">
        <v>320.79999999999973</v>
      </c>
      <c r="O68" s="1">
        <f t="shared" si="3"/>
        <v>221.2</v>
      </c>
      <c r="P68" s="5">
        <f t="shared" si="34"/>
        <v>398.72000000000025</v>
      </c>
      <c r="Q68" s="5">
        <f t="shared" si="29"/>
        <v>398.72000000000025</v>
      </c>
      <c r="R68" s="5"/>
      <c r="S68" s="5">
        <f t="shared" si="30"/>
        <v>398.72000000000025</v>
      </c>
      <c r="T68" s="5"/>
      <c r="U68" s="1"/>
      <c r="V68" s="1">
        <f t="shared" si="31"/>
        <v>9.6</v>
      </c>
      <c r="W68" s="1">
        <f t="shared" si="5"/>
        <v>7.7974683544303787</v>
      </c>
      <c r="X68" s="1">
        <v>241.6</v>
      </c>
      <c r="Y68" s="1">
        <v>249.8</v>
      </c>
      <c r="Z68" s="1">
        <v>229.2</v>
      </c>
      <c r="AA68" s="1">
        <v>219.4</v>
      </c>
      <c r="AB68" s="1">
        <v>214</v>
      </c>
      <c r="AC68" s="1">
        <v>228</v>
      </c>
      <c r="AD68" s="1"/>
      <c r="AE68" s="1">
        <f t="shared" si="6"/>
        <v>0</v>
      </c>
      <c r="AF68" s="1">
        <f t="shared" si="7"/>
        <v>159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41</v>
      </c>
      <c r="C69" s="1">
        <v>303</v>
      </c>
      <c r="D69" s="1">
        <v>2196</v>
      </c>
      <c r="E69" s="1">
        <v>1026</v>
      </c>
      <c r="F69" s="1">
        <v>1226</v>
      </c>
      <c r="G69" s="6">
        <v>0.4</v>
      </c>
      <c r="H69" s="1">
        <v>40</v>
      </c>
      <c r="I69" s="1" t="s">
        <v>33</v>
      </c>
      <c r="J69" s="1">
        <v>1120</v>
      </c>
      <c r="K69" s="1">
        <f t="shared" si="23"/>
        <v>-94</v>
      </c>
      <c r="L69" s="1"/>
      <c r="M69" s="1"/>
      <c r="N69" s="1">
        <v>202.59999999999991</v>
      </c>
      <c r="O69" s="1">
        <f t="shared" si="3"/>
        <v>205.2</v>
      </c>
      <c r="P69" s="5">
        <f t="shared" si="34"/>
        <v>541.31999999999994</v>
      </c>
      <c r="Q69" s="5">
        <f t="shared" si="29"/>
        <v>541.31999999999994</v>
      </c>
      <c r="R69" s="5"/>
      <c r="S69" s="5">
        <f t="shared" si="30"/>
        <v>541.31999999999994</v>
      </c>
      <c r="T69" s="5"/>
      <c r="U69" s="1"/>
      <c r="V69" s="1">
        <f t="shared" si="31"/>
        <v>9.6</v>
      </c>
      <c r="W69" s="1">
        <f t="shared" si="5"/>
        <v>6.9619883040935671</v>
      </c>
      <c r="X69" s="1">
        <v>213.4</v>
      </c>
      <c r="Y69" s="1">
        <v>224.2</v>
      </c>
      <c r="Z69" s="1">
        <v>195.2</v>
      </c>
      <c r="AA69" s="1">
        <v>186.2</v>
      </c>
      <c r="AB69" s="1">
        <v>185.2</v>
      </c>
      <c r="AC69" s="1">
        <v>197.6</v>
      </c>
      <c r="AD69" s="1"/>
      <c r="AE69" s="1">
        <f t="shared" si="6"/>
        <v>0</v>
      </c>
      <c r="AF69" s="1">
        <f t="shared" si="7"/>
        <v>217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32</v>
      </c>
      <c r="C70" s="1">
        <v>416.64499999999998</v>
      </c>
      <c r="D70" s="1">
        <v>1028.2170000000001</v>
      </c>
      <c r="E70" s="1">
        <v>614.45000000000005</v>
      </c>
      <c r="F70" s="1">
        <v>786.15300000000002</v>
      </c>
      <c r="G70" s="6">
        <v>1</v>
      </c>
      <c r="H70" s="1">
        <v>40</v>
      </c>
      <c r="I70" s="1" t="s">
        <v>33</v>
      </c>
      <c r="J70" s="1">
        <v>641.20000000000005</v>
      </c>
      <c r="K70" s="1">
        <f t="shared" ref="K70:K100" si="35">E70-J70</f>
        <v>-26.75</v>
      </c>
      <c r="L70" s="1"/>
      <c r="M70" s="1"/>
      <c r="N70" s="1">
        <v>125.59780000000011</v>
      </c>
      <c r="O70" s="1">
        <f t="shared" si="3"/>
        <v>122.89000000000001</v>
      </c>
      <c r="P70" s="5">
        <f t="shared" si="34"/>
        <v>267.99320000000012</v>
      </c>
      <c r="Q70" s="5">
        <f t="shared" si="29"/>
        <v>267.99320000000012</v>
      </c>
      <c r="R70" s="5"/>
      <c r="S70" s="5">
        <f t="shared" si="30"/>
        <v>267.99320000000012</v>
      </c>
      <c r="T70" s="5"/>
      <c r="U70" s="1"/>
      <c r="V70" s="1">
        <f t="shared" si="31"/>
        <v>9.6</v>
      </c>
      <c r="W70" s="1">
        <f t="shared" si="5"/>
        <v>7.4192432256489544</v>
      </c>
      <c r="X70" s="1">
        <v>125.2324</v>
      </c>
      <c r="Y70" s="1">
        <v>139.40039999999999</v>
      </c>
      <c r="Z70" s="1">
        <v>136.86940000000001</v>
      </c>
      <c r="AA70" s="1">
        <v>109.5368</v>
      </c>
      <c r="AB70" s="1">
        <v>121.6758</v>
      </c>
      <c r="AC70" s="1">
        <v>161.37440000000001</v>
      </c>
      <c r="AD70" s="1"/>
      <c r="AE70" s="1">
        <f t="shared" si="6"/>
        <v>0</v>
      </c>
      <c r="AF70" s="1">
        <f t="shared" si="7"/>
        <v>268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32</v>
      </c>
      <c r="C71" s="1">
        <v>147.803</v>
      </c>
      <c r="D71" s="1">
        <v>911.18200000000002</v>
      </c>
      <c r="E71" s="1">
        <v>466.91800000000001</v>
      </c>
      <c r="F71" s="1">
        <v>560.66499999999996</v>
      </c>
      <c r="G71" s="6">
        <v>1</v>
      </c>
      <c r="H71" s="1">
        <v>40</v>
      </c>
      <c r="I71" s="1" t="s">
        <v>33</v>
      </c>
      <c r="J71" s="1">
        <v>453.4</v>
      </c>
      <c r="K71" s="1">
        <f t="shared" si="35"/>
        <v>13.518000000000029</v>
      </c>
      <c r="L71" s="1"/>
      <c r="M71" s="1"/>
      <c r="N71" s="1">
        <v>0</v>
      </c>
      <c r="O71" s="1">
        <f t="shared" ref="O71:O102" si="36">E71/5</f>
        <v>93.383600000000001</v>
      </c>
      <c r="P71" s="5">
        <f t="shared" si="34"/>
        <v>335.81756000000007</v>
      </c>
      <c r="Q71" s="5">
        <f t="shared" si="29"/>
        <v>335.81756000000007</v>
      </c>
      <c r="R71" s="5"/>
      <c r="S71" s="5">
        <f t="shared" si="30"/>
        <v>335.81756000000007</v>
      </c>
      <c r="T71" s="5"/>
      <c r="U71" s="1"/>
      <c r="V71" s="1">
        <f t="shared" si="31"/>
        <v>9.6</v>
      </c>
      <c r="W71" s="1">
        <f t="shared" ref="W71:W102" si="37">(F71+N71)/O71</f>
        <v>6.0038914755910024</v>
      </c>
      <c r="X71" s="1">
        <v>80.25800000000001</v>
      </c>
      <c r="Y71" s="1">
        <v>101.97020000000001</v>
      </c>
      <c r="Z71" s="1">
        <v>94.394599999999997</v>
      </c>
      <c r="AA71" s="1">
        <v>77.713800000000006</v>
      </c>
      <c r="AB71" s="1">
        <v>74.153199999999998</v>
      </c>
      <c r="AC71" s="1">
        <v>100.7796</v>
      </c>
      <c r="AD71" s="1"/>
      <c r="AE71" s="1">
        <f t="shared" ref="AE71:AE102" si="38">ROUND(R71*G71,0)</f>
        <v>0</v>
      </c>
      <c r="AF71" s="1">
        <f t="shared" ref="AF71:AF102" si="39">ROUND(S71*G71,0)</f>
        <v>336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32</v>
      </c>
      <c r="C72" s="1">
        <v>232.64699999999999</v>
      </c>
      <c r="D72" s="1">
        <v>760.04200000000003</v>
      </c>
      <c r="E72" s="1">
        <v>460.714</v>
      </c>
      <c r="F72" s="1">
        <v>496.35899999999998</v>
      </c>
      <c r="G72" s="6">
        <v>1</v>
      </c>
      <c r="H72" s="1">
        <v>40</v>
      </c>
      <c r="I72" s="1" t="s">
        <v>33</v>
      </c>
      <c r="J72" s="1">
        <v>470.7</v>
      </c>
      <c r="K72" s="1">
        <f t="shared" si="35"/>
        <v>-9.98599999999999</v>
      </c>
      <c r="L72" s="1"/>
      <c r="M72" s="1"/>
      <c r="N72" s="1">
        <v>60.049199999999978</v>
      </c>
      <c r="O72" s="1">
        <f t="shared" si="36"/>
        <v>92.142799999999994</v>
      </c>
      <c r="P72" s="5">
        <f t="shared" si="34"/>
        <v>328.16267999999997</v>
      </c>
      <c r="Q72" s="5">
        <f t="shared" si="29"/>
        <v>328.16267999999997</v>
      </c>
      <c r="R72" s="5"/>
      <c r="S72" s="5">
        <f t="shared" si="30"/>
        <v>328.16267999999997</v>
      </c>
      <c r="T72" s="5"/>
      <c r="U72" s="1"/>
      <c r="V72" s="1">
        <f t="shared" si="31"/>
        <v>9.6</v>
      </c>
      <c r="W72" s="1">
        <f t="shared" si="37"/>
        <v>6.0385423494836274</v>
      </c>
      <c r="X72" s="1">
        <v>85.463999999999999</v>
      </c>
      <c r="Y72" s="1">
        <v>95.465999999999994</v>
      </c>
      <c r="Z72" s="1">
        <v>78.423199999999994</v>
      </c>
      <c r="AA72" s="1">
        <v>69.322800000000001</v>
      </c>
      <c r="AB72" s="1">
        <v>79.111400000000003</v>
      </c>
      <c r="AC72" s="1">
        <v>101.4402</v>
      </c>
      <c r="AD72" s="1"/>
      <c r="AE72" s="1">
        <f t="shared" si="38"/>
        <v>0</v>
      </c>
      <c r="AF72" s="1">
        <f t="shared" si="39"/>
        <v>328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32</v>
      </c>
      <c r="C73" s="1">
        <v>52.255000000000003</v>
      </c>
      <c r="D73" s="1">
        <v>304.49799999999999</v>
      </c>
      <c r="E73" s="1">
        <v>181.79400000000001</v>
      </c>
      <c r="F73" s="1">
        <v>138.34299999999999</v>
      </c>
      <c r="G73" s="6">
        <v>1</v>
      </c>
      <c r="H73" s="1">
        <v>30</v>
      </c>
      <c r="I73" s="1" t="s">
        <v>33</v>
      </c>
      <c r="J73" s="1">
        <v>197.4</v>
      </c>
      <c r="K73" s="1">
        <f t="shared" si="35"/>
        <v>-15.605999999999995</v>
      </c>
      <c r="L73" s="1"/>
      <c r="M73" s="1"/>
      <c r="N73" s="1">
        <v>75.362400000000008</v>
      </c>
      <c r="O73" s="1">
        <f t="shared" si="36"/>
        <v>36.358800000000002</v>
      </c>
      <c r="P73" s="5">
        <f t="shared" si="34"/>
        <v>135.33908000000005</v>
      </c>
      <c r="Q73" s="5">
        <f t="shared" si="29"/>
        <v>135.33908000000005</v>
      </c>
      <c r="R73" s="5"/>
      <c r="S73" s="5">
        <f t="shared" si="30"/>
        <v>135.33908000000005</v>
      </c>
      <c r="T73" s="5"/>
      <c r="U73" s="1"/>
      <c r="V73" s="1">
        <f t="shared" si="31"/>
        <v>9.6</v>
      </c>
      <c r="W73" s="1">
        <f t="shared" si="37"/>
        <v>5.8776802314707854</v>
      </c>
      <c r="X73" s="1">
        <v>33.2376</v>
      </c>
      <c r="Y73" s="1">
        <v>33.265799999999999</v>
      </c>
      <c r="Z73" s="1">
        <v>28.6374</v>
      </c>
      <c r="AA73" s="1">
        <v>25.4636</v>
      </c>
      <c r="AB73" s="1">
        <v>26.082999999999998</v>
      </c>
      <c r="AC73" s="1">
        <v>30.006</v>
      </c>
      <c r="AD73" s="1" t="s">
        <v>80</v>
      </c>
      <c r="AE73" s="1">
        <f t="shared" si="38"/>
        <v>0</v>
      </c>
      <c r="AF73" s="1">
        <f t="shared" si="39"/>
        <v>135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41</v>
      </c>
      <c r="C74" s="1"/>
      <c r="D74" s="1">
        <v>306</v>
      </c>
      <c r="E74" s="1">
        <v>232</v>
      </c>
      <c r="F74" s="1">
        <v>74</v>
      </c>
      <c r="G74" s="6">
        <v>0.6</v>
      </c>
      <c r="H74" s="1">
        <v>55</v>
      </c>
      <c r="I74" s="1" t="s">
        <v>33</v>
      </c>
      <c r="J74" s="1">
        <v>228</v>
      </c>
      <c r="K74" s="1">
        <f t="shared" si="35"/>
        <v>4</v>
      </c>
      <c r="L74" s="1"/>
      <c r="M74" s="1"/>
      <c r="N74" s="1">
        <v>0</v>
      </c>
      <c r="O74" s="1">
        <f t="shared" si="36"/>
        <v>46.4</v>
      </c>
      <c r="P74" s="5">
        <f>9*O74-N74-F74</f>
        <v>343.59999999999997</v>
      </c>
      <c r="Q74" s="5">
        <f t="shared" si="29"/>
        <v>343.59999999999997</v>
      </c>
      <c r="R74" s="5"/>
      <c r="S74" s="5">
        <f t="shared" si="30"/>
        <v>343.59999999999997</v>
      </c>
      <c r="T74" s="5"/>
      <c r="U74" s="1"/>
      <c r="V74" s="1">
        <f t="shared" si="31"/>
        <v>9</v>
      </c>
      <c r="W74" s="1">
        <f t="shared" si="37"/>
        <v>1.5948275862068966</v>
      </c>
      <c r="X74" s="1">
        <v>18.2</v>
      </c>
      <c r="Y74" s="1">
        <v>14</v>
      </c>
      <c r="Z74" s="1">
        <v>30.8</v>
      </c>
      <c r="AA74" s="1">
        <v>29</v>
      </c>
      <c r="AB74" s="1">
        <v>17.2</v>
      </c>
      <c r="AC74" s="1">
        <v>12.4</v>
      </c>
      <c r="AD74" s="1"/>
      <c r="AE74" s="1">
        <f t="shared" si="38"/>
        <v>0</v>
      </c>
      <c r="AF74" s="1">
        <f t="shared" si="39"/>
        <v>206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9" t="s">
        <v>113</v>
      </c>
      <c r="B75" s="9" t="s">
        <v>41</v>
      </c>
      <c r="C75" s="9">
        <v>36</v>
      </c>
      <c r="D75" s="9">
        <v>826</v>
      </c>
      <c r="E75" s="12">
        <v>786</v>
      </c>
      <c r="F75" s="12">
        <v>32</v>
      </c>
      <c r="G75" s="10">
        <v>0</v>
      </c>
      <c r="H75" s="9">
        <v>40</v>
      </c>
      <c r="I75" s="9" t="s">
        <v>35</v>
      </c>
      <c r="J75" s="9">
        <v>835</v>
      </c>
      <c r="K75" s="9">
        <f t="shared" si="35"/>
        <v>-49</v>
      </c>
      <c r="L75" s="9"/>
      <c r="M75" s="9"/>
      <c r="N75" s="9"/>
      <c r="O75" s="9">
        <f t="shared" si="36"/>
        <v>157.19999999999999</v>
      </c>
      <c r="P75" s="11"/>
      <c r="Q75" s="11"/>
      <c r="R75" s="11"/>
      <c r="S75" s="11"/>
      <c r="T75" s="11"/>
      <c r="U75" s="9"/>
      <c r="V75" s="9">
        <f t="shared" ref="V75:V102" si="40">(F75+N75+P75)/O75</f>
        <v>0.20356234096692113</v>
      </c>
      <c r="W75" s="9">
        <f t="shared" si="37"/>
        <v>0.20356234096692113</v>
      </c>
      <c r="X75" s="9">
        <v>74.8</v>
      </c>
      <c r="Y75" s="9">
        <v>66.400000000000006</v>
      </c>
      <c r="Z75" s="9">
        <v>87.8</v>
      </c>
      <c r="AA75" s="9">
        <v>78.599999999999994</v>
      </c>
      <c r="AB75" s="9">
        <v>55.6</v>
      </c>
      <c r="AC75" s="9">
        <v>52.2</v>
      </c>
      <c r="AD75" s="9" t="s">
        <v>114</v>
      </c>
      <c r="AE75" s="9">
        <f t="shared" si="38"/>
        <v>0</v>
      </c>
      <c r="AF75" s="9">
        <f t="shared" si="3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41</v>
      </c>
      <c r="C76" s="1">
        <v>19</v>
      </c>
      <c r="D76" s="1">
        <v>396</v>
      </c>
      <c r="E76" s="1">
        <v>196</v>
      </c>
      <c r="F76" s="1">
        <v>212</v>
      </c>
      <c r="G76" s="6">
        <v>0.35</v>
      </c>
      <c r="H76" s="1">
        <v>50</v>
      </c>
      <c r="I76" s="1" t="s">
        <v>33</v>
      </c>
      <c r="J76" s="1">
        <v>228</v>
      </c>
      <c r="K76" s="1">
        <f t="shared" si="35"/>
        <v>-32</v>
      </c>
      <c r="L76" s="1"/>
      <c r="M76" s="1"/>
      <c r="N76" s="1">
        <v>0</v>
      </c>
      <c r="O76" s="1">
        <f t="shared" si="36"/>
        <v>39.200000000000003</v>
      </c>
      <c r="P76" s="5">
        <f t="shared" ref="P76:P78" si="41">9.6*O76-N76-F76</f>
        <v>164.32</v>
      </c>
      <c r="Q76" s="5">
        <f t="shared" ref="Q76:Q85" si="42">P76</f>
        <v>164.32</v>
      </c>
      <c r="R76" s="5"/>
      <c r="S76" s="5">
        <f t="shared" ref="S76:S87" si="43">Q76-R76</f>
        <v>164.32</v>
      </c>
      <c r="T76" s="5"/>
      <c r="U76" s="1"/>
      <c r="V76" s="1">
        <f t="shared" ref="V76:V87" si="44">(F76+N76+Q76)/O76</f>
        <v>9.6</v>
      </c>
      <c r="W76" s="1">
        <f t="shared" si="37"/>
        <v>5.408163265306122</v>
      </c>
      <c r="X76" s="1">
        <v>30.4</v>
      </c>
      <c r="Y76" s="1">
        <v>33.200000000000003</v>
      </c>
      <c r="Z76" s="1">
        <v>44.2</v>
      </c>
      <c r="AA76" s="1">
        <v>39.4</v>
      </c>
      <c r="AB76" s="1">
        <v>23.4</v>
      </c>
      <c r="AC76" s="1">
        <v>20.399999999999999</v>
      </c>
      <c r="AD76" s="1"/>
      <c r="AE76" s="1">
        <f t="shared" si="38"/>
        <v>0</v>
      </c>
      <c r="AF76" s="1">
        <f t="shared" si="39"/>
        <v>58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41</v>
      </c>
      <c r="C77" s="1">
        <v>232</v>
      </c>
      <c r="D77" s="1">
        <v>410</v>
      </c>
      <c r="E77" s="1">
        <v>506</v>
      </c>
      <c r="F77" s="1">
        <v>108</v>
      </c>
      <c r="G77" s="6">
        <v>0.37</v>
      </c>
      <c r="H77" s="1">
        <v>50</v>
      </c>
      <c r="I77" s="1" t="s">
        <v>33</v>
      </c>
      <c r="J77" s="1">
        <v>504</v>
      </c>
      <c r="K77" s="1">
        <f t="shared" si="35"/>
        <v>2</v>
      </c>
      <c r="L77" s="1"/>
      <c r="M77" s="1"/>
      <c r="N77" s="1">
        <v>171.4</v>
      </c>
      <c r="O77" s="1">
        <f t="shared" si="36"/>
        <v>101.2</v>
      </c>
      <c r="P77" s="5">
        <v>680</v>
      </c>
      <c r="Q77" s="5">
        <f t="shared" si="42"/>
        <v>680</v>
      </c>
      <c r="R77" s="5"/>
      <c r="S77" s="5">
        <f t="shared" si="43"/>
        <v>680</v>
      </c>
      <c r="T77" s="5"/>
      <c r="U77" s="1"/>
      <c r="V77" s="1">
        <f t="shared" si="44"/>
        <v>9.4802371541501973</v>
      </c>
      <c r="W77" s="1">
        <f t="shared" si="37"/>
        <v>2.7608695652173911</v>
      </c>
      <c r="X77" s="1">
        <v>61.4</v>
      </c>
      <c r="Y77" s="1">
        <v>51.4</v>
      </c>
      <c r="Z77" s="1">
        <v>74.8</v>
      </c>
      <c r="AA77" s="1">
        <v>75.2</v>
      </c>
      <c r="AB77" s="1">
        <v>71.400000000000006</v>
      </c>
      <c r="AC77" s="1">
        <v>70</v>
      </c>
      <c r="AD77" s="1"/>
      <c r="AE77" s="1">
        <f t="shared" si="38"/>
        <v>0</v>
      </c>
      <c r="AF77" s="1">
        <f t="shared" si="39"/>
        <v>252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41</v>
      </c>
      <c r="C78" s="1">
        <v>68</v>
      </c>
      <c r="D78" s="1">
        <v>156</v>
      </c>
      <c r="E78" s="1">
        <v>125</v>
      </c>
      <c r="F78" s="1">
        <v>77</v>
      </c>
      <c r="G78" s="6">
        <v>0.4</v>
      </c>
      <c r="H78" s="1">
        <v>30</v>
      </c>
      <c r="I78" s="1" t="s">
        <v>33</v>
      </c>
      <c r="J78" s="1">
        <v>128</v>
      </c>
      <c r="K78" s="1">
        <f t="shared" si="35"/>
        <v>-3</v>
      </c>
      <c r="L78" s="1"/>
      <c r="M78" s="1"/>
      <c r="N78" s="1">
        <v>0</v>
      </c>
      <c r="O78" s="1">
        <f t="shared" si="36"/>
        <v>25</v>
      </c>
      <c r="P78" s="5">
        <f t="shared" si="41"/>
        <v>163</v>
      </c>
      <c r="Q78" s="5">
        <f t="shared" si="42"/>
        <v>163</v>
      </c>
      <c r="R78" s="5"/>
      <c r="S78" s="5">
        <f t="shared" si="43"/>
        <v>163</v>
      </c>
      <c r="T78" s="5"/>
      <c r="U78" s="1"/>
      <c r="V78" s="1">
        <f t="shared" si="44"/>
        <v>9.6</v>
      </c>
      <c r="W78" s="1">
        <f t="shared" si="37"/>
        <v>3.08</v>
      </c>
      <c r="X78" s="1">
        <v>15</v>
      </c>
      <c r="Y78" s="1">
        <v>17.2</v>
      </c>
      <c r="Z78" s="1">
        <v>22.6</v>
      </c>
      <c r="AA78" s="1">
        <v>19.2</v>
      </c>
      <c r="AB78" s="1">
        <v>5.2</v>
      </c>
      <c r="AC78" s="1">
        <v>3.2</v>
      </c>
      <c r="AD78" s="1"/>
      <c r="AE78" s="1">
        <f t="shared" si="38"/>
        <v>0</v>
      </c>
      <c r="AF78" s="1">
        <f t="shared" si="39"/>
        <v>65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41</v>
      </c>
      <c r="C79" s="1">
        <v>9</v>
      </c>
      <c r="D79" s="1">
        <v>624</v>
      </c>
      <c r="E79" s="1">
        <v>576</v>
      </c>
      <c r="F79" s="1">
        <v>57</v>
      </c>
      <c r="G79" s="6">
        <v>0.6</v>
      </c>
      <c r="H79" s="1">
        <v>55</v>
      </c>
      <c r="I79" s="1" t="s">
        <v>33</v>
      </c>
      <c r="J79" s="1">
        <v>570</v>
      </c>
      <c r="K79" s="1">
        <f t="shared" si="35"/>
        <v>6</v>
      </c>
      <c r="L79" s="1"/>
      <c r="M79" s="1"/>
      <c r="N79" s="1">
        <v>0</v>
      </c>
      <c r="O79" s="1">
        <f t="shared" si="36"/>
        <v>115.2</v>
      </c>
      <c r="P79" s="5">
        <v>740</v>
      </c>
      <c r="Q79" s="5">
        <f t="shared" si="42"/>
        <v>740</v>
      </c>
      <c r="R79" s="5"/>
      <c r="S79" s="5">
        <f t="shared" si="43"/>
        <v>740</v>
      </c>
      <c r="T79" s="5"/>
      <c r="U79" s="1"/>
      <c r="V79" s="1">
        <f t="shared" si="44"/>
        <v>6.9184027777777777</v>
      </c>
      <c r="W79" s="1">
        <f t="shared" si="37"/>
        <v>0.49479166666666663</v>
      </c>
      <c r="X79" s="1">
        <v>43.2</v>
      </c>
      <c r="Y79" s="1">
        <v>18.2</v>
      </c>
      <c r="Z79" s="1">
        <v>61.8</v>
      </c>
      <c r="AA79" s="1">
        <v>64</v>
      </c>
      <c r="AB79" s="1">
        <v>32.4</v>
      </c>
      <c r="AC79" s="1">
        <v>28.8</v>
      </c>
      <c r="AD79" s="1" t="s">
        <v>80</v>
      </c>
      <c r="AE79" s="1">
        <f t="shared" si="38"/>
        <v>0</v>
      </c>
      <c r="AF79" s="1">
        <f t="shared" si="39"/>
        <v>444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41</v>
      </c>
      <c r="C80" s="1">
        <v>65</v>
      </c>
      <c r="D80" s="1">
        <v>96</v>
      </c>
      <c r="E80" s="1">
        <v>92</v>
      </c>
      <c r="F80" s="1">
        <v>69</v>
      </c>
      <c r="G80" s="6">
        <v>0.45</v>
      </c>
      <c r="H80" s="1">
        <v>40</v>
      </c>
      <c r="I80" s="1" t="s">
        <v>33</v>
      </c>
      <c r="J80" s="1">
        <v>89</v>
      </c>
      <c r="K80" s="1">
        <f t="shared" si="35"/>
        <v>3</v>
      </c>
      <c r="L80" s="1"/>
      <c r="M80" s="1"/>
      <c r="N80" s="1">
        <v>0</v>
      </c>
      <c r="O80" s="1">
        <f t="shared" si="36"/>
        <v>18.399999999999999</v>
      </c>
      <c r="P80" s="5">
        <f>9.6*O80-N80-F80</f>
        <v>107.63999999999999</v>
      </c>
      <c r="Q80" s="5">
        <f t="shared" si="42"/>
        <v>107.63999999999999</v>
      </c>
      <c r="R80" s="5"/>
      <c r="S80" s="5">
        <f t="shared" si="43"/>
        <v>107.63999999999999</v>
      </c>
      <c r="T80" s="5"/>
      <c r="U80" s="1"/>
      <c r="V80" s="1">
        <f t="shared" si="44"/>
        <v>9.6</v>
      </c>
      <c r="W80" s="1">
        <f t="shared" si="37"/>
        <v>3.7500000000000004</v>
      </c>
      <c r="X80" s="1">
        <v>9.8000000000000007</v>
      </c>
      <c r="Y80" s="1">
        <v>11</v>
      </c>
      <c r="Z80" s="1">
        <v>16.8</v>
      </c>
      <c r="AA80" s="1">
        <v>12</v>
      </c>
      <c r="AB80" s="1">
        <v>7.2</v>
      </c>
      <c r="AC80" s="1">
        <v>7.2</v>
      </c>
      <c r="AD80" s="1" t="s">
        <v>80</v>
      </c>
      <c r="AE80" s="1">
        <f t="shared" si="38"/>
        <v>0</v>
      </c>
      <c r="AF80" s="1">
        <f t="shared" si="39"/>
        <v>48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41</v>
      </c>
      <c r="C81" s="1">
        <v>70</v>
      </c>
      <c r="D81" s="1">
        <v>264</v>
      </c>
      <c r="E81" s="1">
        <v>252</v>
      </c>
      <c r="F81" s="1">
        <v>71</v>
      </c>
      <c r="G81" s="6">
        <v>0.4</v>
      </c>
      <c r="H81" s="1">
        <v>50</v>
      </c>
      <c r="I81" s="1" t="s">
        <v>33</v>
      </c>
      <c r="J81" s="1">
        <v>246</v>
      </c>
      <c r="K81" s="1">
        <f t="shared" si="35"/>
        <v>6</v>
      </c>
      <c r="L81" s="1"/>
      <c r="M81" s="1"/>
      <c r="N81" s="1">
        <v>44.800000000000011</v>
      </c>
      <c r="O81" s="1">
        <f t="shared" si="36"/>
        <v>50.4</v>
      </c>
      <c r="P81" s="5">
        <v>330</v>
      </c>
      <c r="Q81" s="5">
        <f t="shared" si="42"/>
        <v>330</v>
      </c>
      <c r="R81" s="5"/>
      <c r="S81" s="5">
        <f t="shared" si="43"/>
        <v>330</v>
      </c>
      <c r="T81" s="5"/>
      <c r="U81" s="1"/>
      <c r="V81" s="1">
        <f t="shared" si="44"/>
        <v>8.8452380952380949</v>
      </c>
      <c r="W81" s="1">
        <f t="shared" si="37"/>
        <v>2.2976190476190479</v>
      </c>
      <c r="X81" s="1">
        <v>29.8</v>
      </c>
      <c r="Y81" s="1">
        <v>31.2</v>
      </c>
      <c r="Z81" s="1">
        <v>39</v>
      </c>
      <c r="AA81" s="1">
        <v>35.799999999999997</v>
      </c>
      <c r="AB81" s="1">
        <v>32.6</v>
      </c>
      <c r="AC81" s="1">
        <v>30.8</v>
      </c>
      <c r="AD81" s="1"/>
      <c r="AE81" s="1">
        <f t="shared" si="38"/>
        <v>0</v>
      </c>
      <c r="AF81" s="1">
        <f t="shared" si="39"/>
        <v>132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41</v>
      </c>
      <c r="C82" s="1">
        <v>17</v>
      </c>
      <c r="D82" s="1">
        <v>71</v>
      </c>
      <c r="E82" s="1">
        <v>18</v>
      </c>
      <c r="F82" s="1">
        <v>67</v>
      </c>
      <c r="G82" s="6">
        <v>0.11</v>
      </c>
      <c r="H82" s="1">
        <v>150</v>
      </c>
      <c r="I82" s="1" t="s">
        <v>33</v>
      </c>
      <c r="J82" s="1">
        <v>15</v>
      </c>
      <c r="K82" s="1">
        <f t="shared" si="35"/>
        <v>3</v>
      </c>
      <c r="L82" s="1"/>
      <c r="M82" s="1"/>
      <c r="N82" s="1">
        <v>80</v>
      </c>
      <c r="O82" s="1">
        <f t="shared" si="36"/>
        <v>3.6</v>
      </c>
      <c r="P82" s="5"/>
      <c r="Q82" s="5">
        <f t="shared" si="42"/>
        <v>0</v>
      </c>
      <c r="R82" s="5"/>
      <c r="S82" s="5">
        <f t="shared" si="43"/>
        <v>0</v>
      </c>
      <c r="T82" s="5"/>
      <c r="U82" s="1"/>
      <c r="V82" s="1">
        <f t="shared" si="44"/>
        <v>40.833333333333336</v>
      </c>
      <c r="W82" s="1">
        <f t="shared" si="37"/>
        <v>40.833333333333336</v>
      </c>
      <c r="X82" s="1">
        <v>6.2</v>
      </c>
      <c r="Y82" s="1">
        <v>7</v>
      </c>
      <c r="Z82" s="1">
        <v>1.8</v>
      </c>
      <c r="AA82" s="1">
        <v>0.8</v>
      </c>
      <c r="AB82" s="1">
        <v>1.6</v>
      </c>
      <c r="AC82" s="1">
        <v>2.8</v>
      </c>
      <c r="AD82" s="21" t="s">
        <v>70</v>
      </c>
      <c r="AE82" s="1">
        <f t="shared" si="38"/>
        <v>0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41</v>
      </c>
      <c r="C83" s="1">
        <v>12</v>
      </c>
      <c r="D83" s="1">
        <v>202</v>
      </c>
      <c r="E83" s="1">
        <v>66</v>
      </c>
      <c r="F83" s="1">
        <v>134</v>
      </c>
      <c r="G83" s="6">
        <v>0.06</v>
      </c>
      <c r="H83" s="1">
        <v>60</v>
      </c>
      <c r="I83" s="1" t="s">
        <v>33</v>
      </c>
      <c r="J83" s="1">
        <v>85</v>
      </c>
      <c r="K83" s="1">
        <f t="shared" si="35"/>
        <v>-19</v>
      </c>
      <c r="L83" s="1"/>
      <c r="M83" s="1"/>
      <c r="N83" s="1">
        <v>100</v>
      </c>
      <c r="O83" s="1">
        <f t="shared" si="36"/>
        <v>13.2</v>
      </c>
      <c r="P83" s="5"/>
      <c r="Q83" s="5">
        <f t="shared" si="42"/>
        <v>0</v>
      </c>
      <c r="R83" s="5"/>
      <c r="S83" s="5">
        <f t="shared" si="43"/>
        <v>0</v>
      </c>
      <c r="T83" s="5"/>
      <c r="U83" s="1"/>
      <c r="V83" s="1">
        <f t="shared" si="44"/>
        <v>17.727272727272727</v>
      </c>
      <c r="W83" s="1">
        <f t="shared" si="37"/>
        <v>17.727272727272727</v>
      </c>
      <c r="X83" s="1">
        <v>12.6</v>
      </c>
      <c r="Y83" s="1">
        <v>17.600000000000001</v>
      </c>
      <c r="Z83" s="1">
        <v>16.8</v>
      </c>
      <c r="AA83" s="1">
        <v>14.6</v>
      </c>
      <c r="AB83" s="1">
        <v>9.8000000000000007</v>
      </c>
      <c r="AC83" s="1">
        <v>11</v>
      </c>
      <c r="AD83" s="1"/>
      <c r="AE83" s="1">
        <f t="shared" si="38"/>
        <v>0</v>
      </c>
      <c r="AF83" s="1">
        <f t="shared" si="3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41</v>
      </c>
      <c r="C84" s="1">
        <v>20</v>
      </c>
      <c r="D84" s="1">
        <v>100</v>
      </c>
      <c r="E84" s="1">
        <v>23</v>
      </c>
      <c r="F84" s="1">
        <v>87</v>
      </c>
      <c r="G84" s="6">
        <v>0.15</v>
      </c>
      <c r="H84" s="1">
        <v>60</v>
      </c>
      <c r="I84" s="1" t="s">
        <v>33</v>
      </c>
      <c r="J84" s="1">
        <v>40</v>
      </c>
      <c r="K84" s="1">
        <f t="shared" si="35"/>
        <v>-17</v>
      </c>
      <c r="L84" s="1"/>
      <c r="M84" s="1"/>
      <c r="N84" s="1">
        <v>40</v>
      </c>
      <c r="O84" s="1">
        <f t="shared" si="36"/>
        <v>4.5999999999999996</v>
      </c>
      <c r="P84" s="5"/>
      <c r="Q84" s="5">
        <f t="shared" si="42"/>
        <v>0</v>
      </c>
      <c r="R84" s="5"/>
      <c r="S84" s="5">
        <f t="shared" si="43"/>
        <v>0</v>
      </c>
      <c r="T84" s="5"/>
      <c r="U84" s="1"/>
      <c r="V84" s="1">
        <f t="shared" si="44"/>
        <v>27.608695652173914</v>
      </c>
      <c r="W84" s="1">
        <f t="shared" si="37"/>
        <v>27.608695652173914</v>
      </c>
      <c r="X84" s="1">
        <v>11.4</v>
      </c>
      <c r="Y84" s="1">
        <v>10.6</v>
      </c>
      <c r="Z84" s="1">
        <v>9.8000000000000007</v>
      </c>
      <c r="AA84" s="1">
        <v>12.6</v>
      </c>
      <c r="AB84" s="1">
        <v>8.4</v>
      </c>
      <c r="AC84" s="1">
        <v>5.2</v>
      </c>
      <c r="AD84" s="1"/>
      <c r="AE84" s="1">
        <f t="shared" si="38"/>
        <v>0</v>
      </c>
      <c r="AF84" s="1">
        <f t="shared" si="3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32</v>
      </c>
      <c r="C85" s="1">
        <v>121.43600000000001</v>
      </c>
      <c r="D85" s="1">
        <v>143.30500000000001</v>
      </c>
      <c r="E85" s="1">
        <v>122.901</v>
      </c>
      <c r="F85" s="1">
        <v>128.81200000000001</v>
      </c>
      <c r="G85" s="6">
        <v>1</v>
      </c>
      <c r="H85" s="1">
        <v>55</v>
      </c>
      <c r="I85" s="1" t="s">
        <v>33</v>
      </c>
      <c r="J85" s="1">
        <v>113.3</v>
      </c>
      <c r="K85" s="1">
        <f t="shared" si="35"/>
        <v>9.6009999999999991</v>
      </c>
      <c r="L85" s="1"/>
      <c r="M85" s="1"/>
      <c r="N85" s="1">
        <v>81.375400000000042</v>
      </c>
      <c r="O85" s="1">
        <f t="shared" si="36"/>
        <v>24.580199999999998</v>
      </c>
      <c r="P85" s="5">
        <f>9.6*O85-N85-F85</f>
        <v>25.78251999999992</v>
      </c>
      <c r="Q85" s="5">
        <f t="shared" si="42"/>
        <v>25.78251999999992</v>
      </c>
      <c r="R85" s="5"/>
      <c r="S85" s="5">
        <f t="shared" si="43"/>
        <v>25.78251999999992</v>
      </c>
      <c r="T85" s="5"/>
      <c r="U85" s="1"/>
      <c r="V85" s="1">
        <f t="shared" si="44"/>
        <v>9.6</v>
      </c>
      <c r="W85" s="1">
        <f t="shared" si="37"/>
        <v>8.5510858333129942</v>
      </c>
      <c r="X85" s="1">
        <v>23.705400000000001</v>
      </c>
      <c r="Y85" s="1">
        <v>13.276400000000001</v>
      </c>
      <c r="Z85" s="1">
        <v>25.763200000000001</v>
      </c>
      <c r="AA85" s="1">
        <v>24.891999999999999</v>
      </c>
      <c r="AB85" s="1">
        <v>8.932599999999999</v>
      </c>
      <c r="AC85" s="1">
        <v>22.4954</v>
      </c>
      <c r="AD85" s="1"/>
      <c r="AE85" s="1">
        <f t="shared" si="38"/>
        <v>0</v>
      </c>
      <c r="AF85" s="1">
        <f t="shared" si="39"/>
        <v>26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41</v>
      </c>
      <c r="C86" s="1">
        <v>1</v>
      </c>
      <c r="D86" s="1">
        <v>161</v>
      </c>
      <c r="E86" s="1">
        <v>162</v>
      </c>
      <c r="F86" s="1"/>
      <c r="G86" s="6">
        <v>0.4</v>
      </c>
      <c r="H86" s="1">
        <v>55</v>
      </c>
      <c r="I86" s="1" t="s">
        <v>33</v>
      </c>
      <c r="J86" s="1">
        <v>588</v>
      </c>
      <c r="K86" s="1">
        <f t="shared" si="35"/>
        <v>-426</v>
      </c>
      <c r="L86" s="1"/>
      <c r="M86" s="1"/>
      <c r="N86" s="1">
        <v>0</v>
      </c>
      <c r="O86" s="1">
        <f t="shared" si="36"/>
        <v>32.4</v>
      </c>
      <c r="P86" s="5">
        <f>7*O86-N86-F86</f>
        <v>226.79999999999998</v>
      </c>
      <c r="Q86" s="5">
        <v>100</v>
      </c>
      <c r="R86" s="5"/>
      <c r="S86" s="5">
        <f t="shared" si="43"/>
        <v>100</v>
      </c>
      <c r="T86" s="5">
        <v>100</v>
      </c>
      <c r="U86" s="1" t="s">
        <v>150</v>
      </c>
      <c r="V86" s="1">
        <f t="shared" si="44"/>
        <v>3.0864197530864197</v>
      </c>
      <c r="W86" s="1">
        <f t="shared" si="37"/>
        <v>0</v>
      </c>
      <c r="X86" s="1">
        <v>18.8</v>
      </c>
      <c r="Y86" s="1">
        <v>2.8</v>
      </c>
      <c r="Z86" s="1">
        <v>14.2</v>
      </c>
      <c r="AA86" s="1">
        <v>12.2</v>
      </c>
      <c r="AB86" s="1">
        <v>4</v>
      </c>
      <c r="AC86" s="1">
        <v>3.8</v>
      </c>
      <c r="AD86" s="1" t="s">
        <v>126</v>
      </c>
      <c r="AE86" s="1">
        <f t="shared" si="38"/>
        <v>0</v>
      </c>
      <c r="AF86" s="1">
        <f t="shared" si="39"/>
        <v>40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32</v>
      </c>
      <c r="C87" s="1">
        <v>250.08699999999999</v>
      </c>
      <c r="D87" s="1">
        <v>489.08600000000001</v>
      </c>
      <c r="E87" s="1">
        <v>610.774</v>
      </c>
      <c r="F87" s="1">
        <v>104.08499999999999</v>
      </c>
      <c r="G87" s="6">
        <v>1</v>
      </c>
      <c r="H87" s="1">
        <v>55</v>
      </c>
      <c r="I87" s="1" t="s">
        <v>33</v>
      </c>
      <c r="J87" s="1">
        <v>688.4</v>
      </c>
      <c r="K87" s="1">
        <f t="shared" si="35"/>
        <v>-77.625999999999976</v>
      </c>
      <c r="L87" s="1"/>
      <c r="M87" s="1"/>
      <c r="N87" s="1">
        <v>731.51388000000009</v>
      </c>
      <c r="O87" s="1">
        <f t="shared" si="36"/>
        <v>122.15479999999999</v>
      </c>
      <c r="P87" s="5">
        <f t="shared" ref="P87" si="45">10*O87-N87-F87</f>
        <v>385.94911999999994</v>
      </c>
      <c r="Q87" s="5">
        <v>0</v>
      </c>
      <c r="R87" s="5"/>
      <c r="S87" s="5">
        <f t="shared" si="43"/>
        <v>0</v>
      </c>
      <c r="T87" s="5">
        <v>0</v>
      </c>
      <c r="U87" s="1" t="s">
        <v>150</v>
      </c>
      <c r="V87" s="1">
        <f t="shared" si="44"/>
        <v>6.8404915729877187</v>
      </c>
      <c r="W87" s="1">
        <f t="shared" si="37"/>
        <v>6.8404915729877187</v>
      </c>
      <c r="X87" s="1">
        <v>99.7136</v>
      </c>
      <c r="Y87" s="1">
        <v>67.2744</v>
      </c>
      <c r="Z87" s="1">
        <v>63.348400000000012</v>
      </c>
      <c r="AA87" s="1">
        <v>54.070399999999992</v>
      </c>
      <c r="AB87" s="1">
        <v>62.328400000000002</v>
      </c>
      <c r="AC87" s="1">
        <v>80.298400000000001</v>
      </c>
      <c r="AD87" s="1" t="s">
        <v>152</v>
      </c>
      <c r="AE87" s="1">
        <f t="shared" si="38"/>
        <v>0</v>
      </c>
      <c r="AF87" s="1">
        <f t="shared" si="3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128</v>
      </c>
      <c r="B88" s="18" t="s">
        <v>41</v>
      </c>
      <c r="C88" s="18"/>
      <c r="D88" s="18"/>
      <c r="E88" s="18"/>
      <c r="F88" s="18"/>
      <c r="G88" s="19">
        <v>0</v>
      </c>
      <c r="H88" s="18" t="e">
        <v>#N/A</v>
      </c>
      <c r="I88" s="18" t="s">
        <v>33</v>
      </c>
      <c r="J88" s="18"/>
      <c r="K88" s="18">
        <f t="shared" si="35"/>
        <v>0</v>
      </c>
      <c r="L88" s="18"/>
      <c r="M88" s="18"/>
      <c r="N88" s="18"/>
      <c r="O88" s="18">
        <f t="shared" si="36"/>
        <v>0</v>
      </c>
      <c r="P88" s="20"/>
      <c r="Q88" s="20"/>
      <c r="R88" s="20"/>
      <c r="S88" s="20"/>
      <c r="T88" s="20"/>
      <c r="U88" s="18"/>
      <c r="V88" s="18" t="e">
        <f t="shared" si="40"/>
        <v>#DIV/0!</v>
      </c>
      <c r="W88" s="18" t="e">
        <f t="shared" si="37"/>
        <v>#DIV/0!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 t="s">
        <v>74</v>
      </c>
      <c r="AE88" s="18">
        <f t="shared" si="38"/>
        <v>0</v>
      </c>
      <c r="AF88" s="18">
        <f t="shared" si="3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41</v>
      </c>
      <c r="C89" s="1">
        <v>23</v>
      </c>
      <c r="D89" s="1"/>
      <c r="E89" s="1">
        <v>9</v>
      </c>
      <c r="F89" s="1">
        <v>8</v>
      </c>
      <c r="G89" s="6">
        <v>0.4</v>
      </c>
      <c r="H89" s="1">
        <v>55</v>
      </c>
      <c r="I89" s="1" t="s">
        <v>33</v>
      </c>
      <c r="J89" s="1">
        <v>10</v>
      </c>
      <c r="K89" s="1">
        <f t="shared" si="35"/>
        <v>-1</v>
      </c>
      <c r="L89" s="1"/>
      <c r="M89" s="1"/>
      <c r="N89" s="1">
        <v>5</v>
      </c>
      <c r="O89" s="1">
        <f t="shared" si="36"/>
        <v>1.8</v>
      </c>
      <c r="P89" s="5">
        <v>10</v>
      </c>
      <c r="Q89" s="5">
        <f t="shared" ref="Q89:Q91" si="46">P89</f>
        <v>10</v>
      </c>
      <c r="R89" s="5"/>
      <c r="S89" s="5">
        <f t="shared" ref="S89:S91" si="47">Q89-R89</f>
        <v>10</v>
      </c>
      <c r="T89" s="5"/>
      <c r="U89" s="1"/>
      <c r="V89" s="1">
        <f t="shared" ref="V89:V91" si="48">(F89+N89+Q89)/O89</f>
        <v>12.777777777777777</v>
      </c>
      <c r="W89" s="1">
        <f t="shared" si="37"/>
        <v>7.2222222222222223</v>
      </c>
      <c r="X89" s="1">
        <v>1.8</v>
      </c>
      <c r="Y89" s="1">
        <v>1.8</v>
      </c>
      <c r="Z89" s="1">
        <v>1</v>
      </c>
      <c r="AA89" s="1">
        <v>1</v>
      </c>
      <c r="AB89" s="1">
        <v>1.4</v>
      </c>
      <c r="AC89" s="1">
        <v>1.4</v>
      </c>
      <c r="AD89" s="1"/>
      <c r="AE89" s="1">
        <f t="shared" si="38"/>
        <v>0</v>
      </c>
      <c r="AF89" s="1">
        <f t="shared" si="39"/>
        <v>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32</v>
      </c>
      <c r="C90" s="1">
        <v>101.63</v>
      </c>
      <c r="D90" s="1">
        <v>723.02</v>
      </c>
      <c r="E90" s="1">
        <v>412.28800000000001</v>
      </c>
      <c r="F90" s="1">
        <v>363.50299999999999</v>
      </c>
      <c r="G90" s="6">
        <v>1</v>
      </c>
      <c r="H90" s="1">
        <v>50</v>
      </c>
      <c r="I90" s="1" t="s">
        <v>33</v>
      </c>
      <c r="J90" s="1">
        <v>381.85</v>
      </c>
      <c r="K90" s="1">
        <f t="shared" si="35"/>
        <v>30.437999999999988</v>
      </c>
      <c r="L90" s="1"/>
      <c r="M90" s="1"/>
      <c r="N90" s="1">
        <v>131.84200000000001</v>
      </c>
      <c r="O90" s="1">
        <f t="shared" si="36"/>
        <v>82.457599999999999</v>
      </c>
      <c r="P90" s="5">
        <f>9.6*O90-N90-F90</f>
        <v>296.24795999999998</v>
      </c>
      <c r="Q90" s="5">
        <f t="shared" si="46"/>
        <v>296.24795999999998</v>
      </c>
      <c r="R90" s="5"/>
      <c r="S90" s="5">
        <f t="shared" si="47"/>
        <v>296.24795999999998</v>
      </c>
      <c r="T90" s="5"/>
      <c r="U90" s="1"/>
      <c r="V90" s="1">
        <f t="shared" si="48"/>
        <v>9.6</v>
      </c>
      <c r="W90" s="1">
        <f t="shared" si="37"/>
        <v>6.0072691904687989</v>
      </c>
      <c r="X90" s="1">
        <v>72.026600000000002</v>
      </c>
      <c r="Y90" s="1">
        <v>74.844000000000008</v>
      </c>
      <c r="Z90" s="1">
        <v>88.318399999999997</v>
      </c>
      <c r="AA90" s="1">
        <v>91.575400000000002</v>
      </c>
      <c r="AB90" s="1">
        <v>67.344200000000001</v>
      </c>
      <c r="AC90" s="1">
        <v>65.724999999999994</v>
      </c>
      <c r="AD90" s="1"/>
      <c r="AE90" s="1">
        <f t="shared" si="38"/>
        <v>0</v>
      </c>
      <c r="AF90" s="1">
        <f t="shared" si="39"/>
        <v>296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131</v>
      </c>
      <c r="B91" s="1" t="s">
        <v>32</v>
      </c>
      <c r="C91" s="1"/>
      <c r="D91" s="1">
        <v>1720.53</v>
      </c>
      <c r="E91" s="1">
        <v>72.622</v>
      </c>
      <c r="F91" s="1">
        <v>1647.9079999999999</v>
      </c>
      <c r="G91" s="6">
        <v>1</v>
      </c>
      <c r="H91" s="1" t="e">
        <v>#N/A</v>
      </c>
      <c r="I91" s="1" t="s">
        <v>33</v>
      </c>
      <c r="J91" s="1">
        <v>68.8</v>
      </c>
      <c r="K91" s="1">
        <f t="shared" si="35"/>
        <v>3.8220000000000027</v>
      </c>
      <c r="L91" s="1"/>
      <c r="M91" s="1"/>
      <c r="N91" s="12">
        <f>N21</f>
        <v>1310.751400000001</v>
      </c>
      <c r="O91" s="1">
        <f t="shared" si="36"/>
        <v>14.5244</v>
      </c>
      <c r="P91" s="5"/>
      <c r="Q91" s="5">
        <f t="shared" si="46"/>
        <v>0</v>
      </c>
      <c r="R91" s="5"/>
      <c r="S91" s="5">
        <f t="shared" si="47"/>
        <v>0</v>
      </c>
      <c r="T91" s="5"/>
      <c r="U91" s="1"/>
      <c r="V91" s="1">
        <f t="shared" si="48"/>
        <v>203.70269339869466</v>
      </c>
      <c r="W91" s="1">
        <f t="shared" si="37"/>
        <v>203.70269339869466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 t="s">
        <v>147</v>
      </c>
      <c r="AE91" s="1">
        <f t="shared" si="38"/>
        <v>0</v>
      </c>
      <c r="AF91" s="1">
        <f t="shared" si="3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132</v>
      </c>
      <c r="B92" s="18" t="s">
        <v>41</v>
      </c>
      <c r="C92" s="18"/>
      <c r="D92" s="18"/>
      <c r="E92" s="18">
        <v>-3</v>
      </c>
      <c r="F92" s="18"/>
      <c r="G92" s="19">
        <v>0</v>
      </c>
      <c r="H92" s="18">
        <v>30</v>
      </c>
      <c r="I92" s="18" t="s">
        <v>33</v>
      </c>
      <c r="J92" s="18"/>
      <c r="K92" s="18">
        <f t="shared" si="35"/>
        <v>-3</v>
      </c>
      <c r="L92" s="18"/>
      <c r="M92" s="18"/>
      <c r="N92" s="18"/>
      <c r="O92" s="18">
        <f t="shared" si="36"/>
        <v>-0.6</v>
      </c>
      <c r="P92" s="20"/>
      <c r="Q92" s="20"/>
      <c r="R92" s="20"/>
      <c r="S92" s="20"/>
      <c r="T92" s="20"/>
      <c r="U92" s="18"/>
      <c r="V92" s="18">
        <f t="shared" si="40"/>
        <v>0</v>
      </c>
      <c r="W92" s="18">
        <f t="shared" si="37"/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 t="s">
        <v>74</v>
      </c>
      <c r="AE92" s="18">
        <f t="shared" si="38"/>
        <v>0</v>
      </c>
      <c r="AF92" s="18">
        <f t="shared" si="3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133</v>
      </c>
      <c r="B93" s="18" t="s">
        <v>41</v>
      </c>
      <c r="C93" s="18"/>
      <c r="D93" s="18"/>
      <c r="E93" s="18">
        <v>-1</v>
      </c>
      <c r="F93" s="18"/>
      <c r="G93" s="19">
        <v>0</v>
      </c>
      <c r="H93" s="18">
        <v>30</v>
      </c>
      <c r="I93" s="18" t="s">
        <v>33</v>
      </c>
      <c r="J93" s="18"/>
      <c r="K93" s="18">
        <f t="shared" si="35"/>
        <v>-1</v>
      </c>
      <c r="L93" s="18"/>
      <c r="M93" s="18"/>
      <c r="N93" s="18"/>
      <c r="O93" s="18">
        <f t="shared" si="36"/>
        <v>-0.2</v>
      </c>
      <c r="P93" s="20"/>
      <c r="Q93" s="20"/>
      <c r="R93" s="20"/>
      <c r="S93" s="20"/>
      <c r="T93" s="20"/>
      <c r="U93" s="18"/>
      <c r="V93" s="18">
        <f t="shared" si="40"/>
        <v>0</v>
      </c>
      <c r="W93" s="18">
        <f t="shared" si="37"/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-0.2</v>
      </c>
      <c r="AC93" s="18">
        <v>-0.2</v>
      </c>
      <c r="AD93" s="18" t="s">
        <v>74</v>
      </c>
      <c r="AE93" s="18">
        <f t="shared" si="38"/>
        <v>0</v>
      </c>
      <c r="AF93" s="18">
        <f t="shared" si="3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134</v>
      </c>
      <c r="B94" s="1" t="s">
        <v>32</v>
      </c>
      <c r="C94" s="1">
        <v>812.27</v>
      </c>
      <c r="D94" s="1">
        <v>3042.4340000000002</v>
      </c>
      <c r="E94" s="12">
        <f>1681.186+E26</f>
        <v>1701.761</v>
      </c>
      <c r="F94" s="1">
        <v>1873.6110000000001</v>
      </c>
      <c r="G94" s="6">
        <v>1</v>
      </c>
      <c r="H94" s="1">
        <v>60</v>
      </c>
      <c r="I94" s="1" t="s">
        <v>135</v>
      </c>
      <c r="J94" s="1">
        <v>1627.85</v>
      </c>
      <c r="K94" s="1">
        <f t="shared" si="35"/>
        <v>73.911000000000058</v>
      </c>
      <c r="L94" s="1"/>
      <c r="M94" s="1"/>
      <c r="N94" s="1">
        <v>713.73445999999967</v>
      </c>
      <c r="O94" s="1">
        <f t="shared" si="36"/>
        <v>340.35219999999998</v>
      </c>
      <c r="P94" s="5">
        <v>650</v>
      </c>
      <c r="Q94" s="5">
        <f t="shared" ref="Q94:Q99" si="49">P94</f>
        <v>650</v>
      </c>
      <c r="R94" s="5">
        <v>300</v>
      </c>
      <c r="S94" s="5">
        <f t="shared" ref="S94:S99" si="50">Q94-R94</f>
        <v>350</v>
      </c>
      <c r="T94" s="5"/>
      <c r="U94" s="1"/>
      <c r="V94" s="1">
        <f t="shared" ref="V94:V98" si="51">(F94+N94+Q94)/O94</f>
        <v>9.5117512388637415</v>
      </c>
      <c r="W94" s="1">
        <f t="shared" si="37"/>
        <v>7.6019648470026038</v>
      </c>
      <c r="X94" s="1">
        <v>333.90519999999998</v>
      </c>
      <c r="Y94" s="1">
        <v>353.63200000000001</v>
      </c>
      <c r="Z94" s="1">
        <v>325.14159999999998</v>
      </c>
      <c r="AA94" s="1">
        <v>320.71499999999997</v>
      </c>
      <c r="AB94" s="1">
        <v>318.30759999999998</v>
      </c>
      <c r="AC94" s="1">
        <v>353.06240000000003</v>
      </c>
      <c r="AD94" s="1" t="s">
        <v>59</v>
      </c>
      <c r="AE94" s="1">
        <f t="shared" si="38"/>
        <v>300</v>
      </c>
      <c r="AF94" s="1">
        <f t="shared" si="39"/>
        <v>350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41</v>
      </c>
      <c r="C95" s="1">
        <v>44</v>
      </c>
      <c r="D95" s="1"/>
      <c r="E95" s="1">
        <v>8</v>
      </c>
      <c r="F95" s="1"/>
      <c r="G95" s="6">
        <v>0.1</v>
      </c>
      <c r="H95" s="1">
        <v>60</v>
      </c>
      <c r="I95" s="1" t="s">
        <v>33</v>
      </c>
      <c r="J95" s="1">
        <v>10</v>
      </c>
      <c r="K95" s="1">
        <f t="shared" si="35"/>
        <v>-2</v>
      </c>
      <c r="L95" s="1"/>
      <c r="M95" s="1"/>
      <c r="N95" s="1">
        <v>60</v>
      </c>
      <c r="O95" s="1">
        <f t="shared" si="36"/>
        <v>1.6</v>
      </c>
      <c r="P95" s="5"/>
      <c r="Q95" s="5">
        <f t="shared" si="49"/>
        <v>0</v>
      </c>
      <c r="R95" s="5"/>
      <c r="S95" s="5">
        <f t="shared" si="50"/>
        <v>0</v>
      </c>
      <c r="T95" s="5"/>
      <c r="U95" s="1"/>
      <c r="V95" s="1">
        <f t="shared" si="51"/>
        <v>37.5</v>
      </c>
      <c r="W95" s="1">
        <f t="shared" si="37"/>
        <v>37.5</v>
      </c>
      <c r="X95" s="1">
        <v>3.4</v>
      </c>
      <c r="Y95" s="1">
        <v>4.2</v>
      </c>
      <c r="Z95" s="1">
        <v>2.4</v>
      </c>
      <c r="AA95" s="1">
        <v>1.2</v>
      </c>
      <c r="AB95" s="1">
        <v>1.2</v>
      </c>
      <c r="AC95" s="1">
        <v>1.4</v>
      </c>
      <c r="AD95" s="1"/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32</v>
      </c>
      <c r="C96" s="1">
        <v>1550.5820000000001</v>
      </c>
      <c r="D96" s="1">
        <v>5800.8</v>
      </c>
      <c r="E96" s="1">
        <v>2970.3890000000001</v>
      </c>
      <c r="F96" s="1">
        <v>3856.8870000000002</v>
      </c>
      <c r="G96" s="6">
        <v>1</v>
      </c>
      <c r="H96" s="1">
        <v>60</v>
      </c>
      <c r="I96" s="1" t="s">
        <v>33</v>
      </c>
      <c r="J96" s="1">
        <v>2888.15</v>
      </c>
      <c r="K96" s="1">
        <f t="shared" si="35"/>
        <v>82.239000000000033</v>
      </c>
      <c r="L96" s="1"/>
      <c r="M96" s="1"/>
      <c r="N96" s="1">
        <v>1229.755840000003</v>
      </c>
      <c r="O96" s="1">
        <f t="shared" si="36"/>
        <v>594.07780000000002</v>
      </c>
      <c r="P96" s="5">
        <v>600</v>
      </c>
      <c r="Q96" s="5">
        <f t="shared" si="49"/>
        <v>600</v>
      </c>
      <c r="R96" s="5">
        <v>200</v>
      </c>
      <c r="S96" s="5">
        <f t="shared" si="50"/>
        <v>400</v>
      </c>
      <c r="T96" s="5"/>
      <c r="U96" s="1"/>
      <c r="V96" s="1">
        <f t="shared" si="51"/>
        <v>9.5722190595238583</v>
      </c>
      <c r="W96" s="1">
        <f t="shared" si="37"/>
        <v>8.5622503315222396</v>
      </c>
      <c r="X96" s="1">
        <v>626.40179999999998</v>
      </c>
      <c r="Y96" s="1">
        <v>679.45399999999995</v>
      </c>
      <c r="Z96" s="1">
        <v>630.39859999999999</v>
      </c>
      <c r="AA96" s="1">
        <v>607.85599999999999</v>
      </c>
      <c r="AB96" s="1">
        <v>552.06799999999998</v>
      </c>
      <c r="AC96" s="1">
        <v>617.17719999999997</v>
      </c>
      <c r="AD96" s="1" t="s">
        <v>59</v>
      </c>
      <c r="AE96" s="1">
        <f t="shared" si="38"/>
        <v>200</v>
      </c>
      <c r="AF96" s="1">
        <f t="shared" si="39"/>
        <v>400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138</v>
      </c>
      <c r="B97" s="1" t="s">
        <v>32</v>
      </c>
      <c r="C97" s="1">
        <v>1087.3889999999999</v>
      </c>
      <c r="D97" s="1">
        <v>4329.2349999999997</v>
      </c>
      <c r="E97" s="12">
        <f>2412.177+E25</f>
        <v>2520.3420000000001</v>
      </c>
      <c r="F97" s="1">
        <v>2467.277</v>
      </c>
      <c r="G97" s="6">
        <v>1</v>
      </c>
      <c r="H97" s="1">
        <v>60</v>
      </c>
      <c r="I97" s="1" t="s">
        <v>135</v>
      </c>
      <c r="J97" s="1">
        <v>2353.3000000000002</v>
      </c>
      <c r="K97" s="1">
        <f t="shared" si="35"/>
        <v>167.04199999999992</v>
      </c>
      <c r="L97" s="1"/>
      <c r="M97" s="1"/>
      <c r="N97" s="1">
        <v>1244.373720000003</v>
      </c>
      <c r="O97" s="1">
        <f t="shared" si="36"/>
        <v>504.0684</v>
      </c>
      <c r="P97" s="5">
        <v>1100</v>
      </c>
      <c r="Q97" s="5">
        <f t="shared" si="49"/>
        <v>1100</v>
      </c>
      <c r="R97" s="5">
        <v>500</v>
      </c>
      <c r="S97" s="5">
        <f t="shared" si="50"/>
        <v>600</v>
      </c>
      <c r="T97" s="5"/>
      <c r="U97" s="1"/>
      <c r="V97" s="1">
        <f t="shared" si="51"/>
        <v>9.5456305533138028</v>
      </c>
      <c r="W97" s="1">
        <f t="shared" si="37"/>
        <v>7.3633870323948161</v>
      </c>
      <c r="X97" s="1">
        <v>475.89839999999998</v>
      </c>
      <c r="Y97" s="1">
        <v>492.13060000000002</v>
      </c>
      <c r="Z97" s="1">
        <v>484.02260000000012</v>
      </c>
      <c r="AA97" s="1">
        <v>464.02</v>
      </c>
      <c r="AB97" s="1">
        <v>404.58139999999997</v>
      </c>
      <c r="AC97" s="1">
        <v>459.88600000000002</v>
      </c>
      <c r="AD97" s="1" t="s">
        <v>59</v>
      </c>
      <c r="AE97" s="1">
        <f t="shared" si="38"/>
        <v>500</v>
      </c>
      <c r="AF97" s="1">
        <f t="shared" si="39"/>
        <v>600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41</v>
      </c>
      <c r="C98" s="1">
        <v>4</v>
      </c>
      <c r="D98" s="1">
        <v>72</v>
      </c>
      <c r="E98" s="1">
        <v>22</v>
      </c>
      <c r="F98" s="1">
        <v>51</v>
      </c>
      <c r="G98" s="6">
        <v>0.2</v>
      </c>
      <c r="H98" s="1">
        <v>30</v>
      </c>
      <c r="I98" s="1" t="s">
        <v>33</v>
      </c>
      <c r="J98" s="1">
        <v>25</v>
      </c>
      <c r="K98" s="1">
        <f t="shared" si="35"/>
        <v>-3</v>
      </c>
      <c r="L98" s="1"/>
      <c r="M98" s="1"/>
      <c r="N98" s="1">
        <v>0</v>
      </c>
      <c r="O98" s="1">
        <f t="shared" si="36"/>
        <v>4.4000000000000004</v>
      </c>
      <c r="P98" s="5"/>
      <c r="Q98" s="5">
        <f t="shared" si="49"/>
        <v>0</v>
      </c>
      <c r="R98" s="5"/>
      <c r="S98" s="5">
        <f t="shared" si="50"/>
        <v>0</v>
      </c>
      <c r="T98" s="5"/>
      <c r="U98" s="1"/>
      <c r="V98" s="1">
        <f t="shared" si="51"/>
        <v>11.59090909090909</v>
      </c>
      <c r="W98" s="1">
        <f t="shared" si="37"/>
        <v>11.59090909090909</v>
      </c>
      <c r="X98" s="1">
        <v>2.4</v>
      </c>
      <c r="Y98" s="1">
        <v>3.8</v>
      </c>
      <c r="Z98" s="1">
        <v>8</v>
      </c>
      <c r="AA98" s="1">
        <v>7</v>
      </c>
      <c r="AB98" s="1">
        <v>3.2</v>
      </c>
      <c r="AC98" s="1">
        <v>3.8</v>
      </c>
      <c r="AD98" s="1"/>
      <c r="AE98" s="1">
        <f t="shared" si="38"/>
        <v>0</v>
      </c>
      <c r="AF98" s="1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32</v>
      </c>
      <c r="C99" s="1"/>
      <c r="D99" s="1">
        <v>108.992</v>
      </c>
      <c r="E99" s="1">
        <v>75.929000000000002</v>
      </c>
      <c r="F99" s="1">
        <v>33.063000000000002</v>
      </c>
      <c r="G99" s="6">
        <v>1</v>
      </c>
      <c r="H99" s="1" t="e">
        <v>#N/A</v>
      </c>
      <c r="I99" s="1" t="s">
        <v>33</v>
      </c>
      <c r="J99" s="1">
        <v>64.900000000000006</v>
      </c>
      <c r="K99" s="1">
        <f t="shared" si="35"/>
        <v>11.028999999999996</v>
      </c>
      <c r="L99" s="1"/>
      <c r="M99" s="1"/>
      <c r="N99" s="1">
        <v>0</v>
      </c>
      <c r="O99" s="1">
        <f t="shared" si="36"/>
        <v>15.1858</v>
      </c>
      <c r="P99" s="5">
        <f>9*O99-N99-F99</f>
        <v>103.6092</v>
      </c>
      <c r="Q99" s="5">
        <f t="shared" si="49"/>
        <v>103.6092</v>
      </c>
      <c r="R99" s="5"/>
      <c r="S99" s="5">
        <f t="shared" si="50"/>
        <v>103.6092</v>
      </c>
      <c r="T99" s="5"/>
      <c r="U99" s="1"/>
      <c r="V99" s="1">
        <f>(F99+N99+Q99)/O99</f>
        <v>9</v>
      </c>
      <c r="W99" s="1">
        <f t="shared" si="37"/>
        <v>2.1772313608766085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141</v>
      </c>
      <c r="AE99" s="1">
        <f t="shared" si="38"/>
        <v>0</v>
      </c>
      <c r="AF99" s="1">
        <f t="shared" si="39"/>
        <v>104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4" t="s">
        <v>142</v>
      </c>
      <c r="B100" s="14" t="s">
        <v>41</v>
      </c>
      <c r="C100" s="14"/>
      <c r="D100" s="14"/>
      <c r="E100" s="14"/>
      <c r="F100" s="14"/>
      <c r="G100" s="15">
        <v>0</v>
      </c>
      <c r="H100" s="14"/>
      <c r="I100" s="14" t="s">
        <v>143</v>
      </c>
      <c r="J100" s="14"/>
      <c r="K100" s="14">
        <f t="shared" si="35"/>
        <v>0</v>
      </c>
      <c r="L100" s="14"/>
      <c r="M100" s="14"/>
      <c r="N100" s="14">
        <v>100</v>
      </c>
      <c r="O100" s="14">
        <f t="shared" si="36"/>
        <v>0</v>
      </c>
      <c r="P100" s="16"/>
      <c r="Q100" s="16"/>
      <c r="R100" s="16"/>
      <c r="S100" s="16"/>
      <c r="T100" s="16"/>
      <c r="U100" s="14"/>
      <c r="V100" s="14" t="e">
        <f t="shared" si="40"/>
        <v>#DIV/0!</v>
      </c>
      <c r="W100" s="14" t="e">
        <f t="shared" si="37"/>
        <v>#DIV/0!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7" t="s">
        <v>144</v>
      </c>
      <c r="AE100" s="14">
        <f t="shared" si="38"/>
        <v>0</v>
      </c>
      <c r="AF100" s="14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145</v>
      </c>
      <c r="B101" s="18" t="s">
        <v>41</v>
      </c>
      <c r="C101" s="18"/>
      <c r="D101" s="18"/>
      <c r="E101" s="18"/>
      <c r="F101" s="18"/>
      <c r="G101" s="19">
        <v>0</v>
      </c>
      <c r="H101" s="18"/>
      <c r="I101" s="18" t="s">
        <v>143</v>
      </c>
      <c r="J101" s="18"/>
      <c r="K101" s="18">
        <f t="shared" ref="K101:K102" si="52">E101-J101</f>
        <v>0</v>
      </c>
      <c r="L101" s="18"/>
      <c r="M101" s="18"/>
      <c r="N101" s="18">
        <v>100</v>
      </c>
      <c r="O101" s="18">
        <f t="shared" si="36"/>
        <v>0</v>
      </c>
      <c r="P101" s="20"/>
      <c r="Q101" s="20"/>
      <c r="R101" s="20"/>
      <c r="S101" s="20"/>
      <c r="T101" s="20"/>
      <c r="U101" s="18"/>
      <c r="V101" s="18" t="e">
        <f t="shared" si="40"/>
        <v>#DIV/0!</v>
      </c>
      <c r="W101" s="18" t="e">
        <f t="shared" si="37"/>
        <v>#DIV/0!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/>
      <c r="AE101" s="18">
        <f t="shared" si="38"/>
        <v>0</v>
      </c>
      <c r="AF101" s="18">
        <f t="shared" si="3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8" t="s">
        <v>146</v>
      </c>
      <c r="B102" s="18" t="s">
        <v>41</v>
      </c>
      <c r="C102" s="18"/>
      <c r="D102" s="18"/>
      <c r="E102" s="18"/>
      <c r="F102" s="18"/>
      <c r="G102" s="19">
        <v>0</v>
      </c>
      <c r="H102" s="18"/>
      <c r="I102" s="18" t="s">
        <v>143</v>
      </c>
      <c r="J102" s="18"/>
      <c r="K102" s="18">
        <f t="shared" si="52"/>
        <v>0</v>
      </c>
      <c r="L102" s="18"/>
      <c r="M102" s="18"/>
      <c r="N102" s="18">
        <v>80</v>
      </c>
      <c r="O102" s="18">
        <f t="shared" si="36"/>
        <v>0</v>
      </c>
      <c r="P102" s="20"/>
      <c r="Q102" s="20"/>
      <c r="R102" s="20"/>
      <c r="S102" s="20"/>
      <c r="T102" s="20"/>
      <c r="U102" s="18"/>
      <c r="V102" s="18" t="e">
        <f t="shared" si="40"/>
        <v>#DIV/0!</v>
      </c>
      <c r="W102" s="18" t="e">
        <f t="shared" si="37"/>
        <v>#DIV/0!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/>
      <c r="AE102" s="18">
        <f t="shared" si="38"/>
        <v>0</v>
      </c>
      <c r="AF102" s="18">
        <f t="shared" si="3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2024-07-24T08:26:46Z</dcterms:created>
  <dcterms:modified xsi:type="dcterms:W3CDTF">2024-07-25T08:54:45Z</dcterms:modified>
</cp:coreProperties>
</file>