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751B5FC-209C-4691-AC77-779AC510F0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Y418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9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5" i="1"/>
  <c r="Y39" i="1"/>
  <c r="Y43" i="1"/>
  <c r="Y47" i="1"/>
  <c r="Y53" i="1"/>
  <c r="Y550" i="1" s="1"/>
  <c r="Y61" i="1"/>
  <c r="Y87" i="1"/>
  <c r="Y92" i="1"/>
  <c r="Y108" i="1"/>
  <c r="Y126" i="1"/>
  <c r="Y134" i="1"/>
  <c r="Y143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H9" i="1"/>
  <c r="B556" i="1"/>
  <c r="X547" i="1"/>
  <c r="X548" i="1"/>
  <c r="X550" i="1"/>
  <c r="Y24" i="1"/>
  <c r="Z27" i="1"/>
  <c r="Z34" i="1" s="1"/>
  <c r="BN27" i="1"/>
  <c r="Y547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548" i="1" s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Z112" i="1"/>
  <c r="Z126" i="1" s="1"/>
  <c r="BN112" i="1"/>
  <c r="Z114" i="1"/>
  <c r="BN114" i="1"/>
  <c r="Z116" i="1"/>
  <c r="BN116" i="1"/>
  <c r="Z118" i="1"/>
  <c r="BN118" i="1"/>
  <c r="Z122" i="1"/>
  <c r="BN122" i="1"/>
  <c r="Z130" i="1"/>
  <c r="Z134" i="1" s="1"/>
  <c r="BN130" i="1"/>
  <c r="Z132" i="1"/>
  <c r="BN132" i="1"/>
  <c r="F556" i="1"/>
  <c r="Z139" i="1"/>
  <c r="Z143" i="1" s="1"/>
  <c r="BN139" i="1"/>
  <c r="Z141" i="1"/>
  <c r="BN141" i="1"/>
  <c r="Y144" i="1"/>
  <c r="Y153" i="1"/>
  <c r="H556" i="1"/>
  <c r="Z157" i="1"/>
  <c r="Z164" i="1" s="1"/>
  <c r="BN157" i="1"/>
  <c r="Z159" i="1"/>
  <c r="BN159" i="1"/>
  <c r="Z161" i="1"/>
  <c r="BN161" i="1"/>
  <c r="Z163" i="1"/>
  <c r="BN163" i="1"/>
  <c r="Y164" i="1"/>
  <c r="Z168" i="1"/>
  <c r="Z170" i="1" s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T55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Y549" i="1" l="1"/>
  <c r="Z544" i="1"/>
  <c r="Z531" i="1"/>
  <c r="Z489" i="1"/>
  <c r="Z334" i="1"/>
  <c r="Z279" i="1"/>
  <c r="Z263" i="1"/>
  <c r="Y546" i="1"/>
  <c r="Z369" i="1"/>
  <c r="Z285" i="1"/>
  <c r="Z269" i="1"/>
  <c r="Z226" i="1"/>
  <c r="Z513" i="1"/>
  <c r="Z475" i="1"/>
  <c r="X549" i="1"/>
  <c r="Z313" i="1"/>
  <c r="Z186" i="1"/>
  <c r="Z551" i="1" s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<sst xmlns="http://schemas.openxmlformats.org/spreadsheetml/2006/main" count="2437" uniqueCount="828">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</sst>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29" zoomScaleNormal="100" zoomScaleSheetLayoutView="100" workbookViewId="0">
      <selection activeCell="AC553" sqref="AC5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5</v>
      </c>
      <c r="Y60" s="383">
        <f>IFERROR(IF(X60="",0,CEILING((X60/$H60),1)*$H60),"")</f>
        <v>8</v>
      </c>
      <c r="Z60" s="36">
        <f>IFERROR(IF(Y60=0,"",ROUNDUP(Y60/H60,0)*0.00937),"")</f>
        <v>1.874E-2</v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5.2625000000000002</v>
      </c>
      <c r="BN60" s="64">
        <f>IFERROR(Y60*I60/H60,"0")</f>
        <v>8.42</v>
      </c>
      <c r="BO60" s="64">
        <f>IFERROR(1/J60*(X60/H60),"0")</f>
        <v>1.0416666666666666E-2</v>
      </c>
      <c r="BP60" s="64">
        <f>IFERROR(1/J60*(Y60/H60),"0")</f>
        <v>1.6666666666666666E-2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1.25</v>
      </c>
      <c r="Y61" s="384">
        <f>IFERROR(Y57/H57,"0")+IFERROR(Y58/H58,"0")+IFERROR(Y59/H59,"0")+IFERROR(Y60/H60,"0")</f>
        <v>2</v>
      </c>
      <c r="Z61" s="384">
        <f>IFERROR(IF(Z57="",0,Z57),"0")+IFERROR(IF(Z58="",0,Z58),"0")+IFERROR(IF(Z59="",0,Z59),"0")+IFERROR(IF(Z60="",0,Z60),"0")</f>
        <v>1.874E-2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5</v>
      </c>
      <c r="Y62" s="384">
        <f>IFERROR(SUM(Y57:Y60),"0")</f>
        <v>8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17</v>
      </c>
      <c r="Y66" s="383">
        <f t="shared" si="6"/>
        <v>21.6</v>
      </c>
      <c r="Z66" s="36">
        <f t="shared" si="7"/>
        <v>4.3499999999999997E-2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17.755555555555553</v>
      </c>
      <c r="BN66" s="64">
        <f t="shared" si="9"/>
        <v>22.56</v>
      </c>
      <c r="BO66" s="64">
        <f t="shared" si="10"/>
        <v>2.8108465608465603E-2</v>
      </c>
      <c r="BP66" s="64">
        <f t="shared" si="11"/>
        <v>3.5714285714285712E-2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38</v>
      </c>
      <c r="Y69" s="383">
        <f t="shared" si="6"/>
        <v>43.2</v>
      </c>
      <c r="Z69" s="36">
        <f t="shared" si="7"/>
        <v>8.6999999999999994E-2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39.688888888888883</v>
      </c>
      <c r="BN69" s="64">
        <f t="shared" si="9"/>
        <v>45.12</v>
      </c>
      <c r="BO69" s="64">
        <f t="shared" si="10"/>
        <v>6.283068783068782E-2</v>
      </c>
      <c r="BP69" s="64">
        <f t="shared" si="11"/>
        <v>7.1428571428571425E-2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53</v>
      </c>
      <c r="Y71" s="383">
        <f t="shared" si="6"/>
        <v>56</v>
      </c>
      <c r="Z71" s="36">
        <f t="shared" si="7"/>
        <v>0.10874999999999999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55.271428571428572</v>
      </c>
      <c r="BN71" s="64">
        <f t="shared" si="9"/>
        <v>58.4</v>
      </c>
      <c r="BO71" s="64">
        <f t="shared" si="10"/>
        <v>8.450255102040817E-2</v>
      </c>
      <c r="BP71" s="64">
        <f t="shared" si="11"/>
        <v>8.9285714285714274E-2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12</v>
      </c>
      <c r="Y79" s="383">
        <f t="shared" si="6"/>
        <v>13.5</v>
      </c>
      <c r="Z79" s="36">
        <f t="shared" si="12"/>
        <v>2.811E-2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12.559999999999999</v>
      </c>
      <c r="BN79" s="64">
        <f t="shared" si="9"/>
        <v>14.13</v>
      </c>
      <c r="BO79" s="64">
        <f t="shared" si="10"/>
        <v>2.222222222222222E-2</v>
      </c>
      <c r="BP79" s="64">
        <f t="shared" si="11"/>
        <v>2.5000000000000001E-2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12.491402116402115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14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0.26735999999999999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120</v>
      </c>
      <c r="Y87" s="384">
        <f>IFERROR(SUM(Y65:Y85),"0")</f>
        <v>134.30000000000001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34</v>
      </c>
      <c r="Y117" s="383">
        <f t="shared" si="18"/>
        <v>35.1</v>
      </c>
      <c r="Z117" s="36">
        <f>IFERROR(IF(Y117=0,"",ROUNDUP(Y117/H117,0)*0.00753),"")</f>
        <v>9.7890000000000005E-2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37.425185185185185</v>
      </c>
      <c r="BN117" s="64">
        <f t="shared" si="20"/>
        <v>38.635999999999996</v>
      </c>
      <c r="BO117" s="64">
        <f t="shared" si="21"/>
        <v>8.0721747388414047E-2</v>
      </c>
      <c r="BP117" s="64">
        <f t="shared" si="22"/>
        <v>8.3333333333333329E-2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12.592592592592592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13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9.7890000000000005E-2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34</v>
      </c>
      <c r="Y127" s="384">
        <f>IFERROR(SUM(Y111:Y125),"0")</f>
        <v>35.1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32</v>
      </c>
      <c r="Y141" s="383">
        <f>IFERROR(IF(X141="",0,CEILING((X141/$H141),1)*$H141),"")</f>
        <v>32.400000000000006</v>
      </c>
      <c r="Z141" s="36">
        <f>IFERROR(IF(Y141=0,"",ROUNDUP(Y141/H141,0)*0.00753),"")</f>
        <v>9.0359999999999996E-2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35.223703703703698</v>
      </c>
      <c r="BN141" s="64">
        <f>IFERROR(Y141*I141/H141,"0")</f>
        <v>35.664000000000001</v>
      </c>
      <c r="BO141" s="64">
        <f>IFERROR(1/J141*(X141/H141),"0")</f>
        <v>7.5973409306742637E-2</v>
      </c>
      <c r="BP141" s="64">
        <f>IFERROR(1/J141*(Y141/H141),"0")</f>
        <v>7.6923076923076927E-2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11.851851851851851</v>
      </c>
      <c r="Y143" s="384">
        <f>IFERROR(Y138/H138,"0")+IFERROR(Y139/H139,"0")+IFERROR(Y140/H140,"0")+IFERROR(Y141/H141,"0")+IFERROR(Y142/H142,"0")</f>
        <v>12.000000000000002</v>
      </c>
      <c r="Z143" s="384">
        <f>IFERROR(IF(Z138="",0,Z138),"0")+IFERROR(IF(Z139="",0,Z139),"0")+IFERROR(IF(Z140="",0,Z140),"0")+IFERROR(IF(Z141="",0,Z141),"0")+IFERROR(IF(Z142="",0,Z142),"0")</f>
        <v>9.0359999999999996E-2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32</v>
      </c>
      <c r="Y144" s="384">
        <f>IFERROR(SUM(Y138:Y142),"0")</f>
        <v>32.400000000000006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47</v>
      </c>
      <c r="Y156" s="383">
        <f t="shared" ref="Y156:Y163" si="23">IFERROR(IF(X156="",0,CEILING((X156/$H156),1)*$H156),"")</f>
        <v>50.400000000000006</v>
      </c>
      <c r="Z156" s="36">
        <f>IFERROR(IF(Y156=0,"",ROUNDUP(Y156/H156,0)*0.00753),"")</f>
        <v>9.0359999999999996E-2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49.909523809523812</v>
      </c>
      <c r="BN156" s="64">
        <f t="shared" ref="BN156:BN163" si="25">IFERROR(Y156*I156/H156,"0")</f>
        <v>53.52</v>
      </c>
      <c r="BO156" s="64">
        <f t="shared" ref="BO156:BO163" si="26">IFERROR(1/J156*(X156/H156),"0")</f>
        <v>7.1733821733821729E-2</v>
      </c>
      <c r="BP156" s="64">
        <f t="shared" ref="BP156:BP163" si="27">IFERROR(1/J156*(Y156/H156),"0")</f>
        <v>7.6923076923076927E-2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31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32.476190476190474</v>
      </c>
      <c r="BN158" s="64">
        <f t="shared" si="25"/>
        <v>35.200000000000003</v>
      </c>
      <c r="BO158" s="64">
        <f t="shared" si="26"/>
        <v>4.7313797313797312E-2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15</v>
      </c>
      <c r="Y161" s="383">
        <f t="shared" si="23"/>
        <v>16.8</v>
      </c>
      <c r="Z161" s="36">
        <f>IFERROR(IF(Y161=0,"",ROUNDUP(Y161/H161,0)*0.00502),"")</f>
        <v>4.0160000000000001E-2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15.714285714285714</v>
      </c>
      <c r="BN161" s="64">
        <f t="shared" si="25"/>
        <v>17.600000000000001</v>
      </c>
      <c r="BO161" s="64">
        <f t="shared" si="26"/>
        <v>3.0525030525030528E-2</v>
      </c>
      <c r="BP161" s="64">
        <f t="shared" si="27"/>
        <v>3.4188034188034191E-2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25.714285714285712</v>
      </c>
      <c r="Y164" s="384">
        <f>IFERROR(Y156/H156,"0")+IFERROR(Y157/H157,"0")+IFERROR(Y158/H158,"0")+IFERROR(Y159/H159,"0")+IFERROR(Y160/H160,"0")+IFERROR(Y161/H161,"0")+IFERROR(Y162/H162,"0")+IFERROR(Y163/H163,"0")</f>
        <v>28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0.19076000000000001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93</v>
      </c>
      <c r="Y165" s="384">
        <f>IFERROR(SUM(Y156:Y163),"0")</f>
        <v>100.8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56</v>
      </c>
      <c r="Y179" s="383">
        <f t="shared" si="28"/>
        <v>59.400000000000006</v>
      </c>
      <c r="Z179" s="36">
        <f>IFERROR(IF(Y179=0,"",ROUNDUP(Y179/H179,0)*0.00937),"")</f>
        <v>0.10306999999999999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58.177777777777777</v>
      </c>
      <c r="BN179" s="64">
        <f t="shared" si="30"/>
        <v>61.71</v>
      </c>
      <c r="BO179" s="64">
        <f t="shared" si="31"/>
        <v>8.6419753086419748E-2</v>
      </c>
      <c r="BP179" s="64">
        <f t="shared" si="32"/>
        <v>9.166666666666666E-2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62</v>
      </c>
      <c r="Y181" s="383">
        <f t="shared" si="28"/>
        <v>64.800000000000011</v>
      </c>
      <c r="Z181" s="36">
        <f>IFERROR(IF(Y181=0,"",ROUNDUP(Y181/H181,0)*0.00937),"")</f>
        <v>0.11244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64.411111111111111</v>
      </c>
      <c r="BN181" s="64">
        <f t="shared" si="30"/>
        <v>67.320000000000007</v>
      </c>
      <c r="BO181" s="64">
        <f t="shared" si="31"/>
        <v>9.5679012345679007E-2</v>
      </c>
      <c r="BP181" s="64">
        <f t="shared" si="32"/>
        <v>0.10000000000000002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21.851851851851851</v>
      </c>
      <c r="Y186" s="384">
        <f>IFERROR(Y178/H178,"0")+IFERROR(Y179/H179,"0")+IFERROR(Y180/H180,"0")+IFERROR(Y181/H181,"0")+IFERROR(Y182/H182,"0")+IFERROR(Y183/H183,"0")+IFERROR(Y184/H184,"0")+IFERROR(Y185/H185,"0")</f>
        <v>23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0.21550999999999998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118</v>
      </c>
      <c r="Y187" s="384">
        <f>IFERROR(SUM(Y178:Y185),"0")</f>
        <v>124.20000000000002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44</v>
      </c>
      <c r="Y194" s="383">
        <f t="shared" si="33"/>
        <v>45.6</v>
      </c>
      <c r="Z194" s="36">
        <f>IFERROR(IF(Y194=0,"",ROUNDUP(Y194/H194,0)*0.00753),"")</f>
        <v>0.14307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48.986666666666672</v>
      </c>
      <c r="BN194" s="64">
        <f t="shared" si="35"/>
        <v>50.768000000000008</v>
      </c>
      <c r="BO194" s="64">
        <f t="shared" si="36"/>
        <v>0.11752136752136753</v>
      </c>
      <c r="BP194" s="64">
        <f t="shared" si="37"/>
        <v>0.12179487179487179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118</v>
      </c>
      <c r="Y198" s="383">
        <f t="shared" si="33"/>
        <v>120</v>
      </c>
      <c r="Z198" s="36">
        <f t="shared" ref="Z198:Z204" si="38">IFERROR(IF(Y198=0,"",ROUNDUP(Y198/H198,0)*0.00753),"")</f>
        <v>0.3765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132.25833333333335</v>
      </c>
      <c r="BN198" s="64">
        <f t="shared" si="35"/>
        <v>134.5</v>
      </c>
      <c r="BO198" s="64">
        <f t="shared" si="36"/>
        <v>0.31517094017094022</v>
      </c>
      <c r="BP198" s="64">
        <f t="shared" si="37"/>
        <v>0.32051282051282048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112</v>
      </c>
      <c r="Y200" s="383">
        <f t="shared" si="33"/>
        <v>112.8</v>
      </c>
      <c r="Z200" s="36">
        <f t="shared" si="38"/>
        <v>0.35391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124.69333333333334</v>
      </c>
      <c r="BN200" s="64">
        <f t="shared" si="35"/>
        <v>125.58400000000002</v>
      </c>
      <c r="BO200" s="64">
        <f t="shared" si="36"/>
        <v>0.29914529914529919</v>
      </c>
      <c r="BP200" s="64">
        <f t="shared" si="37"/>
        <v>0.30128205128205127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95</v>
      </c>
      <c r="Y201" s="383">
        <f t="shared" si="33"/>
        <v>96</v>
      </c>
      <c r="Z201" s="36">
        <f t="shared" si="38"/>
        <v>0.30120000000000002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105.76666666666667</v>
      </c>
      <c r="BN201" s="64">
        <f t="shared" si="35"/>
        <v>106.88000000000001</v>
      </c>
      <c r="BO201" s="64">
        <f t="shared" si="36"/>
        <v>0.25373931623931623</v>
      </c>
      <c r="BP201" s="64">
        <f t="shared" si="37"/>
        <v>0.25641025641025639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105</v>
      </c>
      <c r="Y203" s="383">
        <f t="shared" si="33"/>
        <v>105.6</v>
      </c>
      <c r="Z203" s="36">
        <f t="shared" si="38"/>
        <v>0.33132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116.9</v>
      </c>
      <c r="BN203" s="64">
        <f t="shared" si="35"/>
        <v>117.56800000000001</v>
      </c>
      <c r="BO203" s="64">
        <f t="shared" si="36"/>
        <v>0.28044871794871795</v>
      </c>
      <c r="BP203" s="64">
        <f t="shared" si="37"/>
        <v>0.28205128205128205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49</v>
      </c>
      <c r="Y204" s="383">
        <f t="shared" si="33"/>
        <v>50.4</v>
      </c>
      <c r="Z204" s="36">
        <f t="shared" si="38"/>
        <v>0.15812999999999999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54.675833333333337</v>
      </c>
      <c r="BN204" s="64">
        <f t="shared" si="35"/>
        <v>56.237999999999992</v>
      </c>
      <c r="BO204" s="64">
        <f t="shared" si="36"/>
        <v>0.13087606837606838</v>
      </c>
      <c r="BP204" s="64">
        <f t="shared" si="37"/>
        <v>0.13461538461538461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217.91666666666666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221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1.6641300000000001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523</v>
      </c>
      <c r="Y206" s="384">
        <f>IFERROR(SUM(Y189:Y204),"0")</f>
        <v>530.4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29</v>
      </c>
      <c r="Y211" s="383">
        <f>IFERROR(IF(X211="",0,CEILING((X211/$H211),1)*$H211),"")</f>
        <v>31.2</v>
      </c>
      <c r="Z211" s="36">
        <f>IFERROR(IF(Y211=0,"",ROUNDUP(Y211/H211,0)*0.00753),"")</f>
        <v>9.7890000000000005E-2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32.286666666666669</v>
      </c>
      <c r="BN211" s="64">
        <f>IFERROR(Y211*I211/H211,"0")</f>
        <v>34.736000000000004</v>
      </c>
      <c r="BO211" s="64">
        <f>IFERROR(1/J211*(X211/H211),"0")</f>
        <v>7.745726495726496E-2</v>
      </c>
      <c r="BP211" s="64">
        <f>IFERROR(1/J211*(Y211/H211),"0")</f>
        <v>8.3333333333333329E-2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12.083333333333334</v>
      </c>
      <c r="Y213" s="384">
        <f>IFERROR(Y208/H208,"0")+IFERROR(Y209/H209,"0")+IFERROR(Y210/H210,"0")+IFERROR(Y211/H211,"0")+IFERROR(Y212/H212,"0")</f>
        <v>13</v>
      </c>
      <c r="Z213" s="384">
        <f>IFERROR(IF(Z208="",0,Z208),"0")+IFERROR(IF(Z209="",0,Z209),"0")+IFERROR(IF(Z210="",0,Z210),"0")+IFERROR(IF(Z211="",0,Z211),"0")+IFERROR(IF(Z212="",0,Z212),"0")</f>
        <v>9.7890000000000005E-2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29</v>
      </c>
      <c r="Y214" s="384">
        <f>IFERROR(SUM(Y208:Y212),"0")</f>
        <v>31.2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4</v>
      </c>
      <c r="Y224" s="383">
        <f t="shared" si="39"/>
        <v>4</v>
      </c>
      <c r="Z224" s="36">
        <f>IFERROR(IF(Y224=0,"",ROUNDUP(Y224/H224,0)*0.00937),"")</f>
        <v>9.3699999999999999E-3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4.24</v>
      </c>
      <c r="BN224" s="64">
        <f t="shared" si="41"/>
        <v>4.24</v>
      </c>
      <c r="BO224" s="64">
        <f t="shared" si="42"/>
        <v>8.3333333333333332E-3</v>
      </c>
      <c r="BP224" s="64">
        <f t="shared" si="43"/>
        <v>8.3333333333333332E-3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</v>
      </c>
      <c r="Y226" s="384">
        <f>IFERROR(Y217/H217,"0")+IFERROR(Y218/H218,"0")+IFERROR(Y219/H219,"0")+IFERROR(Y220/H220,"0")+IFERROR(Y221/H221,"0")+IFERROR(Y222/H222,"0")+IFERROR(Y223/H223,"0")+IFERROR(Y224/H224,"0")+IFERROR(Y225/H225,"0")</f>
        <v>1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9.3699999999999999E-3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4</v>
      </c>
      <c r="Y227" s="384">
        <f>IFERROR(SUM(Y217:Y225),"0")</f>
        <v>4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5</v>
      </c>
      <c r="Y266" s="383">
        <f>IFERROR(IF(X266="",0,CEILING((X266/$H266),1)*$H266),"")</f>
        <v>8.4</v>
      </c>
      <c r="Z266" s="36">
        <f>IFERROR(IF(Y266=0,"",ROUNDUP(Y266/H266,0)*0.00753),"")</f>
        <v>1.506E-2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5.3095238095238093</v>
      </c>
      <c r="BN266" s="64">
        <f>IFERROR(Y266*I266/H266,"0")</f>
        <v>8.92</v>
      </c>
      <c r="BO266" s="64">
        <f>IFERROR(1/J266*(X266/H266),"0")</f>
        <v>7.631257631257631E-3</v>
      </c>
      <c r="BP266" s="64">
        <f>IFERROR(1/J266*(Y266/H266),"0")</f>
        <v>1.282051282051282E-2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1.1904761904761905</v>
      </c>
      <c r="Y269" s="384">
        <f>IFERROR(Y266/H266,"0")+IFERROR(Y267/H267,"0")+IFERROR(Y268/H268,"0")</f>
        <v>2</v>
      </c>
      <c r="Z269" s="384">
        <f>IFERROR(IF(Z266="",0,Z266),"0")+IFERROR(IF(Z267="",0,Z267),"0")+IFERROR(IF(Z268="",0,Z268),"0")</f>
        <v>1.506E-2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5</v>
      </c>
      <c r="Y270" s="384">
        <f>IFERROR(SUM(Y266:Y268),"0")</f>
        <v>8.4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57</v>
      </c>
      <c r="Y283" s="383">
        <f>IFERROR(IF(X283="",0,CEILING((X283/$H283),1)*$H283),"")</f>
        <v>62.4</v>
      </c>
      <c r="Z283" s="36">
        <f>IFERROR(IF(Y283=0,"",ROUNDUP(Y283/H283,0)*0.02175),"")</f>
        <v>0.17399999999999999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61.121538461538471</v>
      </c>
      <c r="BN283" s="64">
        <f>IFERROR(Y283*I283/H283,"0")</f>
        <v>66.912000000000006</v>
      </c>
      <c r="BO283" s="64">
        <f>IFERROR(1/J283*(X283/H283),"0")</f>
        <v>0.13049450549450547</v>
      </c>
      <c r="BP283" s="64">
        <f>IFERROR(1/J283*(Y283/H283),"0")</f>
        <v>0.14285714285714285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7.3076923076923075</v>
      </c>
      <c r="Y285" s="384">
        <f>IFERROR(Y282/H282,"0")+IFERROR(Y283/H283,"0")+IFERROR(Y284/H284,"0")</f>
        <v>8</v>
      </c>
      <c r="Z285" s="384">
        <f>IFERROR(IF(Z282="",0,Z282),"0")+IFERROR(IF(Z283="",0,Z283),"0")+IFERROR(IF(Z284="",0,Z284),"0")</f>
        <v>0.17399999999999999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57</v>
      </c>
      <c r="Y286" s="384">
        <f>IFERROR(SUM(Y282:Y284),"0")</f>
        <v>62.4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6</v>
      </c>
      <c r="Y290" s="383">
        <f>IFERROR(IF(X290="",0,CEILING((X290/$H290),1)*$H290),"")</f>
        <v>7.6499999999999995</v>
      </c>
      <c r="Z290" s="36">
        <f>IFERROR(IF(Y290=0,"",ROUNDUP(Y290/H290,0)*0.00753),"")</f>
        <v>2.2589999999999999E-2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6.8235294117647056</v>
      </c>
      <c r="BN290" s="64">
        <f>IFERROR(Y290*I290/H290,"0")</f>
        <v>8.6999999999999993</v>
      </c>
      <c r="BO290" s="64">
        <f>IFERROR(1/J290*(X290/H290),"0")</f>
        <v>1.5082956259426848E-2</v>
      </c>
      <c r="BP290" s="64">
        <f>IFERROR(1/J290*(Y290/H290),"0")</f>
        <v>1.9230769230769232E-2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2.3529411764705883</v>
      </c>
      <c r="Y291" s="384">
        <f>IFERROR(Y288/H288,"0")+IFERROR(Y289/H289,"0")+IFERROR(Y290/H290,"0")</f>
        <v>3</v>
      </c>
      <c r="Z291" s="384">
        <f>IFERROR(IF(Z288="",0,Z288),"0")+IFERROR(IF(Z289="",0,Z289),"0")+IFERROR(IF(Z290="",0,Z290),"0")</f>
        <v>2.2589999999999999E-2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6</v>
      </c>
      <c r="Y292" s="384">
        <f>IFERROR(SUM(Y288:Y290),"0")</f>
        <v>7.6499999999999995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2</v>
      </c>
      <c r="Y316" s="383">
        <f>IFERROR(IF(X316="",0,CEILING((X316/$H316),1)*$H316),"")</f>
        <v>2.5499999999999998</v>
      </c>
      <c r="Z316" s="36">
        <f>IFERROR(IF(Y316=0,"",ROUNDUP(Y316/H316,0)*0.00753),"")</f>
        <v>7.5300000000000002E-3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2.3333333333333335</v>
      </c>
      <c r="BN316" s="64">
        <f>IFERROR(Y316*I316/H316,"0")</f>
        <v>2.9750000000000001</v>
      </c>
      <c r="BO316" s="64">
        <f>IFERROR(1/J316*(X316/H316),"0")</f>
        <v>5.0276520864756162E-3</v>
      </c>
      <c r="BP316" s="64">
        <f>IFERROR(1/J316*(Y316/H316),"0")</f>
        <v>6.41025641025641E-3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0.78431372549019618</v>
      </c>
      <c r="Y317" s="384">
        <f>IFERROR(Y316/H316,"0")</f>
        <v>1</v>
      </c>
      <c r="Z317" s="384">
        <f>IFERROR(IF(Z316="",0,Z316),"0")</f>
        <v>7.5300000000000002E-3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2</v>
      </c>
      <c r="Y318" s="384">
        <f>IFERROR(SUM(Y316:Y316),"0")</f>
        <v>2.5499999999999998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77</v>
      </c>
      <c r="Y324" s="383">
        <f t="shared" si="59"/>
        <v>90</v>
      </c>
      <c r="Z324" s="36">
        <f>IFERROR(IF(Y324=0,"",ROUNDUP(Y324/H324,0)*0.02175),"")</f>
        <v>0.1305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79.463999999999999</v>
      </c>
      <c r="BN324" s="64">
        <f t="shared" si="61"/>
        <v>92.88000000000001</v>
      </c>
      <c r="BO324" s="64">
        <f t="shared" si="62"/>
        <v>0.10694444444444445</v>
      </c>
      <c r="BP324" s="64">
        <f t="shared" si="63"/>
        <v>0.125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140</v>
      </c>
      <c r="Y326" s="383">
        <f t="shared" si="59"/>
        <v>150</v>
      </c>
      <c r="Z326" s="36">
        <f>IFERROR(IF(Y326=0,"",ROUNDUP(Y326/H326,0)*0.02175),"")</f>
        <v>0.21749999999999997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144.48000000000002</v>
      </c>
      <c r="BN326" s="64">
        <f t="shared" si="61"/>
        <v>154.80000000000001</v>
      </c>
      <c r="BO326" s="64">
        <f t="shared" si="62"/>
        <v>0.19444444444444445</v>
      </c>
      <c r="BP326" s="64">
        <f t="shared" si="63"/>
        <v>0.20833333333333331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423</v>
      </c>
      <c r="Y328" s="383">
        <f t="shared" si="59"/>
        <v>435</v>
      </c>
      <c r="Z328" s="36">
        <f>IFERROR(IF(Y328=0,"",ROUNDUP(Y328/H328,0)*0.02175),"")</f>
        <v>0.63074999999999992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436.536</v>
      </c>
      <c r="BN328" s="64">
        <f t="shared" si="61"/>
        <v>448.92</v>
      </c>
      <c r="BO328" s="64">
        <f t="shared" si="62"/>
        <v>0.58749999999999991</v>
      </c>
      <c r="BP328" s="64">
        <f t="shared" si="63"/>
        <v>0.60416666666666663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42.666666666666671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0.9787499999999999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640</v>
      </c>
      <c r="Y335" s="384">
        <f>IFERROR(SUM(Y322:Y333),"0")</f>
        <v>675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320</v>
      </c>
      <c r="Y337" s="383">
        <f>IFERROR(IF(X337="",0,CEILING((X337/$H337),1)*$H337),"")</f>
        <v>330</v>
      </c>
      <c r="Z337" s="36">
        <f>IFERROR(IF(Y337=0,"",ROUNDUP(Y337/H337,0)*0.02175),"")</f>
        <v>0.47849999999999998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330.24</v>
      </c>
      <c r="BN337" s="64">
        <f>IFERROR(Y337*I337/H337,"0")</f>
        <v>340.56000000000006</v>
      </c>
      <c r="BO337" s="64">
        <f>IFERROR(1/J337*(X337/H337),"0")</f>
        <v>0.44444444444444442</v>
      </c>
      <c r="BP337" s="64">
        <f>IFERROR(1/J337*(Y337/H337),"0")</f>
        <v>0.45833333333333331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21.333333333333332</v>
      </c>
      <c r="Y339" s="384">
        <f>IFERROR(Y337/H337,"0")+IFERROR(Y338/H338,"0")</f>
        <v>22</v>
      </c>
      <c r="Z339" s="384">
        <f>IFERROR(IF(Z337="",0,Z337),"0")+IFERROR(IF(Z338="",0,Z338),"0")</f>
        <v>0.47849999999999998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320</v>
      </c>
      <c r="Y340" s="384">
        <f>IFERROR(SUM(Y337:Y338),"0")</f>
        <v>330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15</v>
      </c>
      <c r="Y344" s="383">
        <f>IFERROR(IF(X344="",0,CEILING((X344/$H344),1)*$H344),"")</f>
        <v>15.6</v>
      </c>
      <c r="Z344" s="36">
        <f>IFERROR(IF(Y344=0,"",ROUNDUP(Y344/H344,0)*0.02175),"")</f>
        <v>4.3499999999999997E-2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16.084615384615386</v>
      </c>
      <c r="BN344" s="64">
        <f>IFERROR(Y344*I344/H344,"0")</f>
        <v>16.728000000000002</v>
      </c>
      <c r="BO344" s="64">
        <f>IFERROR(1/J344*(X344/H344),"0")</f>
        <v>3.4340659340659337E-2</v>
      </c>
      <c r="BP344" s="64">
        <f>IFERROR(1/J344*(Y344/H344),"0")</f>
        <v>3.5714285714285712E-2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1.9230769230769231</v>
      </c>
      <c r="Y345" s="384">
        <f>IFERROR(Y342/H342,"0")+IFERROR(Y343/H343,"0")+IFERROR(Y344/H344,"0")</f>
        <v>2</v>
      </c>
      <c r="Z345" s="384">
        <f>IFERROR(IF(Z342="",0,Z342),"0")+IFERROR(IF(Z343="",0,Z343),"0")+IFERROR(IF(Z344="",0,Z344),"0")</f>
        <v>4.3499999999999997E-2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15</v>
      </c>
      <c r="Y346" s="384">
        <f>IFERROR(SUM(Y342:Y344),"0")</f>
        <v>15.6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41</v>
      </c>
      <c r="Y348" s="383">
        <f>IFERROR(IF(X348="",0,CEILING((X348/$H348),1)*$H348),"")</f>
        <v>46.8</v>
      </c>
      <c r="Z348" s="36">
        <f>IFERROR(IF(Y348=0,"",ROUNDUP(Y348/H348,0)*0.02175),"")</f>
        <v>0.1305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43.964615384615392</v>
      </c>
      <c r="BN348" s="64">
        <f>IFERROR(Y348*I348/H348,"0")</f>
        <v>50.184000000000005</v>
      </c>
      <c r="BO348" s="64">
        <f>IFERROR(1/J348*(X348/H348),"0")</f>
        <v>9.3864468864468864E-2</v>
      </c>
      <c r="BP348" s="64">
        <f>IFERROR(1/J348*(Y348/H348),"0")</f>
        <v>0.10714285714285714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5.2564102564102564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41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136</v>
      </c>
      <c r="Y364" s="383">
        <f>IFERROR(IF(X364="",0,CEILING((X364/$H364),1)*$H364),"")</f>
        <v>140.4</v>
      </c>
      <c r="Z364" s="36">
        <f>IFERROR(IF(Y364=0,"",ROUNDUP(Y364/H364,0)*0.02175),"")</f>
        <v>0.39149999999999996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145.83384615384617</v>
      </c>
      <c r="BN364" s="64">
        <f>IFERROR(Y364*I364/H364,"0")</f>
        <v>150.55200000000002</v>
      </c>
      <c r="BO364" s="64">
        <f>IFERROR(1/J364*(X364/H364),"0")</f>
        <v>0.31135531135531136</v>
      </c>
      <c r="BP364" s="64">
        <f>IFERROR(1/J364*(Y364/H364),"0")</f>
        <v>0.3214285714285714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17.435897435897438</v>
      </c>
      <c r="Y369" s="384">
        <f>IFERROR(Y364/H364,"0")+IFERROR(Y365/H365,"0")+IFERROR(Y366/H366,"0")+IFERROR(Y367/H367,"0")+IFERROR(Y368/H368,"0")</f>
        <v>18</v>
      </c>
      <c r="Z369" s="384">
        <f>IFERROR(IF(Z364="",0,Z364),"0")+IFERROR(IF(Z365="",0,Z365),"0")+IFERROR(IF(Z366="",0,Z366),"0")+IFERROR(IF(Z367="",0,Z367),"0")+IFERROR(IF(Z368="",0,Z368),"0")</f>
        <v>0.39149999999999996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136</v>
      </c>
      <c r="Y370" s="384">
        <f>IFERROR(SUM(Y364:Y368),"0")</f>
        <v>140.4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112</v>
      </c>
      <c r="Y388" s="383">
        <f t="shared" si="64"/>
        <v>113.4</v>
      </c>
      <c r="Z388" s="36">
        <f t="shared" si="65"/>
        <v>0.20331000000000002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118.13333333333333</v>
      </c>
      <c r="BN388" s="64">
        <f t="shared" si="67"/>
        <v>119.60999999999999</v>
      </c>
      <c r="BO388" s="64">
        <f t="shared" si="68"/>
        <v>0.17094017094017092</v>
      </c>
      <c r="BP388" s="64">
        <f t="shared" si="69"/>
        <v>0.17307692307692307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4</v>
      </c>
      <c r="Y396" s="383">
        <f t="shared" si="64"/>
        <v>4.2</v>
      </c>
      <c r="Z396" s="36">
        <f t="shared" si="70"/>
        <v>1.004E-2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4.2476190476190476</v>
      </c>
      <c r="BN396" s="64">
        <f t="shared" si="67"/>
        <v>4.46</v>
      </c>
      <c r="BO396" s="64">
        <f t="shared" si="68"/>
        <v>8.1400081400081412E-3</v>
      </c>
      <c r="BP396" s="64">
        <f t="shared" si="69"/>
        <v>8.5470085470085479E-3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12</v>
      </c>
      <c r="Y401" s="383">
        <f t="shared" si="64"/>
        <v>12.600000000000001</v>
      </c>
      <c r="Z401" s="36">
        <f t="shared" si="70"/>
        <v>3.0120000000000001E-2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12.742857142857142</v>
      </c>
      <c r="BN401" s="64">
        <f t="shared" si="67"/>
        <v>13.38</v>
      </c>
      <c r="BO401" s="64">
        <f t="shared" si="68"/>
        <v>2.4420024420024423E-2</v>
      </c>
      <c r="BP401" s="64">
        <f t="shared" si="69"/>
        <v>2.5641025641025644E-2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34.285714285714285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0.24347000000000002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128</v>
      </c>
      <c r="Y407" s="384">
        <f>IFERROR(SUM(Y383:Y405),"0")</f>
        <v>130.20000000000002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159</v>
      </c>
      <c r="Y426" s="383">
        <f t="shared" si="71"/>
        <v>159.6</v>
      </c>
      <c r="Z426" s="36">
        <f>IFERROR(IF(Y426=0,"",ROUNDUP(Y426/H426,0)*0.00753),"")</f>
        <v>0.28614000000000001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167.70714285714286</v>
      </c>
      <c r="BN426" s="64">
        <f t="shared" si="73"/>
        <v>168.33999999999997</v>
      </c>
      <c r="BO426" s="64">
        <f t="shared" si="74"/>
        <v>0.24267399267399264</v>
      </c>
      <c r="BP426" s="64">
        <f t="shared" si="75"/>
        <v>0.24358974358974358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37.857142857142854</v>
      </c>
      <c r="Y432" s="384">
        <f>IFERROR(Y425/H425,"0")+IFERROR(Y426/H426,"0")+IFERROR(Y427/H427,"0")+IFERROR(Y428/H428,"0")+IFERROR(Y429/H429,"0")+IFERROR(Y430/H430,"0")+IFERROR(Y431/H431,"0")</f>
        <v>38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0.28614000000000001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159</v>
      </c>
      <c r="Y433" s="384">
        <f>IFERROR(SUM(Y425:Y431),"0")</f>
        <v>159.6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123</v>
      </c>
      <c r="Y470" s="383">
        <f t="shared" si="76"/>
        <v>126.72</v>
      </c>
      <c r="Z470" s="36">
        <f t="shared" si="77"/>
        <v>0.28704000000000002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131.38636363636363</v>
      </c>
      <c r="BN470" s="64">
        <f t="shared" si="79"/>
        <v>135.35999999999999</v>
      </c>
      <c r="BO470" s="64">
        <f t="shared" si="80"/>
        <v>0.22399475524475523</v>
      </c>
      <c r="BP470" s="64">
        <f t="shared" si="81"/>
        <v>0.23076923076923078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23.295454545454543</v>
      </c>
      <c r="Y475" s="384">
        <f>IFERROR(Y466/H466,"0")+IFERROR(Y467/H467,"0")+IFERROR(Y468/H468,"0")+IFERROR(Y469/H469,"0")+IFERROR(Y470/H470,"0")+IFERROR(Y471/H471,"0")+IFERROR(Y472/H472,"0")+IFERROR(Y473/H473,"0")+IFERROR(Y474/H474,"0")</f>
        <v>24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0.28704000000000002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123</v>
      </c>
      <c r="Y476" s="384">
        <f>IFERROR(SUM(Y466:Y474),"0")</f>
        <v>126.72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131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139.93181818181816</v>
      </c>
      <c r="BN478" s="64">
        <f>IFERROR(Y478*I478/H478,"0")</f>
        <v>140.99999999999997</v>
      </c>
      <c r="BO478" s="64">
        <f>IFERROR(1/J478*(X478/H478),"0")</f>
        <v>0.23856351981351981</v>
      </c>
      <c r="BP478" s="64">
        <f>IFERROR(1/J478*(Y478/H478),"0")</f>
        <v>0.24038461538461539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24.810606060606059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131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63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67.295454545454547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0.11472902097902099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16</v>
      </c>
      <c r="Y484" s="383">
        <f t="shared" si="82"/>
        <v>21.12</v>
      </c>
      <c r="Z484" s="36">
        <f>IFERROR(IF(Y484=0,"",ROUNDUP(Y484/H484,0)*0.01196),"")</f>
        <v>4.7840000000000001E-2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17.09090909090909</v>
      </c>
      <c r="BN484" s="64">
        <f t="shared" si="84"/>
        <v>22.56</v>
      </c>
      <c r="BO484" s="64">
        <f t="shared" si="85"/>
        <v>2.913752913752914E-2</v>
      </c>
      <c r="BP484" s="64">
        <f t="shared" si="86"/>
        <v>3.8461538461538464E-2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83</v>
      </c>
      <c r="Y485" s="383">
        <f t="shared" si="82"/>
        <v>84.48</v>
      </c>
      <c r="Z485" s="36">
        <f>IFERROR(IF(Y485=0,"",ROUNDUP(Y485/H485,0)*0.01196),"")</f>
        <v>0.19136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88.659090909090892</v>
      </c>
      <c r="BN485" s="64">
        <f t="shared" si="84"/>
        <v>90.24</v>
      </c>
      <c r="BO485" s="64">
        <f t="shared" si="85"/>
        <v>0.15115093240093241</v>
      </c>
      <c r="BP485" s="64">
        <f t="shared" si="86"/>
        <v>0.15384615384615385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30.68181818181818</v>
      </c>
      <c r="Y489" s="384">
        <f>IFERROR(Y483/H483,"0")+IFERROR(Y484/H484,"0")+IFERROR(Y485/H485,"0")+IFERROR(Y486/H486,"0")+IFERROR(Y487/H487,"0")+IFERROR(Y488/H488,"0")</f>
        <v>32</v>
      </c>
      <c r="Z489" s="384">
        <f>IFERROR(IF(Z483="",0,Z483),"0")+IFERROR(IF(Z484="",0,Z484),"0")+IFERROR(IF(Z485="",0,Z485),"0")+IFERROR(IF(Z486="",0,Z486),"0")+IFERROR(IF(Z487="",0,Z487),"0")+IFERROR(IF(Z488="",0,Z488),"0")</f>
        <v>0.38272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162</v>
      </c>
      <c r="Y490" s="384">
        <f>IFERROR(SUM(Y483:Y488),"0")</f>
        <v>168.96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13</v>
      </c>
      <c r="Y528" s="383">
        <f t="shared" si="93"/>
        <v>16.8</v>
      </c>
      <c r="Z528" s="36">
        <f t="shared" si="94"/>
        <v>3.0120000000000001E-2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13.804761904761904</v>
      </c>
      <c r="BN528" s="64">
        <f t="shared" si="96"/>
        <v>17.84</v>
      </c>
      <c r="BO528" s="64">
        <f t="shared" si="97"/>
        <v>1.9841269841269837E-2</v>
      </c>
      <c r="BP528" s="64">
        <f t="shared" si="98"/>
        <v>2.564102564102564E-2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3.0952380952380949</v>
      </c>
      <c r="Y531" s="384">
        <f>IFERROR(Y524/H524,"0")+IFERROR(Y525/H525,"0")+IFERROR(Y526/H526,"0")+IFERROR(Y527/H527,"0")+IFERROR(Y528/H528,"0")+IFERROR(Y529/H529,"0")+IFERROR(Y530/H530,"0")</f>
        <v>4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3.0120000000000001E-2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13</v>
      </c>
      <c r="Y532" s="384">
        <f>IFERROR(SUM(Y524:Y530),"0")</f>
        <v>16.8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2896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3023.48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3076.8740033822387</v>
      </c>
      <c r="Y547" s="384">
        <f>IFERROR(SUM(BN22:BN543),"0")</f>
        <v>3211.3950000000009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6</v>
      </c>
      <c r="Y548" s="38">
        <f>ROUNDUP(SUM(BP22:BP543),0)</f>
        <v>6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3226.8740033822387</v>
      </c>
      <c r="Y549" s="384">
        <f>GrossWeightTotalR+PalletQtyTotalR*25</f>
        <v>3361.3950000000009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571.02876616847198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592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6.4224300000000003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8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169.4</v>
      </c>
      <c r="F556" s="46">
        <f>IFERROR(Y138*1,"0")+IFERROR(Y139*1,"0")+IFERROR(Y140*1,"0")+IFERROR(Y141*1,"0")+IFERROR(Y142*1,"0")</f>
        <v>32.400000000000006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100.8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685.80000000000007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4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78.45</v>
      </c>
      <c r="P556" s="46">
        <f>IFERROR(Y301*1,"0")</f>
        <v>0</v>
      </c>
      <c r="Q556" s="46">
        <f>IFERROR(Y306*1,"0")+IFERROR(Y310*1,"0")+IFERROR(Y311*1,"0")+IFERROR(Y312*1,"0")+IFERROR(Y316*1,"0")</f>
        <v>2.5499999999999998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1067.4000000000001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140.4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130.20000000000002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159.6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427.68000000000006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16.8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