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CBA7B80-7F10-4926-948C-A38152A7C0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Y489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T556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298" i="1" s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Y279" i="1" s="1"/>
  <c r="P273" i="1"/>
  <c r="BP272" i="1"/>
  <c r="BO272" i="1"/>
  <c r="BN272" i="1"/>
  <c r="BM272" i="1"/>
  <c r="Z272" i="1"/>
  <c r="Y272" i="1"/>
  <c r="P272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Y263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BP217" i="1"/>
  <c r="BO217" i="1"/>
  <c r="BN217" i="1"/>
  <c r="BM217" i="1"/>
  <c r="Z217" i="1"/>
  <c r="Y217" i="1"/>
  <c r="P217" i="1"/>
  <c r="X214" i="1"/>
  <c r="X213" i="1"/>
  <c r="BP212" i="1"/>
  <c r="BO212" i="1"/>
  <c r="BN212" i="1"/>
  <c r="BM212" i="1"/>
  <c r="Z212" i="1"/>
  <c r="Y212" i="1"/>
  <c r="BP211" i="1"/>
  <c r="BO211" i="1"/>
  <c r="BN211" i="1"/>
  <c r="BM211" i="1"/>
  <c r="Z211" i="1"/>
  <c r="Y211" i="1"/>
  <c r="BP210" i="1"/>
  <c r="BO210" i="1"/>
  <c r="BN210" i="1"/>
  <c r="BM210" i="1"/>
  <c r="Z210" i="1"/>
  <c r="Y210" i="1"/>
  <c r="P210" i="1"/>
  <c r="BO209" i="1"/>
  <c r="BM209" i="1"/>
  <c r="Y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BP202" i="1"/>
  <c r="BO202" i="1"/>
  <c r="BN202" i="1"/>
  <c r="BM202" i="1"/>
  <c r="Z202" i="1"/>
  <c r="Y202" i="1"/>
  <c r="BP201" i="1"/>
  <c r="BO201" i="1"/>
  <c r="BN201" i="1"/>
  <c r="BM201" i="1"/>
  <c r="Z201" i="1"/>
  <c r="Y201" i="1"/>
  <c r="BP200" i="1"/>
  <c r="BO200" i="1"/>
  <c r="BN200" i="1"/>
  <c r="BM200" i="1"/>
  <c r="Z200" i="1"/>
  <c r="Y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BO192" i="1"/>
  <c r="BM192" i="1"/>
  <c r="Y192" i="1"/>
  <c r="P192" i="1"/>
  <c r="BP191" i="1"/>
  <c r="BO191" i="1"/>
  <c r="BN191" i="1"/>
  <c r="BM191" i="1"/>
  <c r="Z191" i="1"/>
  <c r="Y191" i="1"/>
  <c r="BP190" i="1"/>
  <c r="BO190" i="1"/>
  <c r="BN190" i="1"/>
  <c r="BM190" i="1"/>
  <c r="Z190" i="1"/>
  <c r="Y190" i="1"/>
  <c r="P190" i="1"/>
  <c r="BO189" i="1"/>
  <c r="BM189" i="1"/>
  <c r="Y189" i="1"/>
  <c r="Y206" i="1" s="1"/>
  <c r="P189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6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3" i="1"/>
  <c r="X152" i="1"/>
  <c r="BO151" i="1"/>
  <c r="BM151" i="1"/>
  <c r="Y151" i="1"/>
  <c r="BO150" i="1"/>
  <c r="BM150" i="1"/>
  <c r="Y150" i="1"/>
  <c r="BO149" i="1"/>
  <c r="BM149" i="1"/>
  <c r="Y149" i="1"/>
  <c r="BO148" i="1"/>
  <c r="BM148" i="1"/>
  <c r="Y148" i="1"/>
  <c r="P148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O124" i="1"/>
  <c r="BM124" i="1"/>
  <c r="Y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BO120" i="1"/>
  <c r="BM120" i="1"/>
  <c r="Y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8" i="1" s="1"/>
  <c r="X93" i="1"/>
  <c r="X92" i="1"/>
  <c r="BO91" i="1"/>
  <c r="BM91" i="1"/>
  <c r="Y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X62" i="1"/>
  <c r="Y61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550" i="1" s="1"/>
  <c r="BO22" i="1"/>
  <c r="X548" i="1" s="1"/>
  <c r="BM22" i="1"/>
  <c r="X547" i="1" s="1"/>
  <c r="X549" i="1" s="1"/>
  <c r="Y22" i="1"/>
  <c r="B556" i="1" s="1"/>
  <c r="P22" i="1"/>
  <c r="H10" i="1"/>
  <c r="A9" i="1"/>
  <c r="F10" i="1" s="1"/>
  <c r="D7" i="1"/>
  <c r="Q6" i="1"/>
  <c r="P2" i="1"/>
  <c r="H9" i="1" l="1"/>
  <c r="A10" i="1"/>
  <c r="Y24" i="1"/>
  <c r="Y34" i="1"/>
  <c r="BP66" i="1"/>
  <c r="BN66" i="1"/>
  <c r="Z66" i="1"/>
  <c r="Z86" i="1" s="1"/>
  <c r="BP70" i="1"/>
  <c r="BN70" i="1"/>
  <c r="Z70" i="1"/>
  <c r="BP74" i="1"/>
  <c r="BN74" i="1"/>
  <c r="Z74" i="1"/>
  <c r="BP83" i="1"/>
  <c r="BN83" i="1"/>
  <c r="Z83" i="1"/>
  <c r="Y86" i="1"/>
  <c r="BP90" i="1"/>
  <c r="BN90" i="1"/>
  <c r="Z90" i="1"/>
  <c r="Z92" i="1" s="1"/>
  <c r="Y93" i="1"/>
  <c r="BP103" i="1"/>
  <c r="BN103" i="1"/>
  <c r="Z103" i="1"/>
  <c r="BP107" i="1"/>
  <c r="BN107" i="1"/>
  <c r="Z107" i="1"/>
  <c r="Y109" i="1"/>
  <c r="Y126" i="1"/>
  <c r="BP111" i="1"/>
  <c r="BN111" i="1"/>
  <c r="Z111" i="1"/>
  <c r="Y127" i="1"/>
  <c r="F9" i="1"/>
  <c r="J9" i="1"/>
  <c r="Z22" i="1"/>
  <c r="Z23" i="1" s="1"/>
  <c r="BN22" i="1"/>
  <c r="BP22" i="1"/>
  <c r="Y23" i="1"/>
  <c r="X546" i="1"/>
  <c r="Z26" i="1"/>
  <c r="BN26" i="1"/>
  <c r="BP26" i="1"/>
  <c r="Z28" i="1"/>
  <c r="BN28" i="1"/>
  <c r="Z32" i="1"/>
  <c r="BN32" i="1"/>
  <c r="C556" i="1"/>
  <c r="Y54" i="1"/>
  <c r="Z52" i="1"/>
  <c r="Z53" i="1" s="1"/>
  <c r="BN52" i="1"/>
  <c r="Y53" i="1"/>
  <c r="BP58" i="1"/>
  <c r="BN58" i="1"/>
  <c r="Z58" i="1"/>
  <c r="Z61" i="1" s="1"/>
  <c r="BP68" i="1"/>
  <c r="BN68" i="1"/>
  <c r="Z68" i="1"/>
  <c r="BP72" i="1"/>
  <c r="BN72" i="1"/>
  <c r="Z72" i="1"/>
  <c r="BP76" i="1"/>
  <c r="BN76" i="1"/>
  <c r="Z76" i="1"/>
  <c r="D556" i="1"/>
  <c r="Y62" i="1"/>
  <c r="E556" i="1"/>
  <c r="Y87" i="1"/>
  <c r="BP79" i="1"/>
  <c r="BN79" i="1"/>
  <c r="BP81" i="1"/>
  <c r="BN81" i="1"/>
  <c r="Z81" i="1"/>
  <c r="BP84" i="1"/>
  <c r="BN84" i="1"/>
  <c r="Z84" i="1"/>
  <c r="Y92" i="1"/>
  <c r="BP91" i="1"/>
  <c r="BN91" i="1"/>
  <c r="Z91" i="1"/>
  <c r="BP101" i="1"/>
  <c r="BN101" i="1"/>
  <c r="Z101" i="1"/>
  <c r="Z108" i="1" s="1"/>
  <c r="BP105" i="1"/>
  <c r="BN105" i="1"/>
  <c r="Z105" i="1"/>
  <c r="BP113" i="1"/>
  <c r="BN113" i="1"/>
  <c r="Z113" i="1"/>
  <c r="BP117" i="1"/>
  <c r="BN117" i="1"/>
  <c r="Z117" i="1"/>
  <c r="BP120" i="1"/>
  <c r="BN120" i="1"/>
  <c r="Z120" i="1"/>
  <c r="BP123" i="1"/>
  <c r="BN123" i="1"/>
  <c r="Z123" i="1"/>
  <c r="BP125" i="1"/>
  <c r="BN125" i="1"/>
  <c r="Z125" i="1"/>
  <c r="Y134" i="1"/>
  <c r="BP129" i="1"/>
  <c r="BN129" i="1"/>
  <c r="Z129" i="1"/>
  <c r="BP133" i="1"/>
  <c r="BN133" i="1"/>
  <c r="Z133" i="1"/>
  <c r="Y135" i="1"/>
  <c r="F556" i="1"/>
  <c r="Y143" i="1"/>
  <c r="BP138" i="1"/>
  <c r="BN138" i="1"/>
  <c r="Z138" i="1"/>
  <c r="BP142" i="1"/>
  <c r="BN142" i="1"/>
  <c r="Z142" i="1"/>
  <c r="Y144" i="1"/>
  <c r="G556" i="1"/>
  <c r="Y152" i="1"/>
  <c r="BP148" i="1"/>
  <c r="BN148" i="1"/>
  <c r="Z148" i="1"/>
  <c r="BP150" i="1"/>
  <c r="BN150" i="1"/>
  <c r="Z150" i="1"/>
  <c r="BP158" i="1"/>
  <c r="BN158" i="1"/>
  <c r="Z158" i="1"/>
  <c r="BP162" i="1"/>
  <c r="BN162" i="1"/>
  <c r="Z162" i="1"/>
  <c r="BP179" i="1"/>
  <c r="BN179" i="1"/>
  <c r="Z179" i="1"/>
  <c r="BP183" i="1"/>
  <c r="BN183" i="1"/>
  <c r="Z183" i="1"/>
  <c r="BP192" i="1"/>
  <c r="BN192" i="1"/>
  <c r="Z192" i="1"/>
  <c r="BP195" i="1"/>
  <c r="BN195" i="1"/>
  <c r="Z195" i="1"/>
  <c r="BP204" i="1"/>
  <c r="BN204" i="1"/>
  <c r="Z204" i="1"/>
  <c r="Y214" i="1"/>
  <c r="BP208" i="1"/>
  <c r="BN208" i="1"/>
  <c r="Z208" i="1"/>
  <c r="Y213" i="1"/>
  <c r="BP219" i="1"/>
  <c r="BN219" i="1"/>
  <c r="Z219" i="1"/>
  <c r="BP224" i="1"/>
  <c r="BN224" i="1"/>
  <c r="Z224" i="1"/>
  <c r="Y231" i="1"/>
  <c r="BP236" i="1"/>
  <c r="BN236" i="1"/>
  <c r="Z236" i="1"/>
  <c r="BP241" i="1"/>
  <c r="BN241" i="1"/>
  <c r="Z241" i="1"/>
  <c r="BP248" i="1"/>
  <c r="BN248" i="1"/>
  <c r="Z248" i="1"/>
  <c r="BP250" i="1"/>
  <c r="BN250" i="1"/>
  <c r="Z250" i="1"/>
  <c r="Z269" i="1"/>
  <c r="BP267" i="1"/>
  <c r="BN267" i="1"/>
  <c r="Z267" i="1"/>
  <c r="Y280" i="1"/>
  <c r="BP275" i="1"/>
  <c r="BN275" i="1"/>
  <c r="Z275" i="1"/>
  <c r="Y285" i="1"/>
  <c r="BP282" i="1"/>
  <c r="BN282" i="1"/>
  <c r="Z282" i="1"/>
  <c r="Y291" i="1"/>
  <c r="BP296" i="1"/>
  <c r="BN296" i="1"/>
  <c r="Z296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BP426" i="1"/>
  <c r="BN426" i="1"/>
  <c r="Z426" i="1"/>
  <c r="BP430" i="1"/>
  <c r="BN430" i="1"/>
  <c r="Z430" i="1"/>
  <c r="BP450" i="1"/>
  <c r="BN450" i="1"/>
  <c r="Z450" i="1"/>
  <c r="Y452" i="1"/>
  <c r="BP456" i="1"/>
  <c r="BN456" i="1"/>
  <c r="Z456" i="1"/>
  <c r="Z457" i="1" s="1"/>
  <c r="Y458" i="1"/>
  <c r="BP467" i="1"/>
  <c r="BN467" i="1"/>
  <c r="Z467" i="1"/>
  <c r="Z475" i="1" s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Y480" i="1"/>
  <c r="BP115" i="1"/>
  <c r="BN115" i="1"/>
  <c r="Z115" i="1"/>
  <c r="BP119" i="1"/>
  <c r="BN119" i="1"/>
  <c r="Z119" i="1"/>
  <c r="BP121" i="1"/>
  <c r="BN121" i="1"/>
  <c r="Z121" i="1"/>
  <c r="BP124" i="1"/>
  <c r="BN124" i="1"/>
  <c r="Z124" i="1"/>
  <c r="BP131" i="1"/>
  <c r="BN131" i="1"/>
  <c r="Z131" i="1"/>
  <c r="BP140" i="1"/>
  <c r="BN140" i="1"/>
  <c r="Z140" i="1"/>
  <c r="BP149" i="1"/>
  <c r="BN149" i="1"/>
  <c r="Z149" i="1"/>
  <c r="BP151" i="1"/>
  <c r="BN151" i="1"/>
  <c r="Z151" i="1"/>
  <c r="Y153" i="1"/>
  <c r="Y165" i="1"/>
  <c r="BP156" i="1"/>
  <c r="BN156" i="1"/>
  <c r="Z156" i="1"/>
  <c r="H556" i="1"/>
  <c r="BP160" i="1"/>
  <c r="BN160" i="1"/>
  <c r="Z160" i="1"/>
  <c r="Y164" i="1"/>
  <c r="BP169" i="1"/>
  <c r="BN169" i="1"/>
  <c r="Z169" i="1"/>
  <c r="Z170" i="1" s="1"/>
  <c r="Y171" i="1"/>
  <c r="Y176" i="1"/>
  <c r="BP173" i="1"/>
  <c r="BN173" i="1"/>
  <c r="Z173" i="1"/>
  <c r="Z175" i="1" s="1"/>
  <c r="BP181" i="1"/>
  <c r="BN181" i="1"/>
  <c r="Z181" i="1"/>
  <c r="BP185" i="1"/>
  <c r="BN185" i="1"/>
  <c r="Z185" i="1"/>
  <c r="Y187" i="1"/>
  <c r="Y205" i="1"/>
  <c r="BP189" i="1"/>
  <c r="BN189" i="1"/>
  <c r="Z189" i="1"/>
  <c r="BP193" i="1"/>
  <c r="BN193" i="1"/>
  <c r="Z193" i="1"/>
  <c r="BP197" i="1"/>
  <c r="BN197" i="1"/>
  <c r="Z197" i="1"/>
  <c r="BP209" i="1"/>
  <c r="BN209" i="1"/>
  <c r="Z209" i="1"/>
  <c r="BP222" i="1"/>
  <c r="BN222" i="1"/>
  <c r="Z222" i="1"/>
  <c r="Z226" i="1" s="1"/>
  <c r="Y226" i="1"/>
  <c r="BP230" i="1"/>
  <c r="BN230" i="1"/>
  <c r="Z230" i="1"/>
  <c r="Z231" i="1" s="1"/>
  <c r="Y232" i="1"/>
  <c r="K556" i="1"/>
  <c r="Y244" i="1"/>
  <c r="BP235" i="1"/>
  <c r="BN235" i="1"/>
  <c r="Z235" i="1"/>
  <c r="BP238" i="1"/>
  <c r="BN238" i="1"/>
  <c r="Z238" i="1"/>
  <c r="Y243" i="1"/>
  <c r="M556" i="1"/>
  <c r="Y252" i="1"/>
  <c r="BP247" i="1"/>
  <c r="BN247" i="1"/>
  <c r="Z247" i="1"/>
  <c r="BP249" i="1"/>
  <c r="BN249" i="1"/>
  <c r="Z249" i="1"/>
  <c r="BP251" i="1"/>
  <c r="BN251" i="1"/>
  <c r="Z251" i="1"/>
  <c r="Y253" i="1"/>
  <c r="Z263" i="1"/>
  <c r="BP261" i="1"/>
  <c r="BN261" i="1"/>
  <c r="Z261" i="1"/>
  <c r="BP273" i="1"/>
  <c r="BN273" i="1"/>
  <c r="Z273" i="1"/>
  <c r="BP277" i="1"/>
  <c r="BN277" i="1"/>
  <c r="Z277" i="1"/>
  <c r="Z279" i="1" s="1"/>
  <c r="BP284" i="1"/>
  <c r="BN284" i="1"/>
  <c r="Z284" i="1"/>
  <c r="Y286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4" i="1"/>
  <c r="Y317" i="1"/>
  <c r="BP316" i="1"/>
  <c r="BN316" i="1"/>
  <c r="Z316" i="1"/>
  <c r="Z317" i="1" s="1"/>
  <c r="Y318" i="1"/>
  <c r="Y335" i="1"/>
  <c r="BP322" i="1"/>
  <c r="BN322" i="1"/>
  <c r="Z322" i="1"/>
  <c r="R556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Y350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7" i="1"/>
  <c r="BP486" i="1"/>
  <c r="BN486" i="1"/>
  <c r="Z486" i="1"/>
  <c r="BP494" i="1"/>
  <c r="BN494" i="1"/>
  <c r="Z494" i="1"/>
  <c r="Y496" i="1"/>
  <c r="Y500" i="1"/>
  <c r="Y499" i="1"/>
  <c r="BP498" i="1"/>
  <c r="BN498" i="1"/>
  <c r="Z498" i="1"/>
  <c r="Z499" i="1" s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Y545" i="1"/>
  <c r="BP542" i="1"/>
  <c r="BN542" i="1"/>
  <c r="Z542" i="1"/>
  <c r="I556" i="1"/>
  <c r="Y170" i="1"/>
  <c r="J556" i="1"/>
  <c r="Y227" i="1"/>
  <c r="O556" i="1"/>
  <c r="Y264" i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Y418" i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Y451" i="1"/>
  <c r="BP448" i="1"/>
  <c r="BN448" i="1"/>
  <c r="Z448" i="1"/>
  <c r="Z451" i="1" s="1"/>
  <c r="X556" i="1"/>
  <c r="BP468" i="1"/>
  <c r="BN468" i="1"/>
  <c r="Z468" i="1"/>
  <c r="BP472" i="1"/>
  <c r="BN472" i="1"/>
  <c r="Z472" i="1"/>
  <c r="BP484" i="1"/>
  <c r="BN484" i="1"/>
  <c r="Z484" i="1"/>
  <c r="Z489" i="1" s="1"/>
  <c r="BP488" i="1"/>
  <c r="BN488" i="1"/>
  <c r="Z488" i="1"/>
  <c r="Y490" i="1"/>
  <c r="Y495" i="1"/>
  <c r="BP492" i="1"/>
  <c r="BN492" i="1"/>
  <c r="Z492" i="1"/>
  <c r="Z495" i="1" s="1"/>
  <c r="V556" i="1"/>
  <c r="Y381" i="1"/>
  <c r="W556" i="1"/>
  <c r="Y457" i="1"/>
  <c r="Y475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Z432" i="1" l="1"/>
  <c r="Z544" i="1"/>
  <c r="Z531" i="1"/>
  <c r="Z334" i="1"/>
  <c r="Z243" i="1"/>
  <c r="Z205" i="1"/>
  <c r="Z164" i="1"/>
  <c r="Z313" i="1"/>
  <c r="Z285" i="1"/>
  <c r="Z143" i="1"/>
  <c r="Z34" i="1"/>
  <c r="Y550" i="1"/>
  <c r="Y547" i="1"/>
  <c r="Z513" i="1"/>
  <c r="Z252" i="1"/>
  <c r="Z369" i="1"/>
  <c r="Z213" i="1"/>
  <c r="Z186" i="1"/>
  <c r="Z152" i="1"/>
  <c r="Z134" i="1"/>
  <c r="Y548" i="1"/>
  <c r="Z126" i="1"/>
  <c r="Z551" i="1" s="1"/>
  <c r="Y546" i="1"/>
  <c r="Y549" i="1" l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<sst xmlns="http://schemas.openxmlformats.org/spreadsheetml/2006/main" count="2437" uniqueCount="828">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</sst>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1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461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6" zoomScaleNormal="100" zoomScaleSheetLayoutView="100" workbookViewId="0">
      <selection activeCell="AC553" sqref="AC5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65" t="s">
        <v>0</v>
      </c>
      <c r="E1" s="415"/>
      <c r="F1" s="415"/>
      <c r="G1" s="12" t="s">
        <v>1</v>
      </c>
      <c r="H1" s="465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7" t="s">
        <v>8</v>
      </c>
      <c r="B5" s="441"/>
      <c r="C5" s="442"/>
      <c r="D5" s="472"/>
      <c r="E5" s="473"/>
      <c r="F5" s="729" t="s">
        <v>9</v>
      </c>
      <c r="G5" s="442"/>
      <c r="H5" s="472"/>
      <c r="I5" s="663"/>
      <c r="J5" s="663"/>
      <c r="K5" s="663"/>
      <c r="L5" s="663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8" t="s">
        <v>12</v>
      </c>
      <c r="W5" s="526"/>
      <c r="AB5" s="51"/>
      <c r="AC5" s="51"/>
      <c r="AD5" s="51"/>
      <c r="AE5" s="51"/>
    </row>
    <row r="6" spans="1:32" s="379" customFormat="1" ht="24" customHeight="1" x14ac:dyDescent="0.2">
      <c r="A6" s="527" t="s">
        <v>13</v>
      </c>
      <c r="B6" s="441"/>
      <c r="C6" s="442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1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576"/>
      <c r="V7" s="650"/>
      <c r="W7" s="651"/>
      <c r="AB7" s="51"/>
      <c r="AC7" s="51"/>
      <c r="AD7" s="51"/>
      <c r="AE7" s="51"/>
    </row>
    <row r="8" spans="1:32" s="379" customFormat="1" ht="25.5" customHeight="1" x14ac:dyDescent="0.2">
      <c r="A8" s="768" t="s">
        <v>18</v>
      </c>
      <c r="B8" s="396"/>
      <c r="C8" s="397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3"/>
      <c r="U8" s="576"/>
      <c r="V8" s="650"/>
      <c r="W8" s="651"/>
      <c r="AB8" s="51"/>
      <c r="AC8" s="51"/>
      <c r="AD8" s="51"/>
      <c r="AE8" s="51"/>
    </row>
    <row r="9" spans="1:32" s="379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7"/>
      <c r="E9" s="40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0"/>
      <c r="P9" s="26" t="s">
        <v>20</v>
      </c>
      <c r="Q9" s="521"/>
      <c r="R9" s="522"/>
      <c r="T9" s="393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7"/>
      <c r="E10" s="40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7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586"/>
      <c r="R10" s="587"/>
      <c r="U10" s="24" t="s">
        <v>22</v>
      </c>
      <c r="V10" s="430" t="s">
        <v>23</v>
      </c>
      <c r="W10" s="431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0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3"/>
      <c r="AB12" s="51"/>
      <c r="AC12" s="51"/>
      <c r="AD12" s="51"/>
      <c r="AE12" s="51"/>
    </row>
    <row r="13" spans="1:32" s="379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0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6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7"/>
      <c r="Q16" s="557"/>
      <c r="R16" s="557"/>
      <c r="S16" s="557"/>
      <c r="T16" s="5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1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65" t="s">
        <v>50</v>
      </c>
      <c r="V17" s="442"/>
      <c r="W17" s="426" t="s">
        <v>51</v>
      </c>
      <c r="X17" s="426" t="s">
        <v>52</v>
      </c>
      <c r="Y17" s="766" t="s">
        <v>53</v>
      </c>
      <c r="Z17" s="426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4"/>
      <c r="AF17" s="725"/>
      <c r="AG17" s="514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7" t="s">
        <v>60</v>
      </c>
      <c r="V18" s="377" t="s">
        <v>61</v>
      </c>
      <c r="W18" s="427"/>
      <c r="X18" s="427"/>
      <c r="Y18" s="767"/>
      <c r="Z18" s="427"/>
      <c r="AA18" s="639"/>
      <c r="AB18" s="639"/>
      <c r="AC18" s="639"/>
      <c r="AD18" s="726"/>
      <c r="AE18" s="727"/>
      <c r="AF18" s="728"/>
      <c r="AG18" s="515"/>
      <c r="BD18" s="393"/>
    </row>
    <row r="19" spans="1:68" ht="27.75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customHeight="1" x14ac:dyDescent="0.25">
      <c r="A20" s="398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6"/>
      <c r="AB20" s="376"/>
      <c r="AC20" s="376"/>
    </row>
    <row r="21" spans="1:68" ht="14.25" customHeight="1" x14ac:dyDescent="0.25">
      <c r="A21" s="401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5" t="s">
        <v>69</v>
      </c>
      <c r="Q23" s="396"/>
      <c r="R23" s="396"/>
      <c r="S23" s="396"/>
      <c r="T23" s="396"/>
      <c r="U23" s="396"/>
      <c r="V23" s="397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5" t="s">
        <v>69</v>
      </c>
      <c r="Q24" s="396"/>
      <c r="R24" s="396"/>
      <c r="S24" s="396"/>
      <c r="T24" s="396"/>
      <c r="U24" s="396"/>
      <c r="V24" s="397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5" t="s">
        <v>69</v>
      </c>
      <c r="Q34" s="396"/>
      <c r="R34" s="396"/>
      <c r="S34" s="396"/>
      <c r="T34" s="396"/>
      <c r="U34" s="396"/>
      <c r="V34" s="397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5" t="s">
        <v>69</v>
      </c>
      <c r="Q35" s="396"/>
      <c r="R35" s="396"/>
      <c r="S35" s="396"/>
      <c r="T35" s="396"/>
      <c r="U35" s="396"/>
      <c r="V35" s="397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5" t="s">
        <v>69</v>
      </c>
      <c r="Q38" s="396"/>
      <c r="R38" s="396"/>
      <c r="S38" s="396"/>
      <c r="T38" s="396"/>
      <c r="U38" s="396"/>
      <c r="V38" s="397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5" t="s">
        <v>69</v>
      </c>
      <c r="Q39" s="396"/>
      <c r="R39" s="396"/>
      <c r="S39" s="396"/>
      <c r="T39" s="396"/>
      <c r="U39" s="396"/>
      <c r="V39" s="397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2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5" t="s">
        <v>69</v>
      </c>
      <c r="Q42" s="396"/>
      <c r="R42" s="396"/>
      <c r="S42" s="396"/>
      <c r="T42" s="396"/>
      <c r="U42" s="396"/>
      <c r="V42" s="397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5" t="s">
        <v>69</v>
      </c>
      <c r="Q43" s="396"/>
      <c r="R43" s="396"/>
      <c r="S43" s="396"/>
      <c r="T43" s="396"/>
      <c r="U43" s="396"/>
      <c r="V43" s="397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5" t="s">
        <v>69</v>
      </c>
      <c r="Q46" s="396"/>
      <c r="R46" s="396"/>
      <c r="S46" s="396"/>
      <c r="T46" s="396"/>
      <c r="U46" s="396"/>
      <c r="V46" s="397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5" t="s">
        <v>69</v>
      </c>
      <c r="Q47" s="396"/>
      <c r="R47" s="396"/>
      <c r="S47" s="396"/>
      <c r="T47" s="396"/>
      <c r="U47" s="396"/>
      <c r="V47" s="397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customHeight="1" x14ac:dyDescent="0.25">
      <c r="A49" s="398" t="s">
        <v>103</v>
      </c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76"/>
      <c r="AB49" s="376"/>
      <c r="AC49" s="376"/>
    </row>
    <row r="50" spans="1:68" ht="14.25" customHeight="1" x14ac:dyDescent="0.25">
      <c r="A50" s="401" t="s">
        <v>104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2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5" t="s">
        <v>69</v>
      </c>
      <c r="Q53" s="396"/>
      <c r="R53" s="396"/>
      <c r="S53" s="396"/>
      <c r="T53" s="396"/>
      <c r="U53" s="396"/>
      <c r="V53" s="397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5" t="s">
        <v>69</v>
      </c>
      <c r="Q54" s="396"/>
      <c r="R54" s="396"/>
      <c r="S54" s="396"/>
      <c r="T54" s="396"/>
      <c r="U54" s="396"/>
      <c r="V54" s="397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76"/>
      <c r="AB55" s="376"/>
      <c r="AC55" s="376"/>
    </row>
    <row r="56" spans="1:68" ht="14.25" customHeight="1" x14ac:dyDescent="0.25">
      <c r="A56" s="401" t="s">
        <v>112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5" t="s">
        <v>69</v>
      </c>
      <c r="Q61" s="396"/>
      <c r="R61" s="396"/>
      <c r="S61" s="396"/>
      <c r="T61" s="396"/>
      <c r="U61" s="396"/>
      <c r="V61" s="397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5" t="s">
        <v>69</v>
      </c>
      <c r="Q62" s="396"/>
      <c r="R62" s="396"/>
      <c r="S62" s="396"/>
      <c r="T62" s="396"/>
      <c r="U62" s="396"/>
      <c r="V62" s="397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76"/>
      <c r="AB63" s="376"/>
      <c r="AC63" s="376"/>
    </row>
    <row r="64" spans="1:68" ht="14.25" customHeight="1" x14ac:dyDescent="0.25">
      <c r="A64" s="401" t="s">
        <v>112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6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2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5" t="s">
        <v>69</v>
      </c>
      <c r="Q86" s="396"/>
      <c r="R86" s="396"/>
      <c r="S86" s="396"/>
      <c r="T86" s="396"/>
      <c r="U86" s="396"/>
      <c r="V86" s="397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385"/>
      <c r="AB86" s="385"/>
      <c r="AC86" s="38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5" t="s">
        <v>69</v>
      </c>
      <c r="Q87" s="396"/>
      <c r="R87" s="396"/>
      <c r="S87" s="396"/>
      <c r="T87" s="396"/>
      <c r="U87" s="396"/>
      <c r="V87" s="397"/>
      <c r="W87" s="37" t="s">
        <v>68</v>
      </c>
      <c r="X87" s="384">
        <f>IFERROR(SUM(X65:X85),"0")</f>
        <v>0</v>
      </c>
      <c r="Y87" s="384">
        <f>IFERROR(SUM(Y65:Y85),"0")</f>
        <v>0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5" t="s">
        <v>69</v>
      </c>
      <c r="Q92" s="396"/>
      <c r="R92" s="396"/>
      <c r="S92" s="396"/>
      <c r="T92" s="396"/>
      <c r="U92" s="396"/>
      <c r="V92" s="397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5" t="s">
        <v>69</v>
      </c>
      <c r="Q93" s="396"/>
      <c r="R93" s="396"/>
      <c r="S93" s="396"/>
      <c r="T93" s="396"/>
      <c r="U93" s="396"/>
      <c r="V93" s="397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1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8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4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3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5" t="s">
        <v>69</v>
      </c>
      <c r="Q108" s="396"/>
      <c r="R108" s="396"/>
      <c r="S108" s="396"/>
      <c r="T108" s="396"/>
      <c r="U108" s="396"/>
      <c r="V108" s="397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5" t="s">
        <v>69</v>
      </c>
      <c r="Q109" s="396"/>
      <c r="R109" s="396"/>
      <c r="S109" s="396"/>
      <c r="T109" s="396"/>
      <c r="U109" s="396"/>
      <c r="V109" s="397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8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9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2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5" t="s">
        <v>69</v>
      </c>
      <c r="Q126" s="396"/>
      <c r="R126" s="396"/>
      <c r="S126" s="396"/>
      <c r="T126" s="396"/>
      <c r="U126" s="396"/>
      <c r="V126" s="397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5" t="s">
        <v>69</v>
      </c>
      <c r="Q127" s="396"/>
      <c r="R127" s="396"/>
      <c r="S127" s="396"/>
      <c r="T127" s="396"/>
      <c r="U127" s="396"/>
      <c r="V127" s="397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5" t="s">
        <v>69</v>
      </c>
      <c r="Q134" s="396"/>
      <c r="R134" s="396"/>
      <c r="S134" s="396"/>
      <c r="T134" s="396"/>
      <c r="U134" s="396"/>
      <c r="V134" s="397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5" t="s">
        <v>69</v>
      </c>
      <c r="Q135" s="396"/>
      <c r="R135" s="396"/>
      <c r="S135" s="396"/>
      <c r="T135" s="396"/>
      <c r="U135" s="396"/>
      <c r="V135" s="397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76"/>
      <c r="AB136" s="376"/>
      <c r="AC136" s="376"/>
    </row>
    <row r="137" spans="1:68" ht="14.25" customHeight="1" x14ac:dyDescent="0.25">
      <c r="A137" s="401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5" t="s">
        <v>69</v>
      </c>
      <c r="Q143" s="396"/>
      <c r="R143" s="396"/>
      <c r="S143" s="396"/>
      <c r="T143" s="396"/>
      <c r="U143" s="396"/>
      <c r="V143" s="397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5" t="s">
        <v>69</v>
      </c>
      <c r="Q144" s="396"/>
      <c r="R144" s="396"/>
      <c r="S144" s="396"/>
      <c r="T144" s="396"/>
      <c r="U144" s="396"/>
      <c r="V144" s="397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customHeight="1" x14ac:dyDescent="0.2">
      <c r="A145" s="466" t="s">
        <v>257</v>
      </c>
      <c r="B145" s="467"/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8"/>
      <c r="AB145" s="48"/>
      <c r="AC145" s="48"/>
    </row>
    <row r="146" spans="1:68" ht="16.5" customHeight="1" x14ac:dyDescent="0.25">
      <c r="A146" s="398" t="s">
        <v>258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6"/>
      <c r="AB146" s="376"/>
      <c r="AC146" s="376"/>
    </row>
    <row r="147" spans="1:68" ht="14.25" customHeight="1" x14ac:dyDescent="0.25">
      <c r="A147" s="401" t="s">
        <v>112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3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7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2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5" t="s">
        <v>69</v>
      </c>
      <c r="Q152" s="396"/>
      <c r="R152" s="396"/>
      <c r="S152" s="396"/>
      <c r="T152" s="396"/>
      <c r="U152" s="396"/>
      <c r="V152" s="397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5" t="s">
        <v>69</v>
      </c>
      <c r="Q153" s="396"/>
      <c r="R153" s="396"/>
      <c r="S153" s="396"/>
      <c r="T153" s="396"/>
      <c r="U153" s="396"/>
      <c r="V153" s="397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6"/>
      <c r="AB154" s="376"/>
      <c r="AC154" s="376"/>
    </row>
    <row r="155" spans="1:68" ht="14.25" customHeight="1" x14ac:dyDescent="0.25">
      <c r="A155" s="401" t="s">
        <v>63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2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5" t="s">
        <v>69</v>
      </c>
      <c r="Q164" s="396"/>
      <c r="R164" s="396"/>
      <c r="S164" s="396"/>
      <c r="T164" s="396"/>
      <c r="U164" s="396"/>
      <c r="V164" s="397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5" t="s">
        <v>69</v>
      </c>
      <c r="Q165" s="396"/>
      <c r="R165" s="396"/>
      <c r="S165" s="396"/>
      <c r="T165" s="396"/>
      <c r="U165" s="396"/>
      <c r="V165" s="397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6"/>
      <c r="AB166" s="376"/>
      <c r="AC166" s="376"/>
    </row>
    <row r="167" spans="1:68" ht="14.25" customHeight="1" x14ac:dyDescent="0.25">
      <c r="A167" s="401" t="s">
        <v>112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5" t="s">
        <v>69</v>
      </c>
      <c r="Q170" s="396"/>
      <c r="R170" s="396"/>
      <c r="S170" s="396"/>
      <c r="T170" s="396"/>
      <c r="U170" s="396"/>
      <c r="V170" s="397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5" t="s">
        <v>69</v>
      </c>
      <c r="Q171" s="396"/>
      <c r="R171" s="396"/>
      <c r="S171" s="396"/>
      <c r="T171" s="396"/>
      <c r="U171" s="396"/>
      <c r="V171" s="397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2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5" t="s">
        <v>69</v>
      </c>
      <c r="Q175" s="396"/>
      <c r="R175" s="396"/>
      <c r="S175" s="396"/>
      <c r="T175" s="396"/>
      <c r="U175" s="396"/>
      <c r="V175" s="397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5" t="s">
        <v>69</v>
      </c>
      <c r="Q176" s="396"/>
      <c r="R176" s="396"/>
      <c r="S176" s="396"/>
      <c r="T176" s="396"/>
      <c r="U176" s="396"/>
      <c r="V176" s="397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2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5" t="s">
        <v>69</v>
      </c>
      <c r="Q186" s="396"/>
      <c r="R186" s="396"/>
      <c r="S186" s="396"/>
      <c r="T186" s="396"/>
      <c r="U186" s="396"/>
      <c r="V186" s="397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5" t="s">
        <v>69</v>
      </c>
      <c r="Q187" s="396"/>
      <c r="R187" s="396"/>
      <c r="S187" s="396"/>
      <c r="T187" s="396"/>
      <c r="U187" s="396"/>
      <c r="V187" s="397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9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1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9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2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5" t="s">
        <v>69</v>
      </c>
      <c r="Q205" s="396"/>
      <c r="R205" s="396"/>
      <c r="S205" s="396"/>
      <c r="T205" s="396"/>
      <c r="U205" s="396"/>
      <c r="V205" s="397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5" t="s">
        <v>69</v>
      </c>
      <c r="Q206" s="396"/>
      <c r="R206" s="396"/>
      <c r="S206" s="396"/>
      <c r="T206" s="396"/>
      <c r="U206" s="396"/>
      <c r="V206" s="397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0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2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5" t="s">
        <v>69</v>
      </c>
      <c r="Q213" s="396"/>
      <c r="R213" s="396"/>
      <c r="S213" s="396"/>
      <c r="T213" s="396"/>
      <c r="U213" s="396"/>
      <c r="V213" s="397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5" t="s">
        <v>69</v>
      </c>
      <c r="Q214" s="396"/>
      <c r="R214" s="396"/>
      <c r="S214" s="396"/>
      <c r="T214" s="396"/>
      <c r="U214" s="396"/>
      <c r="V214" s="397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76"/>
      <c r="AB215" s="376"/>
      <c r="AC215" s="376"/>
    </row>
    <row r="216" spans="1:68" ht="14.25" customHeight="1" x14ac:dyDescent="0.25">
      <c r="A216" s="401" t="s">
        <v>112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8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2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5" t="s">
        <v>69</v>
      </c>
      <c r="Q226" s="396"/>
      <c r="R226" s="396"/>
      <c r="S226" s="396"/>
      <c r="T226" s="396"/>
      <c r="U226" s="396"/>
      <c r="V226" s="397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5" t="s">
        <v>69</v>
      </c>
      <c r="Q227" s="396"/>
      <c r="R227" s="396"/>
      <c r="S227" s="396"/>
      <c r="T227" s="396"/>
      <c r="U227" s="396"/>
      <c r="V227" s="397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2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5" t="s">
        <v>69</v>
      </c>
      <c r="Q231" s="396"/>
      <c r="R231" s="396"/>
      <c r="S231" s="396"/>
      <c r="T231" s="396"/>
      <c r="U231" s="396"/>
      <c r="V231" s="397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5" t="s">
        <v>69</v>
      </c>
      <c r="Q232" s="396"/>
      <c r="R232" s="396"/>
      <c r="S232" s="396"/>
      <c r="T232" s="396"/>
      <c r="U232" s="396"/>
      <c r="V232" s="397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76"/>
      <c r="AB233" s="376"/>
      <c r="AC233" s="376"/>
    </row>
    <row r="234" spans="1:68" ht="14.25" customHeight="1" x14ac:dyDescent="0.25">
      <c r="A234" s="401" t="s">
        <v>112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2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5" t="s">
        <v>69</v>
      </c>
      <c r="Q243" s="396"/>
      <c r="R243" s="396"/>
      <c r="S243" s="396"/>
      <c r="T243" s="396"/>
      <c r="U243" s="396"/>
      <c r="V243" s="397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5" t="s">
        <v>69</v>
      </c>
      <c r="Q244" s="396"/>
      <c r="R244" s="396"/>
      <c r="S244" s="396"/>
      <c r="T244" s="396"/>
      <c r="U244" s="396"/>
      <c r="V244" s="397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76"/>
      <c r="AB245" s="376"/>
      <c r="AC245" s="376"/>
    </row>
    <row r="246" spans="1:68" ht="14.25" customHeight="1" x14ac:dyDescent="0.25">
      <c r="A246" s="401" t="s">
        <v>112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4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3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2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5" t="s">
        <v>69</v>
      </c>
      <c r="Q252" s="396"/>
      <c r="R252" s="396"/>
      <c r="S252" s="396"/>
      <c r="T252" s="396"/>
      <c r="U252" s="396"/>
      <c r="V252" s="397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5" t="s">
        <v>69</v>
      </c>
      <c r="Q253" s="396"/>
      <c r="R253" s="396"/>
      <c r="S253" s="396"/>
      <c r="T253" s="396"/>
      <c r="U253" s="396"/>
      <c r="V253" s="397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6"/>
      <c r="AB254" s="376"/>
      <c r="AC254" s="376"/>
    </row>
    <row r="255" spans="1:68" ht="14.25" customHeight="1" x14ac:dyDescent="0.25">
      <c r="A255" s="401" t="s">
        <v>112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4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1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0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6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2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5" t="s">
        <v>69</v>
      </c>
      <c r="Q263" s="396"/>
      <c r="R263" s="396"/>
      <c r="S263" s="396"/>
      <c r="T263" s="396"/>
      <c r="U263" s="396"/>
      <c r="V263" s="397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5" t="s">
        <v>69</v>
      </c>
      <c r="Q264" s="396"/>
      <c r="R264" s="396"/>
      <c r="S264" s="396"/>
      <c r="T264" s="396"/>
      <c r="U264" s="396"/>
      <c r="V264" s="397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2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5" t="s">
        <v>69</v>
      </c>
      <c r="Q269" s="396"/>
      <c r="R269" s="396"/>
      <c r="S269" s="396"/>
      <c r="T269" s="396"/>
      <c r="U269" s="396"/>
      <c r="V269" s="397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5" t="s">
        <v>69</v>
      </c>
      <c r="Q270" s="396"/>
      <c r="R270" s="396"/>
      <c r="S270" s="396"/>
      <c r="T270" s="396"/>
      <c r="U270" s="396"/>
      <c r="V270" s="397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2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5" t="s">
        <v>69</v>
      </c>
      <c r="Q279" s="396"/>
      <c r="R279" s="396"/>
      <c r="S279" s="396"/>
      <c r="T279" s="396"/>
      <c r="U279" s="396"/>
      <c r="V279" s="397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5" t="s">
        <v>69</v>
      </c>
      <c r="Q280" s="396"/>
      <c r="R280" s="396"/>
      <c r="S280" s="396"/>
      <c r="T280" s="396"/>
      <c r="U280" s="396"/>
      <c r="V280" s="397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300</v>
      </c>
      <c r="Y282" s="383">
        <f>IFERROR(IF(X282="",0,CEILING((X282/$H282),1)*$H282),"")</f>
        <v>302.40000000000003</v>
      </c>
      <c r="Z282" s="36">
        <f>IFERROR(IF(Y282=0,"",ROUNDUP(Y282/H282,0)*0.02175),"")</f>
        <v>0.78299999999999992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320.14285714285717</v>
      </c>
      <c r="BN282" s="64">
        <f>IFERROR(Y282*I282/H282,"0")</f>
        <v>322.70400000000006</v>
      </c>
      <c r="BO282" s="64">
        <f>IFERROR(1/J282*(X282/H282),"0")</f>
        <v>0.63775510204081631</v>
      </c>
      <c r="BP282" s="64">
        <f>IFERROR(1/J282*(Y282/H282),"0")</f>
        <v>0.64285714285714279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2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5" t="s">
        <v>69</v>
      </c>
      <c r="Q285" s="396"/>
      <c r="R285" s="396"/>
      <c r="S285" s="396"/>
      <c r="T285" s="396"/>
      <c r="U285" s="396"/>
      <c r="V285" s="397"/>
      <c r="W285" s="37" t="s">
        <v>70</v>
      </c>
      <c r="X285" s="384">
        <f>IFERROR(X282/H282,"0")+IFERROR(X283/H283,"0")+IFERROR(X284/H284,"0")</f>
        <v>35.714285714285715</v>
      </c>
      <c r="Y285" s="384">
        <f>IFERROR(Y282/H282,"0")+IFERROR(Y283/H283,"0")+IFERROR(Y284/H284,"0")</f>
        <v>36</v>
      </c>
      <c r="Z285" s="384">
        <f>IFERROR(IF(Z282="",0,Z282),"0")+IFERROR(IF(Z283="",0,Z283),"0")+IFERROR(IF(Z284="",0,Z284),"0")</f>
        <v>0.78299999999999992</v>
      </c>
      <c r="AA285" s="385"/>
      <c r="AB285" s="385"/>
      <c r="AC285" s="38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5" t="s">
        <v>69</v>
      </c>
      <c r="Q286" s="396"/>
      <c r="R286" s="396"/>
      <c r="S286" s="396"/>
      <c r="T286" s="396"/>
      <c r="U286" s="396"/>
      <c r="V286" s="397"/>
      <c r="W286" s="37" t="s">
        <v>68</v>
      </c>
      <c r="X286" s="384">
        <f>IFERROR(SUM(X282:X284),"0")</f>
        <v>300</v>
      </c>
      <c r="Y286" s="384">
        <f>IFERROR(SUM(Y282:Y284),"0")</f>
        <v>302.40000000000003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9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5" t="s">
        <v>69</v>
      </c>
      <c r="Q291" s="396"/>
      <c r="R291" s="396"/>
      <c r="S291" s="396"/>
      <c r="T291" s="396"/>
      <c r="U291" s="396"/>
      <c r="V291" s="397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5" t="s">
        <v>69</v>
      </c>
      <c r="Q292" s="396"/>
      <c r="R292" s="396"/>
      <c r="S292" s="396"/>
      <c r="T292" s="396"/>
      <c r="U292" s="396"/>
      <c r="V292" s="397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2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5" t="s">
        <v>69</v>
      </c>
      <c r="Q297" s="396"/>
      <c r="R297" s="396"/>
      <c r="S297" s="396"/>
      <c r="T297" s="396"/>
      <c r="U297" s="396"/>
      <c r="V297" s="397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5" t="s">
        <v>69</v>
      </c>
      <c r="Q298" s="396"/>
      <c r="R298" s="396"/>
      <c r="S298" s="396"/>
      <c r="T298" s="396"/>
      <c r="U298" s="396"/>
      <c r="V298" s="397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6"/>
      <c r="AB299" s="376"/>
      <c r="AC299" s="376"/>
    </row>
    <row r="300" spans="1:68" ht="14.25" customHeight="1" x14ac:dyDescent="0.25">
      <c r="A300" s="401" t="s">
        <v>63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2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5" t="s">
        <v>69</v>
      </c>
      <c r="Q302" s="396"/>
      <c r="R302" s="396"/>
      <c r="S302" s="396"/>
      <c r="T302" s="396"/>
      <c r="U302" s="396"/>
      <c r="V302" s="397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5" t="s">
        <v>69</v>
      </c>
      <c r="Q303" s="396"/>
      <c r="R303" s="396"/>
      <c r="S303" s="396"/>
      <c r="T303" s="396"/>
      <c r="U303" s="396"/>
      <c r="V303" s="397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76"/>
      <c r="AB304" s="376"/>
      <c r="AC304" s="376"/>
    </row>
    <row r="305" spans="1:68" ht="14.25" customHeight="1" x14ac:dyDescent="0.25">
      <c r="A305" s="401" t="s">
        <v>63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2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5" t="s">
        <v>69</v>
      </c>
      <c r="Q307" s="396"/>
      <c r="R307" s="396"/>
      <c r="S307" s="396"/>
      <c r="T307" s="396"/>
      <c r="U307" s="396"/>
      <c r="V307" s="397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5" t="s">
        <v>69</v>
      </c>
      <c r="Q308" s="396"/>
      <c r="R308" s="396"/>
      <c r="S308" s="396"/>
      <c r="T308" s="396"/>
      <c r="U308" s="396"/>
      <c r="V308" s="397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5" t="s">
        <v>69</v>
      </c>
      <c r="Q313" s="396"/>
      <c r="R313" s="396"/>
      <c r="S313" s="396"/>
      <c r="T313" s="396"/>
      <c r="U313" s="396"/>
      <c r="V313" s="397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5" t="s">
        <v>69</v>
      </c>
      <c r="Q314" s="396"/>
      <c r="R314" s="396"/>
      <c r="S314" s="396"/>
      <c r="T314" s="396"/>
      <c r="U314" s="396"/>
      <c r="V314" s="397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9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5" t="s">
        <v>69</v>
      </c>
      <c r="Q317" s="396"/>
      <c r="R317" s="396"/>
      <c r="S317" s="396"/>
      <c r="T317" s="396"/>
      <c r="U317" s="396"/>
      <c r="V317" s="397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5" t="s">
        <v>69</v>
      </c>
      <c r="Q318" s="396"/>
      <c r="R318" s="396"/>
      <c r="S318" s="396"/>
      <c r="T318" s="396"/>
      <c r="U318" s="396"/>
      <c r="V318" s="397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6" t="s">
        <v>498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48"/>
      <c r="AB319" s="48"/>
      <c r="AC319" s="48"/>
    </row>
    <row r="320" spans="1:68" ht="16.5" customHeight="1" x14ac:dyDescent="0.25">
      <c r="A320" s="398" t="s">
        <v>499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393"/>
      <c r="Z320" s="393"/>
      <c r="AA320" s="376"/>
      <c r="AB320" s="376"/>
      <c r="AC320" s="376"/>
    </row>
    <row r="321" spans="1:68" ht="14.25" customHeight="1" x14ac:dyDescent="0.25">
      <c r="A321" s="401" t="s">
        <v>112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39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3000</v>
      </c>
      <c r="Y324" s="383">
        <f t="shared" si="59"/>
        <v>3000</v>
      </c>
      <c r="Z324" s="36">
        <f>IFERROR(IF(Y324=0,"",ROUNDUP(Y324/H324,0)*0.02175),"")</f>
        <v>4.3499999999999996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3096</v>
      </c>
      <c r="BN324" s="64">
        <f t="shared" si="61"/>
        <v>3096</v>
      </c>
      <c r="BO324" s="64">
        <f t="shared" si="62"/>
        <v>4.1666666666666661</v>
      </c>
      <c r="BP324" s="64">
        <f t="shared" si="63"/>
        <v>4.1666666666666661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2500</v>
      </c>
      <c r="Y326" s="383">
        <f t="shared" si="59"/>
        <v>2505</v>
      </c>
      <c r="Z326" s="36">
        <f>IFERROR(IF(Y326=0,"",ROUNDUP(Y326/H326,0)*0.02175),"")</f>
        <v>3.6322499999999995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2580</v>
      </c>
      <c r="BN326" s="64">
        <f t="shared" si="61"/>
        <v>2585.1600000000003</v>
      </c>
      <c r="BO326" s="64">
        <f t="shared" si="62"/>
        <v>3.4722222222222219</v>
      </c>
      <c r="BP326" s="64">
        <f t="shared" si="63"/>
        <v>3.4791666666666665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750</v>
      </c>
      <c r="Y328" s="383">
        <f t="shared" si="59"/>
        <v>750</v>
      </c>
      <c r="Z328" s="36">
        <f>IFERROR(IF(Y328=0,"",ROUNDUP(Y328/H328,0)*0.02175),"")</f>
        <v>1.0874999999999999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774</v>
      </c>
      <c r="BN328" s="64">
        <f t="shared" si="61"/>
        <v>774</v>
      </c>
      <c r="BO328" s="64">
        <f t="shared" si="62"/>
        <v>1.0416666666666665</v>
      </c>
      <c r="BP328" s="64">
        <f t="shared" si="63"/>
        <v>1.0416666666666665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2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5" t="s">
        <v>69</v>
      </c>
      <c r="Q334" s="396"/>
      <c r="R334" s="396"/>
      <c r="S334" s="396"/>
      <c r="T334" s="396"/>
      <c r="U334" s="396"/>
      <c r="V334" s="397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416.66666666666663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417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9.0697499999999991</v>
      </c>
      <c r="AA334" s="385"/>
      <c r="AB334" s="385"/>
      <c r="AC334" s="38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5" t="s">
        <v>69</v>
      </c>
      <c r="Q335" s="396"/>
      <c r="R335" s="396"/>
      <c r="S335" s="396"/>
      <c r="T335" s="396"/>
      <c r="U335" s="396"/>
      <c r="V335" s="397"/>
      <c r="W335" s="37" t="s">
        <v>68</v>
      </c>
      <c r="X335" s="384">
        <f>IFERROR(SUM(X322:X333),"0")</f>
        <v>6250</v>
      </c>
      <c r="Y335" s="384">
        <f>IFERROR(SUM(Y322:Y333),"0")</f>
        <v>6255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1500</v>
      </c>
      <c r="Y337" s="383">
        <f>IFERROR(IF(X337="",0,CEILING((X337/$H337),1)*$H337),"")</f>
        <v>1500</v>
      </c>
      <c r="Z337" s="36">
        <f>IFERROR(IF(Y337=0,"",ROUNDUP(Y337/H337,0)*0.02175),"")</f>
        <v>2.1749999999999998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1548</v>
      </c>
      <c r="BN337" s="64">
        <f>IFERROR(Y337*I337/H337,"0")</f>
        <v>1548</v>
      </c>
      <c r="BO337" s="64">
        <f>IFERROR(1/J337*(X337/H337),"0")</f>
        <v>2.083333333333333</v>
      </c>
      <c r="BP337" s="64">
        <f>IFERROR(1/J337*(Y337/H337),"0")</f>
        <v>2.083333333333333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5" t="s">
        <v>69</v>
      </c>
      <c r="Q339" s="396"/>
      <c r="R339" s="396"/>
      <c r="S339" s="396"/>
      <c r="T339" s="396"/>
      <c r="U339" s="396"/>
      <c r="V339" s="397"/>
      <c r="W339" s="37" t="s">
        <v>70</v>
      </c>
      <c r="X339" s="384">
        <f>IFERROR(X337/H337,"0")+IFERROR(X338/H338,"0")</f>
        <v>100</v>
      </c>
      <c r="Y339" s="384">
        <f>IFERROR(Y337/H337,"0")+IFERROR(Y338/H338,"0")</f>
        <v>100</v>
      </c>
      <c r="Z339" s="384">
        <f>IFERROR(IF(Z337="",0,Z337),"0")+IFERROR(IF(Z338="",0,Z338),"0")</f>
        <v>2.1749999999999998</v>
      </c>
      <c r="AA339" s="385"/>
      <c r="AB339" s="385"/>
      <c r="AC339" s="38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5" t="s">
        <v>69</v>
      </c>
      <c r="Q340" s="396"/>
      <c r="R340" s="396"/>
      <c r="S340" s="396"/>
      <c r="T340" s="396"/>
      <c r="U340" s="396"/>
      <c r="V340" s="397"/>
      <c r="W340" s="37" t="s">
        <v>68</v>
      </c>
      <c r="X340" s="384">
        <f>IFERROR(SUM(X337:X338),"0")</f>
        <v>1500</v>
      </c>
      <c r="Y340" s="384">
        <f>IFERROR(SUM(Y337:Y338),"0")</f>
        <v>1500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4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2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5" t="s">
        <v>69</v>
      </c>
      <c r="Q345" s="396"/>
      <c r="R345" s="396"/>
      <c r="S345" s="396"/>
      <c r="T345" s="396"/>
      <c r="U345" s="396"/>
      <c r="V345" s="397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5" t="s">
        <v>69</v>
      </c>
      <c r="Q346" s="396"/>
      <c r="R346" s="396"/>
      <c r="S346" s="396"/>
      <c r="T346" s="396"/>
      <c r="U346" s="396"/>
      <c r="V346" s="397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400</v>
      </c>
      <c r="Y348" s="383">
        <f>IFERROR(IF(X348="",0,CEILING((X348/$H348),1)*$H348),"")</f>
        <v>405.59999999999997</v>
      </c>
      <c r="Z348" s="36">
        <f>IFERROR(IF(Y348=0,"",ROUNDUP(Y348/H348,0)*0.02175),"")</f>
        <v>1.131</v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428.92307692307696</v>
      </c>
      <c r="BN348" s="64">
        <f>IFERROR(Y348*I348/H348,"0")</f>
        <v>434.928</v>
      </c>
      <c r="BO348" s="64">
        <f>IFERROR(1/J348*(X348/H348),"0")</f>
        <v>0.91575091575091572</v>
      </c>
      <c r="BP348" s="64">
        <f>IFERROR(1/J348*(Y348/H348),"0")</f>
        <v>0.92857142857142849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2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5" t="s">
        <v>69</v>
      </c>
      <c r="Q350" s="396"/>
      <c r="R350" s="396"/>
      <c r="S350" s="396"/>
      <c r="T350" s="396"/>
      <c r="U350" s="396"/>
      <c r="V350" s="397"/>
      <c r="W350" s="37" t="s">
        <v>70</v>
      </c>
      <c r="X350" s="384">
        <f>IFERROR(X348/H348,"0")+IFERROR(X349/H349,"0")</f>
        <v>51.282051282051285</v>
      </c>
      <c r="Y350" s="384">
        <f>IFERROR(Y348/H348,"0")+IFERROR(Y349/H349,"0")</f>
        <v>52</v>
      </c>
      <c r="Z350" s="384">
        <f>IFERROR(IF(Z348="",0,Z348),"0")+IFERROR(IF(Z349="",0,Z349),"0")</f>
        <v>1.131</v>
      </c>
      <c r="AA350" s="385"/>
      <c r="AB350" s="385"/>
      <c r="AC350" s="38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5" t="s">
        <v>69</v>
      </c>
      <c r="Q351" s="396"/>
      <c r="R351" s="396"/>
      <c r="S351" s="396"/>
      <c r="T351" s="396"/>
      <c r="U351" s="396"/>
      <c r="V351" s="397"/>
      <c r="W351" s="37" t="s">
        <v>68</v>
      </c>
      <c r="X351" s="384">
        <f>IFERROR(SUM(X348:X349),"0")</f>
        <v>400</v>
      </c>
      <c r="Y351" s="384">
        <f>IFERROR(SUM(Y348:Y349),"0")</f>
        <v>405.59999999999997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3"/>
      <c r="P352" s="393"/>
      <c r="Q352" s="393"/>
      <c r="R352" s="393"/>
      <c r="S352" s="393"/>
      <c r="T352" s="393"/>
      <c r="U352" s="393"/>
      <c r="V352" s="393"/>
      <c r="W352" s="393"/>
      <c r="X352" s="393"/>
      <c r="Y352" s="393"/>
      <c r="Z352" s="393"/>
      <c r="AA352" s="376"/>
      <c r="AB352" s="376"/>
      <c r="AC352" s="376"/>
    </row>
    <row r="353" spans="1:68" ht="14.25" customHeight="1" x14ac:dyDescent="0.25">
      <c r="A353" s="401" t="s">
        <v>112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6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5" t="s">
        <v>69</v>
      </c>
      <c r="Q355" s="396"/>
      <c r="R355" s="396"/>
      <c r="S355" s="396"/>
      <c r="T355" s="396"/>
      <c r="U355" s="396"/>
      <c r="V355" s="397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5" t="s">
        <v>69</v>
      </c>
      <c r="Q356" s="396"/>
      <c r="R356" s="396"/>
      <c r="S356" s="396"/>
      <c r="T356" s="396"/>
      <c r="U356" s="396"/>
      <c r="V356" s="397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9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150</v>
      </c>
      <c r="Y358" s="383">
        <f>IFERROR(IF(X358="",0,CEILING((X358/$H358),1)*$H358),"")</f>
        <v>153.29999999999998</v>
      </c>
      <c r="Z358" s="36">
        <f>IFERROR(IF(Y358=0,"",ROUNDUP(Y358/H358,0)*0.00753),"")</f>
        <v>0.26355000000000001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156.84931506849315</v>
      </c>
      <c r="BN358" s="64">
        <f>IFERROR(Y358*I358/H358,"0")</f>
        <v>160.29999999999998</v>
      </c>
      <c r="BO358" s="64">
        <f>IFERROR(1/J358*(X358/H358),"0")</f>
        <v>0.2195293291183702</v>
      </c>
      <c r="BP358" s="64">
        <f>IFERROR(1/J358*(Y358/H358),"0")</f>
        <v>0.22435897435897434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5" t="s">
        <v>69</v>
      </c>
      <c r="Q361" s="396"/>
      <c r="R361" s="396"/>
      <c r="S361" s="396"/>
      <c r="T361" s="396"/>
      <c r="U361" s="396"/>
      <c r="V361" s="397"/>
      <c r="W361" s="37" t="s">
        <v>70</v>
      </c>
      <c r="X361" s="384">
        <f>IFERROR(X358/H358,"0")+IFERROR(X359/H359,"0")+IFERROR(X360/H360,"0")</f>
        <v>34.246575342465754</v>
      </c>
      <c r="Y361" s="384">
        <f>IFERROR(Y358/H358,"0")+IFERROR(Y359/H359,"0")+IFERROR(Y360/H360,"0")</f>
        <v>35</v>
      </c>
      <c r="Z361" s="384">
        <f>IFERROR(IF(Z358="",0,Z358),"0")+IFERROR(IF(Z359="",0,Z359),"0")+IFERROR(IF(Z360="",0,Z360),"0")</f>
        <v>0.26355000000000001</v>
      </c>
      <c r="AA361" s="385"/>
      <c r="AB361" s="385"/>
      <c r="AC361" s="38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5" t="s">
        <v>69</v>
      </c>
      <c r="Q362" s="396"/>
      <c r="R362" s="396"/>
      <c r="S362" s="396"/>
      <c r="T362" s="396"/>
      <c r="U362" s="396"/>
      <c r="V362" s="397"/>
      <c r="W362" s="37" t="s">
        <v>68</v>
      </c>
      <c r="X362" s="384">
        <f>IFERROR(SUM(X358:X360),"0")</f>
        <v>150</v>
      </c>
      <c r="Y362" s="384">
        <f>IFERROR(SUM(Y358:Y360),"0")</f>
        <v>153.29999999999998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9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5" t="s">
        <v>69</v>
      </c>
      <c r="Q369" s="396"/>
      <c r="R369" s="396"/>
      <c r="S369" s="396"/>
      <c r="T369" s="396"/>
      <c r="U369" s="396"/>
      <c r="V369" s="397"/>
      <c r="W369" s="37" t="s">
        <v>70</v>
      </c>
      <c r="X369" s="384">
        <f>IFERROR(X364/H364,"0")+IFERROR(X365/H365,"0")+IFERROR(X366/H366,"0")+IFERROR(X367/H367,"0")+IFERROR(X368/H368,"0")</f>
        <v>0</v>
      </c>
      <c r="Y369" s="384">
        <f>IFERROR(Y364/H364,"0")+IFERROR(Y365/H365,"0")+IFERROR(Y366/H366,"0")+IFERROR(Y367/H367,"0")+IFERROR(Y368/H368,"0")</f>
        <v>0</v>
      </c>
      <c r="Z369" s="384">
        <f>IFERROR(IF(Z364="",0,Z364),"0")+IFERROR(IF(Z365="",0,Z365),"0")+IFERROR(IF(Z366="",0,Z366),"0")+IFERROR(IF(Z367="",0,Z367),"0")+IFERROR(IF(Z368="",0,Z368),"0")</f>
        <v>0</v>
      </c>
      <c r="AA369" s="385"/>
      <c r="AB369" s="385"/>
      <c r="AC369" s="38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5" t="s">
        <v>69</v>
      </c>
      <c r="Q370" s="396"/>
      <c r="R370" s="396"/>
      <c r="S370" s="396"/>
      <c r="T370" s="396"/>
      <c r="U370" s="396"/>
      <c r="V370" s="397"/>
      <c r="W370" s="37" t="s">
        <v>68</v>
      </c>
      <c r="X370" s="384">
        <f>IFERROR(SUM(X364:X368),"0")</f>
        <v>0</v>
      </c>
      <c r="Y370" s="384">
        <f>IFERROR(SUM(Y364:Y368),"0")</f>
        <v>0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5" t="s">
        <v>69</v>
      </c>
      <c r="Q374" s="396"/>
      <c r="R374" s="396"/>
      <c r="S374" s="396"/>
      <c r="T374" s="396"/>
      <c r="U374" s="396"/>
      <c r="V374" s="397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5" t="s">
        <v>69</v>
      </c>
      <c r="Q375" s="396"/>
      <c r="R375" s="396"/>
      <c r="S375" s="396"/>
      <c r="T375" s="396"/>
      <c r="U375" s="396"/>
      <c r="V375" s="397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6" t="s">
        <v>554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  <c r="U376" s="467"/>
      <c r="V376" s="467"/>
      <c r="W376" s="467"/>
      <c r="X376" s="467"/>
      <c r="Y376" s="467"/>
      <c r="Z376" s="467"/>
      <c r="AA376" s="48"/>
      <c r="AB376" s="48"/>
      <c r="AC376" s="48"/>
    </row>
    <row r="377" spans="1:68" ht="16.5" customHeight="1" x14ac:dyDescent="0.25">
      <c r="A377" s="398" t="s">
        <v>555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76"/>
      <c r="AB377" s="376"/>
      <c r="AC377" s="376"/>
    </row>
    <row r="378" spans="1:68" ht="14.25" customHeight="1" x14ac:dyDescent="0.25">
      <c r="A378" s="401" t="s">
        <v>112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9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2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5" t="s">
        <v>69</v>
      </c>
      <c r="Q380" s="396"/>
      <c r="R380" s="396"/>
      <c r="S380" s="396"/>
      <c r="T380" s="396"/>
      <c r="U380" s="396"/>
      <c r="V380" s="397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5" t="s">
        <v>69</v>
      </c>
      <c r="Q381" s="396"/>
      <c r="R381" s="396"/>
      <c r="S381" s="396"/>
      <c r="T381" s="396"/>
      <c r="U381" s="396"/>
      <c r="V381" s="397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10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20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9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6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1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6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2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5" t="s">
        <v>69</v>
      </c>
      <c r="Q406" s="396"/>
      <c r="R406" s="396"/>
      <c r="S406" s="396"/>
      <c r="T406" s="396"/>
      <c r="U406" s="396"/>
      <c r="V406" s="397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5" t="s">
        <v>69</v>
      </c>
      <c r="Q407" s="396"/>
      <c r="R407" s="396"/>
      <c r="S407" s="396"/>
      <c r="T407" s="396"/>
      <c r="U407" s="396"/>
      <c r="V407" s="397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2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5" t="s">
        <v>69</v>
      </c>
      <c r="Q411" s="396"/>
      <c r="R411" s="396"/>
      <c r="S411" s="396"/>
      <c r="T411" s="396"/>
      <c r="U411" s="396"/>
      <c r="V411" s="397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5" t="s">
        <v>69</v>
      </c>
      <c r="Q412" s="396"/>
      <c r="R412" s="396"/>
      <c r="S412" s="396"/>
      <c r="T412" s="396"/>
      <c r="U412" s="396"/>
      <c r="V412" s="397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2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5" t="s">
        <v>69</v>
      </c>
      <c r="Q417" s="396"/>
      <c r="R417" s="396"/>
      <c r="S417" s="396"/>
      <c r="T417" s="396"/>
      <c r="U417" s="396"/>
      <c r="V417" s="397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5" t="s">
        <v>69</v>
      </c>
      <c r="Q418" s="396"/>
      <c r="R418" s="396"/>
      <c r="S418" s="396"/>
      <c r="T418" s="396"/>
      <c r="U418" s="396"/>
      <c r="V418" s="397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93"/>
      <c r="AA419" s="376"/>
      <c r="AB419" s="376"/>
      <c r="AC419" s="376"/>
    </row>
    <row r="420" spans="1:68" ht="14.25" customHeight="1" x14ac:dyDescent="0.25">
      <c r="A420" s="401" t="s">
        <v>104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9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2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5" t="s">
        <v>69</v>
      </c>
      <c r="Q422" s="396"/>
      <c r="R422" s="396"/>
      <c r="S422" s="396"/>
      <c r="T422" s="396"/>
      <c r="U422" s="396"/>
      <c r="V422" s="397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5" t="s">
        <v>69</v>
      </c>
      <c r="Q423" s="396"/>
      <c r="R423" s="396"/>
      <c r="S423" s="396"/>
      <c r="T423" s="396"/>
      <c r="U423" s="396"/>
      <c r="V423" s="397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  <c r="X424" s="393"/>
      <c r="Y424" s="393"/>
      <c r="Z424" s="39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1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2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5" t="s">
        <v>69</v>
      </c>
      <c r="Q432" s="396"/>
      <c r="R432" s="396"/>
      <c r="S432" s="396"/>
      <c r="T432" s="396"/>
      <c r="U432" s="396"/>
      <c r="V432" s="397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5" t="s">
        <v>69</v>
      </c>
      <c r="Q433" s="396"/>
      <c r="R433" s="396"/>
      <c r="S433" s="396"/>
      <c r="T433" s="396"/>
      <c r="U433" s="396"/>
      <c r="V433" s="397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  <c r="X434" s="393"/>
      <c r="Y434" s="393"/>
      <c r="Z434" s="39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2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5" t="s">
        <v>69</v>
      </c>
      <c r="Q436" s="396"/>
      <c r="R436" s="396"/>
      <c r="S436" s="396"/>
      <c r="T436" s="396"/>
      <c r="U436" s="396"/>
      <c r="V436" s="397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5" t="s">
        <v>69</v>
      </c>
      <c r="Q437" s="396"/>
      <c r="R437" s="396"/>
      <c r="S437" s="396"/>
      <c r="T437" s="396"/>
      <c r="U437" s="396"/>
      <c r="V437" s="397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9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5" t="s">
        <v>69</v>
      </c>
      <c r="Q440" s="396"/>
      <c r="R440" s="396"/>
      <c r="S440" s="396"/>
      <c r="T440" s="396"/>
      <c r="U440" s="396"/>
      <c r="V440" s="397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5" t="s">
        <v>69</v>
      </c>
      <c r="Q441" s="396"/>
      <c r="R441" s="396"/>
      <c r="S441" s="396"/>
      <c r="T441" s="396"/>
      <c r="U441" s="396"/>
      <c r="V441" s="397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5" t="s">
        <v>69</v>
      </c>
      <c r="Q444" s="396"/>
      <c r="R444" s="396"/>
      <c r="S444" s="396"/>
      <c r="T444" s="396"/>
      <c r="U444" s="396"/>
      <c r="V444" s="397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5" t="s">
        <v>69</v>
      </c>
      <c r="Q445" s="396"/>
      <c r="R445" s="396"/>
      <c r="S445" s="396"/>
      <c r="T445" s="396"/>
      <c r="U445" s="396"/>
      <c r="V445" s="397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93"/>
      <c r="AA446" s="376"/>
      <c r="AB446" s="376"/>
      <c r="AC446" s="376"/>
    </row>
    <row r="447" spans="1:68" ht="14.25" customHeight="1" x14ac:dyDescent="0.25">
      <c r="A447" s="401" t="s">
        <v>63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2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5" t="s">
        <v>69</v>
      </c>
      <c r="Q451" s="396"/>
      <c r="R451" s="396"/>
      <c r="S451" s="396"/>
      <c r="T451" s="396"/>
      <c r="U451" s="396"/>
      <c r="V451" s="397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5" t="s">
        <v>69</v>
      </c>
      <c r="Q452" s="396"/>
      <c r="R452" s="396"/>
      <c r="S452" s="396"/>
      <c r="T452" s="396"/>
      <c r="U452" s="396"/>
      <c r="V452" s="397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93"/>
      <c r="AA453" s="376"/>
      <c r="AB453" s="376"/>
      <c r="AC453" s="376"/>
    </row>
    <row r="454" spans="1:68" ht="14.25" customHeight="1" x14ac:dyDescent="0.25">
      <c r="A454" s="401" t="s">
        <v>63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9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2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5" t="s">
        <v>69</v>
      </c>
      <c r="Q457" s="396"/>
      <c r="R457" s="396"/>
      <c r="S457" s="396"/>
      <c r="T457" s="396"/>
      <c r="U457" s="396"/>
      <c r="V457" s="397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5" t="s">
        <v>69</v>
      </c>
      <c r="Q458" s="396"/>
      <c r="R458" s="396"/>
      <c r="S458" s="396"/>
      <c r="T458" s="396"/>
      <c r="U458" s="396"/>
      <c r="V458" s="397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9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0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5" t="s">
        <v>69</v>
      </c>
      <c r="Q461" s="396"/>
      <c r="R461" s="396"/>
      <c r="S461" s="396"/>
      <c r="T461" s="396"/>
      <c r="U461" s="396"/>
      <c r="V461" s="397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5" t="s">
        <v>69</v>
      </c>
      <c r="Q462" s="396"/>
      <c r="R462" s="396"/>
      <c r="S462" s="396"/>
      <c r="T462" s="396"/>
      <c r="U462" s="396"/>
      <c r="V462" s="397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6" t="s">
        <v>658</v>
      </c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  <c r="U463" s="467"/>
      <c r="V463" s="467"/>
      <c r="W463" s="467"/>
      <c r="X463" s="467"/>
      <c r="Y463" s="467"/>
      <c r="Z463" s="467"/>
      <c r="AA463" s="48"/>
      <c r="AB463" s="48"/>
      <c r="AC463" s="48"/>
    </row>
    <row r="464" spans="1:68" ht="16.5" customHeight="1" x14ac:dyDescent="0.25">
      <c r="A464" s="398" t="s">
        <v>658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6"/>
      <c r="AB464" s="376"/>
      <c r="AC464" s="376"/>
    </row>
    <row r="465" spans="1:68" ht="14.25" customHeight="1" x14ac:dyDescent="0.25">
      <c r="A465" s="401" t="s">
        <v>112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2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5" t="s">
        <v>69</v>
      </c>
      <c r="Q475" s="396"/>
      <c r="R475" s="396"/>
      <c r="S475" s="396"/>
      <c r="T475" s="396"/>
      <c r="U475" s="396"/>
      <c r="V475" s="397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0</v>
      </c>
      <c r="Y475" s="384">
        <f>IFERROR(Y466/H466,"0")+IFERROR(Y467/H467,"0")+IFERROR(Y468/H468,"0")+IFERROR(Y469/H469,"0")+IFERROR(Y470/H470,"0")+IFERROR(Y471/H471,"0")+IFERROR(Y472/H472,"0")+IFERROR(Y473/H473,"0")+IFERROR(Y474/H474,"0")</f>
        <v>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5" t="s">
        <v>69</v>
      </c>
      <c r="Q476" s="396"/>
      <c r="R476" s="396"/>
      <c r="S476" s="396"/>
      <c r="T476" s="396"/>
      <c r="U476" s="396"/>
      <c r="V476" s="397"/>
      <c r="W476" s="37" t="s">
        <v>68</v>
      </c>
      <c r="X476" s="384">
        <f>IFERROR(SUM(X466:X474),"0")</f>
        <v>0</v>
      </c>
      <c r="Y476" s="384">
        <f>IFERROR(SUM(Y466:Y474),"0")</f>
        <v>0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2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5" t="s">
        <v>69</v>
      </c>
      <c r="Q480" s="396"/>
      <c r="R480" s="396"/>
      <c r="S480" s="396"/>
      <c r="T480" s="396"/>
      <c r="U480" s="396"/>
      <c r="V480" s="397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5" t="s">
        <v>69</v>
      </c>
      <c r="Q481" s="396"/>
      <c r="R481" s="396"/>
      <c r="S481" s="396"/>
      <c r="T481" s="396"/>
      <c r="U481" s="396"/>
      <c r="V481" s="397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2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5" t="s">
        <v>69</v>
      </c>
      <c r="Q489" s="396"/>
      <c r="R489" s="396"/>
      <c r="S489" s="396"/>
      <c r="T489" s="396"/>
      <c r="U489" s="396"/>
      <c r="V489" s="397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5" t="s">
        <v>69</v>
      </c>
      <c r="Q490" s="396"/>
      <c r="R490" s="396"/>
      <c r="S490" s="396"/>
      <c r="T490" s="396"/>
      <c r="U490" s="396"/>
      <c r="V490" s="397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393"/>
      <c r="Z491" s="39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5" t="s">
        <v>69</v>
      </c>
      <c r="Q495" s="396"/>
      <c r="R495" s="396"/>
      <c r="S495" s="396"/>
      <c r="T495" s="396"/>
      <c r="U495" s="396"/>
      <c r="V495" s="397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5" t="s">
        <v>69</v>
      </c>
      <c r="Q496" s="396"/>
      <c r="R496" s="396"/>
      <c r="S496" s="396"/>
      <c r="T496" s="396"/>
      <c r="U496" s="396"/>
      <c r="V496" s="397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2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5" t="s">
        <v>69</v>
      </c>
      <c r="Q499" s="396"/>
      <c r="R499" s="396"/>
      <c r="S499" s="396"/>
      <c r="T499" s="396"/>
      <c r="U499" s="396"/>
      <c r="V499" s="397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5" t="s">
        <v>69</v>
      </c>
      <c r="Q500" s="396"/>
      <c r="R500" s="396"/>
      <c r="S500" s="396"/>
      <c r="T500" s="396"/>
      <c r="U500" s="396"/>
      <c r="V500" s="397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6" t="s">
        <v>702</v>
      </c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  <c r="U501" s="467"/>
      <c r="V501" s="467"/>
      <c r="W501" s="467"/>
      <c r="X501" s="467"/>
      <c r="Y501" s="467"/>
      <c r="Z501" s="467"/>
      <c r="AA501" s="48"/>
      <c r="AB501" s="48"/>
      <c r="AC501" s="48"/>
    </row>
    <row r="502" spans="1:68" ht="16.5" customHeight="1" x14ac:dyDescent="0.25">
      <c r="A502" s="398" t="s">
        <v>702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6"/>
      <c r="AB502" s="376"/>
      <c r="AC502" s="376"/>
    </row>
    <row r="503" spans="1:68" ht="14.25" customHeight="1" x14ac:dyDescent="0.25">
      <c r="A503" s="401" t="s">
        <v>112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9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1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2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31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7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2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5" t="s">
        <v>69</v>
      </c>
      <c r="Q513" s="396"/>
      <c r="R513" s="396"/>
      <c r="S513" s="396"/>
      <c r="T513" s="396"/>
      <c r="U513" s="396"/>
      <c r="V513" s="397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5" t="s">
        <v>69</v>
      </c>
      <c r="Q514" s="396"/>
      <c r="R514" s="396"/>
      <c r="S514" s="396"/>
      <c r="T514" s="396"/>
      <c r="U514" s="396"/>
      <c r="V514" s="397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2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7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2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5" t="s">
        <v>69</v>
      </c>
      <c r="Q521" s="396"/>
      <c r="R521" s="396"/>
      <c r="S521" s="396"/>
      <c r="T521" s="396"/>
      <c r="U521" s="396"/>
      <c r="V521" s="397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5" t="s">
        <v>69</v>
      </c>
      <c r="Q522" s="396"/>
      <c r="R522" s="396"/>
      <c r="S522" s="396"/>
      <c r="T522" s="396"/>
      <c r="U522" s="396"/>
      <c r="V522" s="397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2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7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5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8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2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5" t="s">
        <v>69</v>
      </c>
      <c r="Q531" s="396"/>
      <c r="R531" s="396"/>
      <c r="S531" s="396"/>
      <c r="T531" s="396"/>
      <c r="U531" s="396"/>
      <c r="V531" s="397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5" t="s">
        <v>69</v>
      </c>
      <c r="Q532" s="396"/>
      <c r="R532" s="396"/>
      <c r="S532" s="396"/>
      <c r="T532" s="396"/>
      <c r="U532" s="396"/>
      <c r="V532" s="397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1500</v>
      </c>
      <c r="Y534" s="383">
        <f>IFERROR(IF(X534="",0,CEILING((X534/$H534),1)*$H534),"")</f>
        <v>1505.3999999999999</v>
      </c>
      <c r="Z534" s="36">
        <f>IFERROR(IF(Y534=0,"",ROUNDUP(Y534/H534,0)*0.02175),"")</f>
        <v>4.1977500000000001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1608.4615384615388</v>
      </c>
      <c r="BN534" s="64">
        <f>IFERROR(Y534*I534/H534,"0")</f>
        <v>1614.2520000000002</v>
      </c>
      <c r="BO534" s="64">
        <f>IFERROR(1/J534*(X534/H534),"0")</f>
        <v>3.4340659340659343</v>
      </c>
      <c r="BP534" s="64">
        <f>IFERROR(1/J534*(Y534/H534),"0")</f>
        <v>3.4464285714285712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2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5" t="s">
        <v>69</v>
      </c>
      <c r="Q537" s="396"/>
      <c r="R537" s="396"/>
      <c r="S537" s="396"/>
      <c r="T537" s="396"/>
      <c r="U537" s="396"/>
      <c r="V537" s="397"/>
      <c r="W537" s="37" t="s">
        <v>70</v>
      </c>
      <c r="X537" s="384">
        <f>IFERROR(X534/H534,"0")+IFERROR(X535/H535,"0")+IFERROR(X536/H536,"0")</f>
        <v>192.30769230769232</v>
      </c>
      <c r="Y537" s="384">
        <f>IFERROR(Y534/H534,"0")+IFERROR(Y535/H535,"0")+IFERROR(Y536/H536,"0")</f>
        <v>193</v>
      </c>
      <c r="Z537" s="384">
        <f>IFERROR(IF(Z534="",0,Z534),"0")+IFERROR(IF(Z535="",0,Z535),"0")+IFERROR(IF(Z536="",0,Z536),"0")</f>
        <v>4.1977500000000001</v>
      </c>
      <c r="AA537" s="385"/>
      <c r="AB537" s="385"/>
      <c r="AC537" s="38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5" t="s">
        <v>69</v>
      </c>
      <c r="Q538" s="396"/>
      <c r="R538" s="396"/>
      <c r="S538" s="396"/>
      <c r="T538" s="396"/>
      <c r="U538" s="396"/>
      <c r="V538" s="397"/>
      <c r="W538" s="37" t="s">
        <v>68</v>
      </c>
      <c r="X538" s="384">
        <f>IFERROR(SUM(X534:X536),"0")</f>
        <v>1500</v>
      </c>
      <c r="Y538" s="384">
        <f>IFERROR(SUM(Y534:Y536),"0")</f>
        <v>1505.3999999999999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0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2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5" t="s">
        <v>69</v>
      </c>
      <c r="Q544" s="396"/>
      <c r="R544" s="396"/>
      <c r="S544" s="396"/>
      <c r="T544" s="396"/>
      <c r="U544" s="396"/>
      <c r="V544" s="397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5" t="s">
        <v>69</v>
      </c>
      <c r="Q545" s="396"/>
      <c r="R545" s="396"/>
      <c r="S545" s="396"/>
      <c r="T545" s="396"/>
      <c r="U545" s="396"/>
      <c r="V545" s="397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4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10100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10121.699999999999</v>
      </c>
      <c r="Z546" s="37"/>
      <c r="AA546" s="385"/>
      <c r="AB546" s="385"/>
      <c r="AC546" s="38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10512.376787595966</v>
      </c>
      <c r="Y547" s="384">
        <f>IFERROR(SUM(BN22:BN543),"0")</f>
        <v>10535.344000000001</v>
      </c>
      <c r="Z547" s="37"/>
      <c r="AA547" s="385"/>
      <c r="AB547" s="385"/>
      <c r="AC547" s="38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16</v>
      </c>
      <c r="Y548" s="38">
        <f>ROUNDUP(SUM(BP22:BP543),0)</f>
        <v>17</v>
      </c>
      <c r="Z548" s="37"/>
      <c r="AA548" s="385"/>
      <c r="AB548" s="385"/>
      <c r="AC548" s="38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10912.376787595966</v>
      </c>
      <c r="Y549" s="384">
        <f>GrossWeightTotalR+PalletQtyTotalR*25</f>
        <v>10960.344000000001</v>
      </c>
      <c r="Z549" s="37"/>
      <c r="AA549" s="385"/>
      <c r="AB549" s="385"/>
      <c r="AC549" s="38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830.21727131316175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833</v>
      </c>
      <c r="Z550" s="37"/>
      <c r="AA550" s="385"/>
      <c r="AB550" s="385"/>
      <c r="AC550" s="385"/>
    </row>
    <row r="551" spans="1:32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17.620049999999999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11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74"/>
      <c r="M554" s="403" t="s">
        <v>404</v>
      </c>
      <c r="N554" s="374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74"/>
    </row>
    <row r="555" spans="1:32" ht="13.5" customHeight="1" thickBot="1" x14ac:dyDescent="0.25">
      <c r="A555" s="712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74"/>
      <c r="M555" s="404"/>
      <c r="N555" s="374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0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302.40000000000003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8160.6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153.29999999999998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0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1505.3999999999999</v>
      </c>
      <c r="AB556" s="52"/>
      <c r="AC556" s="52"/>
      <c r="AF556" s="374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D249:E249"/>
    <mergeCell ref="P262:T262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V11:W1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M17:M18"/>
    <mergeCell ref="A339:O340"/>
    <mergeCell ref="O17:O18"/>
    <mergeCell ref="P187:V187"/>
    <mergeCell ref="P423:V423"/>
    <mergeCell ref="P430:T430"/>
    <mergeCell ref="P350:V350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A246:Z246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47:V47"/>
    <mergeCell ref="P114:T114"/>
    <mergeCell ref="P247:T247"/>
    <mergeCell ref="P241:T241"/>
    <mergeCell ref="P41:T41"/>
    <mergeCell ref="D84:E84"/>
    <mergeCell ref="D22:E22"/>
    <mergeCell ref="P483:T483"/>
    <mergeCell ref="D149:E149"/>
    <mergeCell ref="P470:T470"/>
    <mergeCell ref="P301:T301"/>
    <mergeCell ref="D385:E385"/>
    <mergeCell ref="P295:T295"/>
    <mergeCell ref="P178:T178"/>
    <mergeCell ref="P105:T105"/>
    <mergeCell ref="P276:T276"/>
    <mergeCell ref="D257:E257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A9:C9"/>
    <mergeCell ref="P125:T125"/>
    <mergeCell ref="D202:E202"/>
    <mergeCell ref="D373:E373"/>
    <mergeCell ref="D58:E58"/>
    <mergeCell ref="P112:T112"/>
    <mergeCell ref="D294:E294"/>
    <mergeCell ref="A307:O30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H554:H555"/>
    <mergeCell ref="J554:J555"/>
    <mergeCell ref="D541:E541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A207:Z207"/>
    <mergeCell ref="T553:W553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535:T535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G17:AG18"/>
    <mergeCell ref="A480:O481"/>
    <mergeCell ref="P494:T494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P335:V335"/>
    <mergeCell ref="A281:Z281"/>
    <mergeCell ref="P462:V462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D470:E470"/>
    <mergeCell ref="P527:T527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D520:E520"/>
    <mergeCell ref="P120:T120"/>
    <mergeCell ref="D259:E25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29:T29"/>
    <mergeCell ref="P100:T100"/>
    <mergeCell ref="D81:E81"/>
    <mergeCell ref="D208:E208"/>
    <mergeCell ref="D8:M8"/>
    <mergeCell ref="D379:E379"/>
    <mergeCell ref="D366:E366"/>
    <mergeCell ref="P108:V108"/>
    <mergeCell ref="P237:T237"/>
    <mergeCell ref="P279:V279"/>
    <mergeCell ref="P31:T31"/>
    <mergeCell ref="P473:T473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A55:Z55"/>
    <mergeCell ref="P520:T520"/>
    <mergeCell ref="R1:T1"/>
    <mergeCell ref="P28:T28"/>
    <mergeCell ref="D71:E71"/>
    <mergeCell ref="P150:T150"/>
    <mergeCell ref="P221:T221"/>
    <mergeCell ref="P326:T326"/>
    <mergeCell ref="D332:E332"/>
    <mergeCell ref="A345:O346"/>
    <mergeCell ref="P386:T386"/>
    <mergeCell ref="P392:T392"/>
    <mergeCell ref="A46:O47"/>
    <mergeCell ref="D98:E98"/>
    <mergeCell ref="P30:T30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P24:V24"/>
    <mergeCell ref="A36:Z36"/>
    <mergeCell ref="P389:T38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D60:E60"/>
    <mergeCell ref="P73:T73"/>
    <mergeCell ref="A513:O514"/>
    <mergeCell ref="P514:V514"/>
    <mergeCell ref="A361:O362"/>
    <mergeCell ref="A432:O433"/>
    <mergeCell ref="D174:E174"/>
    <mergeCell ref="P87:V87"/>
    <mergeCell ref="A352:Z352"/>
    <mergeCell ref="D410:E410"/>
    <mergeCell ref="P451:V451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2024-07-26T07:52:49Z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