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840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Sheet!$A$3:$AH$58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8" i="1" l="1"/>
  <c r="V58" i="1" s="1"/>
  <c r="AF58" i="1"/>
  <c r="AG58" i="1" s="1"/>
  <c r="AD58" i="1"/>
  <c r="R58" i="1" l="1"/>
  <c r="U58" i="1" s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" i="1"/>
  <c r="AI21" i="1" l="1"/>
  <c r="AI24" i="1"/>
  <c r="AI25" i="1"/>
  <c r="AI27" i="1"/>
  <c r="AI29" i="1"/>
  <c r="AI34" i="1"/>
  <c r="AI35" i="1"/>
  <c r="AI36" i="1"/>
  <c r="AI37" i="1"/>
  <c r="AI38" i="1"/>
  <c r="AI40" i="1"/>
  <c r="AI42" i="1"/>
  <c r="AI44" i="1"/>
  <c r="AI47" i="1"/>
  <c r="AI49" i="1"/>
  <c r="AI50" i="1"/>
  <c r="AI51" i="1"/>
  <c r="AI52" i="1"/>
  <c r="AI55" i="1"/>
  <c r="AI56" i="1"/>
  <c r="AI57" i="1"/>
  <c r="AI6" i="1"/>
  <c r="AI10" i="1"/>
  <c r="AI13" i="1"/>
  <c r="AI14" i="1"/>
  <c r="AI15" i="1"/>
  <c r="AI16" i="1"/>
  <c r="AI19" i="1"/>
  <c r="AF57" i="1" l="1"/>
  <c r="Q52" i="1"/>
  <c r="AF52" i="1" s="1"/>
  <c r="R52" i="1" s="1"/>
  <c r="AF35" i="1"/>
  <c r="AF25" i="1"/>
  <c r="R25" i="1" s="1"/>
  <c r="AF40" i="1"/>
  <c r="R40" i="1" s="1"/>
  <c r="AF13" i="1"/>
  <c r="R13" i="1" s="1"/>
  <c r="AF14" i="1"/>
  <c r="R14" i="1" s="1"/>
  <c r="AF16" i="1"/>
  <c r="R16" i="1" s="1"/>
  <c r="AF21" i="1"/>
  <c r="AF34" i="1"/>
  <c r="R34" i="1" s="1"/>
  <c r="AF38" i="1"/>
  <c r="R38" i="1" s="1"/>
  <c r="AF42" i="1"/>
  <c r="R42" i="1" s="1"/>
  <c r="AF50" i="1"/>
  <c r="R50" i="1" s="1"/>
  <c r="AF55" i="1"/>
  <c r="AG21" i="1" l="1"/>
  <c r="R21" i="1"/>
  <c r="AG25" i="1"/>
  <c r="AG35" i="1"/>
  <c r="R35" i="1"/>
  <c r="AG55" i="1"/>
  <c r="R55" i="1"/>
  <c r="AG57" i="1"/>
  <c r="R57" i="1"/>
  <c r="AG38" i="1"/>
  <c r="AG50" i="1"/>
  <c r="AG14" i="1"/>
  <c r="AG52" i="1"/>
  <c r="AG42" i="1"/>
  <c r="AG16" i="1"/>
  <c r="AG40" i="1"/>
  <c r="AG34" i="1"/>
  <c r="AG13" i="1"/>
  <c r="AH8" i="1" l="1"/>
  <c r="AH9" i="1"/>
  <c r="AI9" i="1" s="1"/>
  <c r="AH11" i="1"/>
  <c r="AI11" i="1" s="1"/>
  <c r="AH12" i="1"/>
  <c r="AH17" i="1"/>
  <c r="AI17" i="1" s="1"/>
  <c r="AH18" i="1"/>
  <c r="AH20" i="1"/>
  <c r="AI20" i="1" s="1"/>
  <c r="AH22" i="1"/>
  <c r="AI22" i="1" s="1"/>
  <c r="AH23" i="1"/>
  <c r="AI23" i="1" s="1"/>
  <c r="AH26" i="1"/>
  <c r="AI26" i="1" s="1"/>
  <c r="AH28" i="1"/>
  <c r="AH30" i="1"/>
  <c r="AI30" i="1" s="1"/>
  <c r="AH31" i="1"/>
  <c r="AI31" i="1" s="1"/>
  <c r="AH32" i="1"/>
  <c r="AI32" i="1" s="1"/>
  <c r="AH33" i="1"/>
  <c r="AH39" i="1"/>
  <c r="AH41" i="1"/>
  <c r="AI41" i="1" s="1"/>
  <c r="AH43" i="1"/>
  <c r="AH45" i="1"/>
  <c r="AI45" i="1" s="1"/>
  <c r="AH46" i="1"/>
  <c r="AH48" i="1"/>
  <c r="AI48" i="1" s="1"/>
  <c r="AH53" i="1"/>
  <c r="AI53" i="1" s="1"/>
  <c r="AH54" i="1"/>
  <c r="AH7" i="1"/>
  <c r="AD6" i="1"/>
  <c r="F31" i="1"/>
  <c r="E31" i="1"/>
  <c r="AF7" i="1" l="1"/>
  <c r="AG7" i="1" s="1"/>
  <c r="AI7" i="1"/>
  <c r="AF46" i="1"/>
  <c r="AI46" i="1"/>
  <c r="AF43" i="1"/>
  <c r="R43" i="1" s="1"/>
  <c r="AI43" i="1"/>
  <c r="AF39" i="1"/>
  <c r="AI39" i="1"/>
  <c r="AF18" i="1"/>
  <c r="R18" i="1" s="1"/>
  <c r="AI18" i="1"/>
  <c r="AF12" i="1"/>
  <c r="R12" i="1" s="1"/>
  <c r="AI12" i="1"/>
  <c r="AF54" i="1"/>
  <c r="AI54" i="1"/>
  <c r="AF33" i="1"/>
  <c r="R33" i="1" s="1"/>
  <c r="AI33" i="1"/>
  <c r="AF28" i="1"/>
  <c r="AI28" i="1"/>
  <c r="AF8" i="1"/>
  <c r="R8" i="1" s="1"/>
  <c r="AI8" i="1"/>
  <c r="P7" i="1"/>
  <c r="P8" i="1"/>
  <c r="P9" i="1"/>
  <c r="P10" i="1"/>
  <c r="P11" i="1"/>
  <c r="P12" i="1"/>
  <c r="P13" i="1"/>
  <c r="U13" i="1" s="1"/>
  <c r="P14" i="1"/>
  <c r="U14" i="1" s="1"/>
  <c r="P15" i="1"/>
  <c r="Q15" i="1" s="1"/>
  <c r="P16" i="1"/>
  <c r="U16" i="1" s="1"/>
  <c r="P17" i="1"/>
  <c r="P18" i="1"/>
  <c r="P19" i="1"/>
  <c r="P20" i="1"/>
  <c r="Q20" i="1" s="1"/>
  <c r="P21" i="1"/>
  <c r="U21" i="1" s="1"/>
  <c r="P22" i="1"/>
  <c r="Q22" i="1" s="1"/>
  <c r="P23" i="1"/>
  <c r="Q23" i="1" s="1"/>
  <c r="P24" i="1"/>
  <c r="P25" i="1"/>
  <c r="U25" i="1" s="1"/>
  <c r="P26" i="1"/>
  <c r="P27" i="1"/>
  <c r="P28" i="1"/>
  <c r="P29" i="1"/>
  <c r="P30" i="1"/>
  <c r="P31" i="1"/>
  <c r="P32" i="1"/>
  <c r="P33" i="1"/>
  <c r="P34" i="1"/>
  <c r="U34" i="1" s="1"/>
  <c r="P35" i="1"/>
  <c r="U35" i="1" s="1"/>
  <c r="P36" i="1"/>
  <c r="Q36" i="1" s="1"/>
  <c r="P37" i="1"/>
  <c r="Q37" i="1" s="1"/>
  <c r="P38" i="1"/>
  <c r="U38" i="1" s="1"/>
  <c r="P39" i="1"/>
  <c r="P40" i="1"/>
  <c r="U40" i="1" s="1"/>
  <c r="P41" i="1"/>
  <c r="P42" i="1"/>
  <c r="U42" i="1" s="1"/>
  <c r="P43" i="1"/>
  <c r="P44" i="1"/>
  <c r="P45" i="1"/>
  <c r="P46" i="1"/>
  <c r="P47" i="1"/>
  <c r="P48" i="1"/>
  <c r="P49" i="1"/>
  <c r="P50" i="1"/>
  <c r="U50" i="1" s="1"/>
  <c r="P51" i="1"/>
  <c r="P52" i="1"/>
  <c r="U52" i="1" s="1"/>
  <c r="P53" i="1"/>
  <c r="P54" i="1"/>
  <c r="P55" i="1"/>
  <c r="U55" i="1" s="1"/>
  <c r="P56" i="1"/>
  <c r="P57" i="1"/>
  <c r="U57" i="1" s="1"/>
  <c r="P6" i="1"/>
  <c r="V6" i="1" s="1"/>
  <c r="R46" i="1" l="1"/>
  <c r="U46" i="1" s="1"/>
  <c r="R28" i="1"/>
  <c r="U28" i="1" s="1"/>
  <c r="AG43" i="1"/>
  <c r="U43" i="1"/>
  <c r="AG8" i="1"/>
  <c r="AG33" i="1"/>
  <c r="U33" i="1"/>
  <c r="AG12" i="1"/>
  <c r="U12" i="1"/>
  <c r="AG39" i="1"/>
  <c r="R39" i="1"/>
  <c r="U39" i="1" s="1"/>
  <c r="AG54" i="1"/>
  <c r="R54" i="1"/>
  <c r="U54" i="1" s="1"/>
  <c r="AG18" i="1"/>
  <c r="R7" i="1"/>
  <c r="U7" i="1" s="1"/>
  <c r="AG28" i="1"/>
  <c r="AG46" i="1"/>
  <c r="U18" i="1"/>
  <c r="AD57" i="1"/>
  <c r="AD55" i="1"/>
  <c r="AD43" i="1"/>
  <c r="AD39" i="1"/>
  <c r="AD35" i="1"/>
  <c r="AD33" i="1"/>
  <c r="AD25" i="1"/>
  <c r="AD21" i="1"/>
  <c r="AD13" i="1"/>
  <c r="AD7" i="1"/>
  <c r="AD54" i="1"/>
  <c r="AD52" i="1"/>
  <c r="AD50" i="1"/>
  <c r="AD46" i="1"/>
  <c r="AD42" i="1"/>
  <c r="AD40" i="1"/>
  <c r="AD38" i="1"/>
  <c r="AD34" i="1"/>
  <c r="AD28" i="1"/>
  <c r="AD18" i="1"/>
  <c r="AD16" i="1"/>
  <c r="AD14" i="1"/>
  <c r="AD12" i="1"/>
  <c r="AD8" i="1"/>
  <c r="V55" i="1"/>
  <c r="V51" i="1"/>
  <c r="V47" i="1"/>
  <c r="V43" i="1"/>
  <c r="V39" i="1"/>
  <c r="V35" i="1"/>
  <c r="V31" i="1"/>
  <c r="V27" i="1"/>
  <c r="V23" i="1"/>
  <c r="V19" i="1"/>
  <c r="V16" i="1"/>
  <c r="V12" i="1"/>
  <c r="V9" i="1"/>
  <c r="V57" i="1"/>
  <c r="V53" i="1"/>
  <c r="V49" i="1"/>
  <c r="V45" i="1"/>
  <c r="V41" i="1"/>
  <c r="V37" i="1"/>
  <c r="V33" i="1"/>
  <c r="V29" i="1"/>
  <c r="V25" i="1"/>
  <c r="V21" i="1"/>
  <c r="V17" i="1"/>
  <c r="V14" i="1"/>
  <c r="V11" i="1"/>
  <c r="V7" i="1"/>
  <c r="U6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5" i="1"/>
  <c r="V13" i="1"/>
  <c r="V10" i="1"/>
  <c r="V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B5" i="1"/>
  <c r="AA5" i="1"/>
  <c r="Z5" i="1"/>
  <c r="Y5" i="1"/>
  <c r="X5" i="1"/>
  <c r="W5" i="1"/>
  <c r="P5" i="1"/>
  <c r="O5" i="1"/>
  <c r="N5" i="1"/>
  <c r="M5" i="1"/>
  <c r="J5" i="1"/>
  <c r="F5" i="1"/>
  <c r="E5" i="1"/>
  <c r="U8" i="1" l="1"/>
  <c r="AD20" i="1"/>
  <c r="AF20" i="1"/>
  <c r="R20" i="1" s="1"/>
  <c r="AD24" i="1"/>
  <c r="AF24" i="1"/>
  <c r="R24" i="1" s="1"/>
  <c r="AD32" i="1"/>
  <c r="AF32" i="1"/>
  <c r="R32" i="1" s="1"/>
  <c r="AD36" i="1"/>
  <c r="AF36" i="1"/>
  <c r="R36" i="1" s="1"/>
  <c r="AD44" i="1"/>
  <c r="AF44" i="1"/>
  <c r="R44" i="1" s="1"/>
  <c r="AD48" i="1"/>
  <c r="AF48" i="1"/>
  <c r="R48" i="1" s="1"/>
  <c r="AD56" i="1"/>
  <c r="AF56" i="1"/>
  <c r="R56" i="1" s="1"/>
  <c r="AD9" i="1"/>
  <c r="AF9" i="1"/>
  <c r="R9" i="1" s="1"/>
  <c r="AD17" i="1"/>
  <c r="AF17" i="1"/>
  <c r="R17" i="1" s="1"/>
  <c r="AD29" i="1"/>
  <c r="AF29" i="1"/>
  <c r="R29" i="1" s="1"/>
  <c r="AD37" i="1"/>
  <c r="AF37" i="1"/>
  <c r="R37" i="1" s="1"/>
  <c r="AD41" i="1"/>
  <c r="AF41" i="1"/>
  <c r="R41" i="1" s="1"/>
  <c r="AD45" i="1"/>
  <c r="AF45" i="1"/>
  <c r="R45" i="1" s="1"/>
  <c r="AD49" i="1"/>
  <c r="AF49" i="1"/>
  <c r="R49" i="1" s="1"/>
  <c r="AD53" i="1"/>
  <c r="AF53" i="1"/>
  <c r="R53" i="1" s="1"/>
  <c r="AD10" i="1"/>
  <c r="AF10" i="1"/>
  <c r="R10" i="1" s="1"/>
  <c r="AD22" i="1"/>
  <c r="AF22" i="1"/>
  <c r="R22" i="1" s="1"/>
  <c r="AD26" i="1"/>
  <c r="AF26" i="1"/>
  <c r="R26" i="1" s="1"/>
  <c r="AD30" i="1"/>
  <c r="AF30" i="1"/>
  <c r="R30" i="1" s="1"/>
  <c r="AD11" i="1"/>
  <c r="AF11" i="1"/>
  <c r="R11" i="1" s="1"/>
  <c r="AD15" i="1"/>
  <c r="AF15" i="1"/>
  <c r="R15" i="1" s="1"/>
  <c r="AD19" i="1"/>
  <c r="AF19" i="1"/>
  <c r="R19" i="1" s="1"/>
  <c r="AD23" i="1"/>
  <c r="AF23" i="1"/>
  <c r="R23" i="1" s="1"/>
  <c r="AD27" i="1"/>
  <c r="AF27" i="1"/>
  <c r="R27" i="1" s="1"/>
  <c r="AD31" i="1"/>
  <c r="AF31" i="1"/>
  <c r="R31" i="1" s="1"/>
  <c r="AD47" i="1"/>
  <c r="AF47" i="1"/>
  <c r="R47" i="1" s="1"/>
  <c r="AD51" i="1"/>
  <c r="AF51" i="1"/>
  <c r="Q5" i="1"/>
  <c r="L5" i="1"/>
  <c r="R51" i="1" l="1"/>
  <c r="AD5" i="1"/>
  <c r="AG51" i="1"/>
  <c r="AG47" i="1"/>
  <c r="AG31" i="1"/>
  <c r="U31" i="1"/>
  <c r="AG27" i="1"/>
  <c r="U27" i="1"/>
  <c r="AG23" i="1"/>
  <c r="AG19" i="1"/>
  <c r="U19" i="1"/>
  <c r="AG15" i="1"/>
  <c r="AG11" i="1"/>
  <c r="U30" i="1"/>
  <c r="AG30" i="1"/>
  <c r="U26" i="1"/>
  <c r="AG26" i="1"/>
  <c r="AG22" i="1"/>
  <c r="AG10" i="1"/>
  <c r="AG53" i="1"/>
  <c r="U53" i="1"/>
  <c r="AG49" i="1"/>
  <c r="U49" i="1"/>
  <c r="AG45" i="1"/>
  <c r="U45" i="1"/>
  <c r="AG41" i="1"/>
  <c r="AG37" i="1"/>
  <c r="AG29" i="1"/>
  <c r="AG17" i="1"/>
  <c r="AG9" i="1"/>
  <c r="AF5" i="1"/>
  <c r="AG56" i="1"/>
  <c r="U48" i="1"/>
  <c r="AG48" i="1"/>
  <c r="U44" i="1"/>
  <c r="AG44" i="1"/>
  <c r="AG36" i="1"/>
  <c r="U32" i="1"/>
  <c r="AG32" i="1"/>
  <c r="AG24" i="1"/>
  <c r="AG20" i="1"/>
  <c r="U24" i="1" l="1"/>
  <c r="U36" i="1"/>
  <c r="U56" i="1"/>
  <c r="U29" i="1"/>
  <c r="U37" i="1"/>
  <c r="U15" i="1"/>
  <c r="U47" i="1"/>
  <c r="U51" i="1"/>
  <c r="U10" i="1"/>
  <c r="U20" i="1"/>
  <c r="U17" i="1"/>
  <c r="U41" i="1"/>
  <c r="U11" i="1"/>
  <c r="U23" i="1"/>
  <c r="U22" i="1"/>
  <c r="AG5" i="1"/>
  <c r="U9" i="1"/>
  <c r="R5" i="1"/>
  <c r="S5" i="1" l="1"/>
</calcChain>
</file>

<file path=xl/sharedStrings.xml><?xml version="1.0" encoding="utf-8"?>
<sst xmlns="http://schemas.openxmlformats.org/spreadsheetml/2006/main" count="175" uniqueCount="106">
  <si>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</si>
  <si>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</si>
  <si>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</si>
  <si>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</si>
  <si>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</si>
  <si>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</si>
  <si>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</si>
  <si>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</si>
  <si>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</si>
  <si>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</si>
  <si>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</si>
  <si>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</si>
  <si>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</si>
  <si>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</si>
  <si>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</si>
  <si>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</si>
  <si>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</si>
  <si>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</si>
  <si>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</si>
  <si>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</si>
  <si>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</si>
  <si>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</si>
  <si>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</si>
  <si>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</si>
  <si>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</si>
  <si>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</si>
  <si>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14,07,</t>
  </si>
  <si>
    <t>18,07,</t>
  </si>
  <si>
    <t>08,07,</t>
  </si>
  <si>
    <t>24,06,</t>
  </si>
  <si>
    <t>10,06,</t>
  </si>
  <si>
    <t>03,06,</t>
  </si>
  <si>
    <t>20,05,</t>
  </si>
  <si>
    <t>01,05,</t>
  </si>
  <si>
    <t>БОНУС_Пельмени Бульмени с говядиной и свининой Горячая штучка 0,43  ПОКОМ</t>
  </si>
  <si>
    <t>шт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</si>
  <si>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</si>
  <si>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</si>
  <si>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</si>
  <si>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</si>
  <si>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</si>
  <si>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кг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</si>
  <si>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</si>
  <si>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</si>
  <si>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</si>
  <si>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Жар-боллы с курочкой и сыром, ВЕС  ПОКОМ</t>
  </si>
  <si>
    <t>Жар-ладушки с мясом. ВЕС  ПОКОМ</t>
  </si>
  <si>
    <t>Круггетсы с сырным соусом ТМ Горячая штучка 0,25 кг зам  ПОКОМ</t>
  </si>
  <si>
    <t>необходимо увеличить продажи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</si>
  <si>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</si>
  <si>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</si>
  <si>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</si>
  <si>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</si>
  <si>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</si>
  <si>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</si>
  <si>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</si>
  <si>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</si>
  <si>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</si>
  <si>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</si>
  <si>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</si>
  <si>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</si>
  <si>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</si>
  <si>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</si>
  <si>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</si>
  <si>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</si>
  <si>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сфера, ВЕС  ПОКОМ</t>
  </si>
  <si>
    <t>Пельмени Медвежьи ушки с фермерскими сливками 0,4 кг. ТМ Стародворье ПОКОМ</t>
  </si>
  <si>
    <t>новинка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</si>
  <si>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</si>
  <si>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</si>
  <si>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</si>
  <si>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</si>
  <si>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</si>
  <si>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</si>
  <si>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</si>
  <si>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</si>
  <si>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Сосиски Сливушки #нежнушки ТМ Вязанка  0,33 кг.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</si>
  <si>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</si>
  <si>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</si>
  <si>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</si>
  <si>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</si>
  <si>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</si>
  <si>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</si>
  <si>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</si>
  <si>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</si>
  <si>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29,06 завод не отгрузил 1372шт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</si>
  <si>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</si>
  <si>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</si>
  <si>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</si>
  <si>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</si>
  <si>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</si>
  <si>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ряд</t>
  </si>
  <si>
    <t>потребность</t>
  </si>
  <si>
    <t>кратно рядам</t>
  </si>
  <si>
    <t>предлагаю вывести</t>
  </si>
  <si>
    <t>плохие продажи</t>
  </si>
  <si>
    <t>плохие прожажи,ушли на списание</t>
  </si>
  <si>
    <t>вывести</t>
  </si>
  <si>
    <t>продажи за Месяц</t>
  </si>
  <si>
    <t>20,06-19,07,24</t>
  </si>
  <si>
    <t>продажи</t>
  </si>
  <si>
    <t>Пельмени Бульмени с говядиной и свининой 5кг Наваристые Горячая штучка ВЕС ПОКОМ, кг</t>
  </si>
  <si>
    <t>новинки Бофорта (от Шляконова)</t>
  </si>
  <si>
    <t>22,06,</t>
  </si>
  <si>
    <t>отгрузит завод</t>
  </si>
  <si>
    <t>не менять!!!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</si>
</sst>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2" borderId="1" xfId="1" applyNumberFormat="1" applyFont="1" applyFill="1"/>
    <xf numFmtId="164" fontId="1" fillId="5" borderId="1" xfId="1" applyNumberFormat="1" applyFill="1"/>
    <xf numFmtId="164" fontId="5" fillId="5" borderId="1" xfId="1" applyNumberFormat="1" applyFont="1" applyFill="1"/>
    <xf numFmtId="164" fontId="6" fillId="0" borderId="1" xfId="1" applyNumberFormat="1" applyFont="1"/>
    <xf numFmtId="164" fontId="1" fillId="0" borderId="1" xfId="1" applyNumberFormat="1" applyFill="1"/>
    <xf numFmtId="164" fontId="1" fillId="6" borderId="2" xfId="1" applyNumberFormat="1" applyFill="1" applyBorder="1"/>
    <xf numFmtId="2" fontId="2" fillId="4" borderId="1" xfId="1" applyNumberFormat="1" applyFont="1" applyFill="1"/>
    <xf numFmtId="2" fontId="1" fillId="3" borderId="1" xfId="1" applyNumberFormat="1" applyFill="1"/>
    <xf numFmtId="2" fontId="1" fillId="0" borderId="2" xfId="1" applyNumberFormat="1" applyBorder="1"/>
    <xf numFmtId="164" fontId="1" fillId="4" borderId="1" xfId="1" applyNumberFormat="1" applyFill="1"/>
    <xf numFmtId="2" fontId="1" fillId="4" borderId="2" xfId="1" applyNumberFormat="1" applyFill="1" applyBorder="1"/>
    <xf numFmtId="164" fontId="1" fillId="4" borderId="2" xfId="1" applyNumberFormat="1" applyFill="1" applyBorder="1"/>
    <xf numFmtId="164" fontId="6" fillId="3" borderId="1" xfId="1" applyNumberFormat="1" applyFont="1" applyFill="1"/>
    <xf numFmtId="164" fontId="6" fillId="0" borderId="2" xfId="1" applyNumberFormat="1" applyFont="1" applyBorder="1"/>
    <xf numFmtId="0" fontId="7" fillId="0" borderId="0" xfId="0" applyFont="1"/>
  </cellXfs>
  <cellStyles count="2">
    <cellStyle name="Arial10px" xfId="1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&#1086;&#1076;&#1072;&#1078;&#1080;%20&#1057;&#1086;&#1095;&#1080;%2020,06,24-19,07,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8,07,24%20&#1055;&#1054;&#1050;&#1054;&#1052;%20&#1047;&#1055;&#1060;%20&#1092;&#1080;&#1083;&#1080;&#1072;&#1083;&#1099;/&#1076;&#1074;%2018,07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20.06.2024 - 19.07.2024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"Основной склад ПОКОМ (Соч...; Основной склад ЗАМОРОЗКА ...; Основной склад ОСТАНКИНО ...; Основной склад СЫРЫ (Оста..."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2.76</v>
          </cell>
          <cell r="F7">
            <v>2.76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454.096</v>
          </cell>
          <cell r="F8">
            <v>454.096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58.521000000000001</v>
          </cell>
          <cell r="F9">
            <v>58.521000000000001</v>
          </cell>
        </row>
        <row r="10">
          <cell r="A10" t="str">
            <v xml:space="preserve"> 022  Колбаса Вязанка со шпиком, вектор 0,5кг, ПОКОМ</v>
          </cell>
          <cell r="D10">
            <v>209.5</v>
          </cell>
          <cell r="F10">
            <v>419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927.62639999999999</v>
          </cell>
          <cell r="F11">
            <v>2319.0659999999998</v>
          </cell>
        </row>
        <row r="12">
          <cell r="A12" t="str">
            <v xml:space="preserve"> 025  Колбаса Молочная стародворская, Вязанка вектор 0,5 кг,ПОКОМ</v>
          </cell>
          <cell r="D12">
            <v>-1</v>
          </cell>
          <cell r="F12">
            <v>-2</v>
          </cell>
        </row>
        <row r="13">
          <cell r="A13" t="str">
            <v xml:space="preserve"> 029  Сосиски Венские, Вязанка NDX МГС, 0.5кг, ПОКОМ</v>
          </cell>
          <cell r="D13">
            <v>36</v>
          </cell>
          <cell r="F13">
            <v>72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765.9</v>
          </cell>
          <cell r="F14">
            <v>1702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796.5</v>
          </cell>
          <cell r="F15">
            <v>1770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117.5</v>
          </cell>
          <cell r="F16">
            <v>235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34</v>
          </cell>
          <cell r="F17">
            <v>85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26.69</v>
          </cell>
          <cell r="F18">
            <v>157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2.25</v>
          </cell>
          <cell r="F19">
            <v>5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17.5</v>
          </cell>
          <cell r="F20">
            <v>35</v>
          </cell>
        </row>
        <row r="21">
          <cell r="A21" t="str">
            <v xml:space="preserve"> 060  Колбаса Докторская стародворская  0,5 кг,ПОКОМ</v>
          </cell>
          <cell r="D21">
            <v>28.5</v>
          </cell>
          <cell r="F21">
            <v>57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59.1</v>
          </cell>
          <cell r="F22">
            <v>197</v>
          </cell>
        </row>
        <row r="23">
          <cell r="A23" t="str">
            <v xml:space="preserve"> 068  Колбаса Особая ТМ Особый рецепт, 0,5 кг, ПОКОМ</v>
          </cell>
          <cell r="D23">
            <v>2.5</v>
          </cell>
          <cell r="F23">
            <v>5</v>
          </cell>
        </row>
        <row r="24">
          <cell r="A24" t="str">
            <v xml:space="preserve"> 079  Колбаса Сервелат Кремлевский,  0.35 кг, ПОКОМ</v>
          </cell>
          <cell r="D24">
            <v>93.45</v>
          </cell>
          <cell r="F24">
            <v>267</v>
          </cell>
        </row>
        <row r="25">
          <cell r="A25" t="str">
            <v xml:space="preserve"> 082  Колбаса Стародворская, 0,4кг ТС Старый двор,  ПОКОМ</v>
          </cell>
          <cell r="D25">
            <v>12.8</v>
          </cell>
          <cell r="F25">
            <v>32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48.45</v>
          </cell>
          <cell r="F26">
            <v>285</v>
          </cell>
        </row>
        <row r="27">
          <cell r="A27" t="str">
            <v xml:space="preserve"> 090  Мини-салями со вкусом бекона,  0.05кг, ядрена копоть   ПОКОМ</v>
          </cell>
          <cell r="D27">
            <v>12.75</v>
          </cell>
          <cell r="F27">
            <v>255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27.74</v>
          </cell>
          <cell r="F28">
            <v>73</v>
          </cell>
        </row>
        <row r="29">
          <cell r="A29" t="str">
            <v xml:space="preserve"> 094  Сосиски Баварские,  0.35кг, ТМ Колбасный стандарт ПОКОМ</v>
          </cell>
          <cell r="D29">
            <v>0.7</v>
          </cell>
          <cell r="F29">
            <v>2</v>
          </cell>
        </row>
        <row r="30">
          <cell r="A30" t="str">
            <v xml:space="preserve"> 096  Сосиски Баварские,  0.42кг,ПОКОМ</v>
          </cell>
          <cell r="D30">
            <v>-0.42</v>
          </cell>
          <cell r="F30">
            <v>-1</v>
          </cell>
        </row>
        <row r="31">
          <cell r="A31" t="str">
            <v xml:space="preserve"> 102  Сосиски Ганноверские, амилюкс МГС, 0.6кг, ТМ Стародворье    ПОКОМ</v>
          </cell>
          <cell r="D31">
            <v>359.4</v>
          </cell>
          <cell r="F31">
            <v>599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D32">
            <v>70.7</v>
          </cell>
          <cell r="F32">
            <v>202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D33">
            <v>42.35</v>
          </cell>
          <cell r="F33">
            <v>121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104.65</v>
          </cell>
          <cell r="F34">
            <v>299</v>
          </cell>
        </row>
        <row r="35">
          <cell r="A35" t="str">
            <v xml:space="preserve"> 201  Ветчина Нежная ТМ Особый рецепт, (2,5кг), ПОКОМ</v>
          </cell>
          <cell r="D35">
            <v>1567.2139999999999</v>
          </cell>
          <cell r="F35">
            <v>1567.2139999999999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2.3450000000000002</v>
          </cell>
          <cell r="F36">
            <v>2.3450000000000002</v>
          </cell>
        </row>
        <row r="37">
          <cell r="A37" t="str">
            <v xml:space="preserve"> 226  Колбаса Княжеская, с/к белков.обол в термоусад. пакете, ВЕС, ТМ Стародворье ПОКОМ</v>
          </cell>
          <cell r="D37">
            <v>6.0759999999999996</v>
          </cell>
          <cell r="F37">
            <v>6.0759999999999996</v>
          </cell>
        </row>
        <row r="38">
          <cell r="A38" t="str">
            <v xml:space="preserve"> 230  Колбаса Молочная Особая ТМ Особый рецепт, п/а, ВЕС. ПОКОМ</v>
          </cell>
          <cell r="D38">
            <v>188.81800000000001</v>
          </cell>
          <cell r="F38">
            <v>188.81800000000001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D39">
            <v>-0.36</v>
          </cell>
          <cell r="F39">
            <v>-0.36</v>
          </cell>
        </row>
        <row r="40">
          <cell r="A40" t="str">
            <v xml:space="preserve"> 240  Колбаса Салями охотничья, ВЕС. ПОКОМ</v>
          </cell>
          <cell r="D40">
            <v>22.286000000000001</v>
          </cell>
          <cell r="F40">
            <v>22.286000000000001</v>
          </cell>
        </row>
        <row r="41">
          <cell r="A41" t="str">
            <v xml:space="preserve"> 243  Колбаса Сервелат Зернистый, ВЕС.  ПОКОМ</v>
          </cell>
          <cell r="D41">
            <v>125.244</v>
          </cell>
          <cell r="F41">
            <v>125.244</v>
          </cell>
        </row>
        <row r="42">
          <cell r="A42" t="str">
            <v xml:space="preserve"> 244  Колбаса Сервелат Кремлевский, ВЕС. ПОКОМ</v>
          </cell>
          <cell r="D42">
            <v>1394.838</v>
          </cell>
          <cell r="F42">
            <v>1394.838</v>
          </cell>
        </row>
        <row r="43">
          <cell r="A43" t="str">
            <v xml:space="preserve"> 250  Сардельки стародворские с говядиной в обол. NDX, ВЕС. ПОКОМ</v>
          </cell>
          <cell r="D43">
            <v>185.065</v>
          </cell>
          <cell r="F43">
            <v>185.065</v>
          </cell>
        </row>
        <row r="44">
          <cell r="A44" t="str">
            <v xml:space="preserve"> 251  Сосиски Баварские, ВЕС.  ПОКОМ</v>
          </cell>
          <cell r="D44">
            <v>62.61</v>
          </cell>
          <cell r="F44">
            <v>62.61</v>
          </cell>
        </row>
        <row r="45">
          <cell r="A45" t="str">
            <v xml:space="preserve"> 253  Сосиски Ганноверские   ПОКОМ</v>
          </cell>
          <cell r="D45">
            <v>2518.5830000000001</v>
          </cell>
          <cell r="F45">
            <v>2518.5830000000001</v>
          </cell>
        </row>
        <row r="46">
          <cell r="A46" t="str">
            <v xml:space="preserve"> 254  Сосиски Датские, ВЕС, ТМ КОЛБАСНЫЙ СТАНДАРТ ПОКОМ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146.16399999999999</v>
          </cell>
          <cell r="F47">
            <v>146.16399999999999</v>
          </cell>
        </row>
        <row r="48">
          <cell r="A48" t="str">
            <v xml:space="preserve"> 272  Колбаса Сервелат Филедворский, фиброуз, в/у 0,35 кг срез,  ПОКОМ</v>
          </cell>
          <cell r="D48">
            <v>67.2</v>
          </cell>
          <cell r="F48">
            <v>192</v>
          </cell>
        </row>
        <row r="49">
          <cell r="A49" t="str">
            <v xml:space="preserve"> 273  Сосиски Сочинки с сочной грудинкой, МГС 0.4кг,   ПОКОМ</v>
          </cell>
          <cell r="D49">
            <v>309.2</v>
          </cell>
          <cell r="F49">
            <v>773</v>
          </cell>
        </row>
        <row r="50">
          <cell r="A50" t="str">
            <v xml:space="preserve"> 276  Колбаса Сливушка ТМ Вязанка в оболочке полиамид 0,45 кг  ПОКОМ</v>
          </cell>
          <cell r="D50">
            <v>647.54999999999995</v>
          </cell>
          <cell r="F50">
            <v>1439</v>
          </cell>
        </row>
        <row r="51">
          <cell r="A51" t="str">
            <v xml:space="preserve"> 278  Сосиски Сочинки с сочным окороком, МГС 0.4кг,   ПОКОМ</v>
          </cell>
          <cell r="D51">
            <v>428</v>
          </cell>
          <cell r="F51">
            <v>1070</v>
          </cell>
        </row>
        <row r="52">
          <cell r="A52" t="str">
            <v xml:space="preserve"> 279  Колбаса Докторский гарант, Вязанка вектор, 0,4 кг.  ПОКОМ</v>
          </cell>
          <cell r="D52">
            <v>493.6</v>
          </cell>
          <cell r="F52">
            <v>1234</v>
          </cell>
        </row>
        <row r="53">
          <cell r="A53" t="str">
            <v xml:space="preserve"> 281  Сосиски Молочные для завтрака ТМ Особый рецепт, 0,4кг  ПОКОМ</v>
          </cell>
          <cell r="D53">
            <v>66.400000000000006</v>
          </cell>
          <cell r="F53">
            <v>166</v>
          </cell>
        </row>
        <row r="54">
          <cell r="A54" t="str">
            <v xml:space="preserve"> 283  Сосиски Сочинки, ВЕС, ТМ Стародворье ПОКОМ</v>
          </cell>
          <cell r="D54">
            <v>92.941000000000003</v>
          </cell>
          <cell r="F54">
            <v>92.941000000000003</v>
          </cell>
        </row>
        <row r="55">
          <cell r="A55" t="str">
            <v xml:space="preserve"> 285  Паштет печеночный со слив.маслом ТМ Стародворье ламистер 0,1 кг  ПОКОМ</v>
          </cell>
          <cell r="D55">
            <v>45.5</v>
          </cell>
          <cell r="F55">
            <v>455</v>
          </cell>
        </row>
        <row r="56">
          <cell r="A56" t="str">
            <v xml:space="preserve"> 288  Колбаса Докторская оригинальная Особая ТМ Особый рецепт,  0,4кг, ПОКОМ</v>
          </cell>
          <cell r="D56">
            <v>21.2</v>
          </cell>
          <cell r="F56">
            <v>53</v>
          </cell>
        </row>
        <row r="57">
          <cell r="A57" t="str">
            <v xml:space="preserve"> 296  Колбаса Мясорубская с рубленой грудинкой 0,35кг срез ТМ Стародворье  ПОКОМ</v>
          </cell>
          <cell r="D57">
            <v>125.65</v>
          </cell>
          <cell r="F57">
            <v>359</v>
          </cell>
        </row>
        <row r="58">
          <cell r="A58" t="str">
            <v xml:space="preserve"> 301  Сосиски Сочинки по-баварски с сыром,  0.4кг, ТМ Стародворье  ПОКОМ</v>
          </cell>
          <cell r="D58">
            <v>187.6</v>
          </cell>
          <cell r="F58">
            <v>469</v>
          </cell>
        </row>
        <row r="59">
          <cell r="A59" t="str">
            <v xml:space="preserve"> 302  Сосиски Сочинки по-баварски,  0.4кг, ТМ Стародворье  ПОКОМ</v>
          </cell>
          <cell r="D59">
            <v>173.6</v>
          </cell>
          <cell r="F59">
            <v>434</v>
          </cell>
        </row>
        <row r="60">
          <cell r="A60" t="str">
            <v xml:space="preserve"> 307  Колбаса Сервелат Мясорубский с мелкорубленным окороком 0,35 кг срез ТМ Стародворье   Поком</v>
          </cell>
          <cell r="D60">
            <v>201.95</v>
          </cell>
          <cell r="F60">
            <v>577</v>
          </cell>
        </row>
        <row r="61">
          <cell r="A61" t="str">
            <v xml:space="preserve"> 312  Ветчина Филейская ВЕС ТМ  Вязанка ТС Столичная  ПОКОМ</v>
          </cell>
          <cell r="D61">
            <v>1164.538</v>
          </cell>
          <cell r="F61">
            <v>1164.538</v>
          </cell>
        </row>
        <row r="62">
          <cell r="A62" t="str">
            <v xml:space="preserve"> 315  Колбаса вареная Молокуша ТМ Вязанка ВЕС, ПОКОМ</v>
          </cell>
          <cell r="D62">
            <v>87.74</v>
          </cell>
          <cell r="F62">
            <v>87.74</v>
          </cell>
        </row>
        <row r="63">
          <cell r="A63" t="str">
            <v xml:space="preserve"> 317 Колбаса Сервелат Рижский ТМ Зареченские, ВЕС  ПОКОМ</v>
          </cell>
          <cell r="D63">
            <v>305.67200000000003</v>
          </cell>
          <cell r="F63">
            <v>305.67200000000003</v>
          </cell>
        </row>
        <row r="64">
          <cell r="A64" t="str">
            <v xml:space="preserve"> 318  Сосиски Датские ТМ Зареченские, ВЕС  ПОКОМ</v>
          </cell>
          <cell r="D64">
            <v>32.402999999999999</v>
          </cell>
          <cell r="F64">
            <v>32.402999999999999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D65">
            <v>1119.1500000000001</v>
          </cell>
          <cell r="F65">
            <v>2487</v>
          </cell>
        </row>
        <row r="66">
          <cell r="A66" t="str">
            <v xml:space="preserve"> 322  Колбаса вареная Молокуша 0,45кг ТМ Вязанка  ПОКОМ</v>
          </cell>
          <cell r="D66">
            <v>1003.95</v>
          </cell>
          <cell r="F66">
            <v>2231</v>
          </cell>
        </row>
        <row r="67">
          <cell r="A67" t="str">
            <v xml:space="preserve"> 324  Ветчина Филейская ТМ Вязанка Столичная 0,45 кг ПОКОМ</v>
          </cell>
          <cell r="D67">
            <v>612.9</v>
          </cell>
          <cell r="F67">
            <v>1362</v>
          </cell>
        </row>
        <row r="68">
          <cell r="A68" t="str">
            <v xml:space="preserve"> 328  Сардельки Сочинки Стародворье ТМ  0,4 кг ПОКОМ</v>
          </cell>
          <cell r="D68">
            <v>44</v>
          </cell>
          <cell r="F68">
            <v>110</v>
          </cell>
        </row>
        <row r="69">
          <cell r="A69" t="str">
            <v xml:space="preserve"> 329  Сардельки Сочинки с сыром Стародворье ТМ, 0,4 кг. ПОКОМ</v>
          </cell>
          <cell r="D69">
            <v>33.200000000000003</v>
          </cell>
          <cell r="F69">
            <v>83</v>
          </cell>
        </row>
        <row r="70">
          <cell r="A70" t="str">
            <v xml:space="preserve"> 330  Колбаса вареная Филейская ТМ Вязанка ТС Классическая ВЕС  ПОКОМ</v>
          </cell>
          <cell r="D70">
            <v>237.40299999999999</v>
          </cell>
          <cell r="F70">
            <v>237.40299999999999</v>
          </cell>
        </row>
        <row r="71">
          <cell r="A71" t="str">
            <v xml:space="preserve"> 334  Паштет Любительский ТМ Стародворье ламистер 0,1 кг  ПОКОМ</v>
          </cell>
          <cell r="D71">
            <v>34.700000000000003</v>
          </cell>
          <cell r="F71">
            <v>347</v>
          </cell>
        </row>
        <row r="72">
          <cell r="A72" t="str">
            <v xml:space="preserve"> 339  Колбаса вареная Филейская ТМ Вязанка ТС Классическая, 0,40 кг.  ПОКОМ</v>
          </cell>
          <cell r="D72">
            <v>1.2</v>
          </cell>
          <cell r="F72">
            <v>3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481.339</v>
          </cell>
          <cell r="F73">
            <v>481.339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103.842</v>
          </cell>
          <cell r="F74">
            <v>103.842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55.8</v>
          </cell>
          <cell r="F75">
            <v>93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74.400000000000006</v>
          </cell>
          <cell r="F76">
            <v>124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90</v>
          </cell>
          <cell r="F77">
            <v>150</v>
          </cell>
        </row>
        <row r="78">
          <cell r="A78" t="str">
            <v xml:space="preserve"> 385  Колбаски Филейбургские с филе сочного окорока, 0,28кг ТМ Баварушка  ПОКОМ</v>
          </cell>
          <cell r="D78">
            <v>45.36</v>
          </cell>
          <cell r="F78">
            <v>162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228.8</v>
          </cell>
          <cell r="F79">
            <v>572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184.8</v>
          </cell>
          <cell r="F80">
            <v>560</v>
          </cell>
        </row>
        <row r="81">
          <cell r="A81" t="str">
            <v xml:space="preserve"> 392  Колбаса Докторская Дугушка ТМ Стародворье ТС Дугушка 0,6 кг. ПОКОМ</v>
          </cell>
          <cell r="D81">
            <v>114.6</v>
          </cell>
          <cell r="F81">
            <v>191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D82">
            <v>136.5</v>
          </cell>
          <cell r="F82">
            <v>390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175.35</v>
          </cell>
          <cell r="F83">
            <v>501</v>
          </cell>
        </row>
        <row r="84">
          <cell r="A84" t="str">
            <v xml:space="preserve"> 412  Сосиски Баварские ТМ Стародворье 0,35 кг ПОКОМ</v>
          </cell>
          <cell r="D84">
            <v>490.7</v>
          </cell>
          <cell r="F84">
            <v>1402</v>
          </cell>
        </row>
        <row r="85">
          <cell r="A85" t="str">
            <v xml:space="preserve"> 413  Ветчина Сливушка с индейкой ТМ Вязанка  0,3 кг. ПОКОМ</v>
          </cell>
          <cell r="D85">
            <v>46.2</v>
          </cell>
          <cell r="F85">
            <v>154</v>
          </cell>
        </row>
        <row r="86">
          <cell r="A86" t="str">
            <v xml:space="preserve"> 414  Колбаса Филейбургская с филе сочного окорока 0,11 кг.с/к. ТМ Баварушка ПОКОМ</v>
          </cell>
          <cell r="D86">
            <v>14.41</v>
          </cell>
          <cell r="F86">
            <v>131</v>
          </cell>
        </row>
        <row r="87">
          <cell r="A87" t="str">
            <v xml:space="preserve"> 417  Колбаса Филейбургская с ароматными пряностями 0,06 кг нарезка ТМ Баварушка  ПОКОМ</v>
          </cell>
          <cell r="D87">
            <v>25.32</v>
          </cell>
          <cell r="F87">
            <v>422</v>
          </cell>
        </row>
        <row r="88">
          <cell r="A88" t="str">
            <v xml:space="preserve"> 419  Колбаса Филейбургская зернистая 0,06 кг нарезка ТМ Баварушка  ПОКОМ</v>
          </cell>
          <cell r="D88">
            <v>37.14</v>
          </cell>
          <cell r="F88">
            <v>619</v>
          </cell>
        </row>
        <row r="89">
          <cell r="A89" t="str">
            <v xml:space="preserve"> 422  Деликатесы Бекон Балыкбургский ТМ Баварушка  0,15 кг.ПОКОМ</v>
          </cell>
          <cell r="D89">
            <v>24.9</v>
          </cell>
          <cell r="F89">
            <v>166</v>
          </cell>
        </row>
        <row r="90">
          <cell r="A90" t="str">
            <v xml:space="preserve"> 423  Колбаса Сервелат Рижский ТМ Зареченские ТС Зареченские продукты, 0,28 кг срез ПОКОМ</v>
          </cell>
          <cell r="D90">
            <v>0.84</v>
          </cell>
          <cell r="F90">
            <v>3</v>
          </cell>
        </row>
        <row r="91">
          <cell r="A91" t="str">
            <v xml:space="preserve"> 424 Колбаса Сервелат Пражский ТМ Зареченские,  0,28 кг срез. ПОКОМ</v>
          </cell>
        </row>
        <row r="92">
          <cell r="A92" t="str">
            <v xml:space="preserve"> 427  Колбаса Филедворская ТМ Стародворье в оболочке полиамид. ВЕС ПОКОМ</v>
          </cell>
          <cell r="D92">
            <v>4.3</v>
          </cell>
          <cell r="F92">
            <v>4.3</v>
          </cell>
        </row>
        <row r="93">
          <cell r="A93" t="str">
            <v xml:space="preserve"> 430  Колбаса Стародворская с окороком 0,4 кг. ТМ Стародворье в оболочке полиамид  ПОКОМ</v>
          </cell>
          <cell r="D93">
            <v>133.6</v>
          </cell>
          <cell r="F93">
            <v>334</v>
          </cell>
        </row>
        <row r="94">
          <cell r="A94" t="str">
            <v xml:space="preserve"> 431  Колбаса Стародворская с окороком в оболочке полиамид ТМ Стародворье ВЕС ПОКОМ</v>
          </cell>
          <cell r="D94">
            <v>10.16</v>
          </cell>
          <cell r="F94">
            <v>10.16</v>
          </cell>
        </row>
        <row r="95">
          <cell r="A95" t="str">
            <v xml:space="preserve"> 432  Колбаса Стародворская со шпиком  в оболочке полиамид ТМ Стародворье 0,37 кг ПОКОМ</v>
          </cell>
          <cell r="D95">
            <v>29.6</v>
          </cell>
          <cell r="F95">
            <v>80</v>
          </cell>
        </row>
        <row r="96">
          <cell r="A96" t="str">
            <v xml:space="preserve"> 435  Колбаса Молочная Стародворская  с молоком в оболочке полиамид 0,4 кг.ТМ Стародворье ПОКОМ</v>
          </cell>
          <cell r="D96">
            <v>90.8</v>
          </cell>
          <cell r="F96">
            <v>227</v>
          </cell>
        </row>
        <row r="97">
          <cell r="A97" t="str">
            <v xml:space="preserve"> 437  Шпикачки Сочинки в оболочке черева в модифицированной газовой среде.ТМ Стародворье ВЕС ПОКОМ</v>
          </cell>
          <cell r="D97">
            <v>232.59200000000001</v>
          </cell>
          <cell r="F97">
            <v>232.59200000000001</v>
          </cell>
        </row>
        <row r="98">
          <cell r="A98" t="str">
            <v xml:space="preserve"> 438  Колбаса Филедворская 0,4 кг. ТМ Стародворье  ПОКОМ</v>
          </cell>
          <cell r="D98">
            <v>6</v>
          </cell>
          <cell r="F98">
            <v>15</v>
          </cell>
        </row>
        <row r="99">
          <cell r="A99" t="str">
            <v xml:space="preserve"> 450  Сосиски Молочные ТМ Вязанка в оболочке целлофан. 0,3 кг ПОКОМ</v>
          </cell>
          <cell r="D99">
            <v>24.6</v>
          </cell>
          <cell r="F99">
            <v>82</v>
          </cell>
        </row>
        <row r="100">
          <cell r="A100" t="str">
            <v xml:space="preserve"> 451 Сосиски Филейские ТМ Вязанка в оболочке целлофан 0,3 кг. ПОКОМ</v>
          </cell>
          <cell r="D100">
            <v>23.7</v>
          </cell>
          <cell r="F100">
            <v>79</v>
          </cell>
        </row>
        <row r="101">
          <cell r="A101" t="str">
            <v xml:space="preserve"> 452  Колбаса Со шпиком ВЕС большой батон ТМ Особый рецепт  ПОКОМ</v>
          </cell>
          <cell r="D101">
            <v>329.32</v>
          </cell>
          <cell r="F101">
            <v>329.32</v>
          </cell>
        </row>
        <row r="102">
          <cell r="A102" t="str">
            <v xml:space="preserve"> 453  Колбаса Докторская Филейная ВЕС большой батон ТМ Особый рецепт  ПОКОМ</v>
          </cell>
          <cell r="D102">
            <v>480.995</v>
          </cell>
          <cell r="F102">
            <v>480.995</v>
          </cell>
        </row>
        <row r="103">
          <cell r="A103" t="str">
            <v xml:space="preserve"> 456  Колбаса Филейная ТМ Особый рецепт ВЕС большой батон  ПОКОМ</v>
          </cell>
          <cell r="D103">
            <v>2234.058</v>
          </cell>
          <cell r="F103">
            <v>2234.058</v>
          </cell>
        </row>
        <row r="104">
          <cell r="A104" t="str">
            <v xml:space="preserve"> 459  Колбаса Докторская Филейная 0,5кг ТМ Особый рецепт  ПОКОМ</v>
          </cell>
          <cell r="D104">
            <v>36.5</v>
          </cell>
          <cell r="F104">
            <v>73</v>
          </cell>
        </row>
        <row r="105">
          <cell r="A105" t="str">
            <v xml:space="preserve"> 462  Колбаса Со шпиком ТМ Особый рецепт в оболочке полиамид 0,5 кг. ПОКОМ</v>
          </cell>
          <cell r="D105">
            <v>23</v>
          </cell>
          <cell r="F105">
            <v>46</v>
          </cell>
        </row>
        <row r="106">
          <cell r="A106" t="str">
            <v xml:space="preserve"> 466  Сосиски Ганноверские в оболочке амицел в модиф. газовой среде 0,5 кг ТМ Стародворье. ПОКОМ</v>
          </cell>
          <cell r="D106">
            <v>22.5</v>
          </cell>
          <cell r="F106">
            <v>45</v>
          </cell>
        </row>
        <row r="107">
          <cell r="A107" t="str">
            <v>3215 ВЕТЧ.МЯСНАЯ Папа может п/о 0.4кг 8шт.    ОСТАНКИНО</v>
          </cell>
          <cell r="D107">
            <v>62</v>
          </cell>
          <cell r="F107">
            <v>155</v>
          </cell>
        </row>
        <row r="108">
          <cell r="A108" t="str">
            <v>4063 МЯСНАЯ Папа может вар п/о_Л   ОСТАНКИНО</v>
          </cell>
          <cell r="D108">
            <v>50.103999999999999</v>
          </cell>
          <cell r="F108">
            <v>50.103999999999999</v>
          </cell>
        </row>
        <row r="109">
          <cell r="A109" t="str">
            <v>4943 Краковская Традиция 0,330 кг ОСТАНКИНО</v>
          </cell>
          <cell r="D109">
            <v>18.48</v>
          </cell>
          <cell r="F109">
            <v>56</v>
          </cell>
        </row>
        <row r="110">
          <cell r="A110" t="str">
            <v>5015 БУРГУНДИЯ с/к в/у 1/250 ОСТАНКИНО</v>
          </cell>
          <cell r="D110">
            <v>56</v>
          </cell>
          <cell r="F110">
            <v>224</v>
          </cell>
        </row>
        <row r="111">
          <cell r="A111" t="str">
            <v>5483 ЭКСТРА Папа может с/к в/у 1/250 8шт.   ОСТАНКИНО</v>
          </cell>
          <cell r="D111">
            <v>32.5</v>
          </cell>
          <cell r="F111">
            <v>130</v>
          </cell>
        </row>
        <row r="112">
          <cell r="A112" t="str">
            <v>5533 СОЧНЫЕ сос п/о в/у 1/350 8шт_45с   ОСТАНКИНО</v>
          </cell>
          <cell r="D112">
            <v>-1.4</v>
          </cell>
          <cell r="F112">
            <v>-4</v>
          </cell>
        </row>
        <row r="113">
          <cell r="A113" t="str">
            <v>5679 САЛЯМИ ИТАЛЬЯНСКАЯ с/к в/у 1/150_60с ОСТАНКИНО</v>
          </cell>
          <cell r="D113">
            <v>88.77</v>
          </cell>
          <cell r="F113">
            <v>538</v>
          </cell>
        </row>
        <row r="114">
          <cell r="A114" t="str">
            <v>5682 САЛЯМИ МЕЛКОЗЕРНЕНАЯ с/к в/у 1/120_60с   ОСТАНКИНО</v>
          </cell>
          <cell r="D114">
            <v>87.344999999999999</v>
          </cell>
          <cell r="F114">
            <v>647</v>
          </cell>
        </row>
        <row r="115">
          <cell r="A115" t="str">
            <v>5692 САЛЯМИ Папа может с/к в/у 1/220 8шт. ОСТАНКИНО</v>
          </cell>
          <cell r="D115">
            <v>28.16</v>
          </cell>
          <cell r="F115">
            <v>128</v>
          </cell>
        </row>
        <row r="116">
          <cell r="A116" t="str">
            <v>5706 АРОМАТНАЯ Папа может с/к в/у 1/250 8шт.  ОСТАНКИНО</v>
          </cell>
          <cell r="D116">
            <v>80</v>
          </cell>
          <cell r="F116">
            <v>320</v>
          </cell>
        </row>
        <row r="117">
          <cell r="A117" t="str">
            <v>5981 МОЛОЧНЫЕ ТРАДИЦ. сос п/о мгс 1*6_45с   ОСТАНКИНО</v>
          </cell>
          <cell r="D117">
            <v>-1</v>
          </cell>
          <cell r="F117">
            <v>-1</v>
          </cell>
        </row>
        <row r="118">
          <cell r="A118" t="str">
            <v>6113 СОЧНЫЕ сос п/о мгс1*6_Ашан ОСТАНКИНО</v>
          </cell>
          <cell r="D118">
            <v>272.61599999999999</v>
          </cell>
          <cell r="F118">
            <v>272.61599999999999</v>
          </cell>
        </row>
        <row r="119">
          <cell r="A119" t="str">
            <v>6196 ВЕТЧ.ФИЛЕЙНАЯ Папа может п/о 400*6   ОСТАНКИНО</v>
          </cell>
          <cell r="D119">
            <v>107.2</v>
          </cell>
          <cell r="F119">
            <v>268</v>
          </cell>
        </row>
        <row r="120">
          <cell r="A120" t="str">
            <v>6208 ДЫМОВИЦА ИЗ ЛОПАТКИ ПМ к/в с/н в/у 1/150 ОСТАНКИНО</v>
          </cell>
          <cell r="D120">
            <v>0.3</v>
          </cell>
          <cell r="F120">
            <v>2</v>
          </cell>
        </row>
        <row r="121">
          <cell r="A121" t="str">
            <v>6222 ИТАЛЬЯНСКОЕ АССОРТИ с/в с/н мгс 1/90 ОСТАНКИНО</v>
          </cell>
          <cell r="D121">
            <v>14.5</v>
          </cell>
          <cell r="F121">
            <v>145</v>
          </cell>
        </row>
        <row r="122">
          <cell r="A122" t="str">
            <v>6223 БАЛЫК И ШЕЙКА с/в с/н мгс 1/90 10 шт ОСТАНКИНО</v>
          </cell>
          <cell r="D122">
            <v>9.1999999999999993</v>
          </cell>
          <cell r="F122">
            <v>92</v>
          </cell>
        </row>
        <row r="123">
          <cell r="A123" t="str">
            <v>6228 МЯСНОЕ АССОРТИ к/з с/н мгс 1/90 10шт.  ОСТАНКИНО</v>
          </cell>
          <cell r="D123">
            <v>10.9</v>
          </cell>
          <cell r="F123">
            <v>109</v>
          </cell>
        </row>
        <row r="124">
          <cell r="A124" t="str">
            <v>6268 ГОВЯЖЬЯ Папа может вар п/о 0,4кг 8 шт.  ОСТАНКИНО</v>
          </cell>
          <cell r="D124">
            <v>64</v>
          </cell>
          <cell r="F124">
            <v>160</v>
          </cell>
        </row>
        <row r="125">
          <cell r="A125" t="str">
            <v>6279 КОРЕЙКА ПО-ОСТ.к/в в/с с/н в/у 1/150_45с  ОСТАНКИНО</v>
          </cell>
          <cell r="D125">
            <v>63.195</v>
          </cell>
          <cell r="F125">
            <v>383</v>
          </cell>
        </row>
        <row r="126">
          <cell r="A126" t="str">
            <v>6303 МЯСНЫЕ Папа может сос п/о мгс 1.5*3  ОСТАНКИНО</v>
          </cell>
          <cell r="D126">
            <v>103.31</v>
          </cell>
          <cell r="F126">
            <v>103.31</v>
          </cell>
        </row>
        <row r="127">
          <cell r="A127" t="str">
            <v>6325 ДОКТОРСКАЯ ПРЕМИУМ вар п/о 0.4кг 8шт.  ОСТАНКИНО</v>
          </cell>
          <cell r="D127">
            <v>96</v>
          </cell>
          <cell r="F127">
            <v>240</v>
          </cell>
        </row>
        <row r="128">
          <cell r="A128" t="str">
            <v>6333 МЯСНАЯ Папа может вар п/о 0.4кг 8шт.  ОСТАНКИНО</v>
          </cell>
          <cell r="D128">
            <v>190.4</v>
          </cell>
          <cell r="F128">
            <v>476</v>
          </cell>
        </row>
        <row r="129">
          <cell r="A129" t="str">
            <v>6337 МЯСНАЯ СО ШПИКОМ вар п/о 0,5кг 8шт ОСТАНКИНО</v>
          </cell>
          <cell r="D129">
            <v>37</v>
          </cell>
          <cell r="F129">
            <v>74</v>
          </cell>
        </row>
        <row r="130">
          <cell r="A130" t="str">
            <v>6353 ЭКСТРА Папа может вар п/о 0.4кг 8шт.  ОСТАНКИНО</v>
          </cell>
          <cell r="D130">
            <v>82.4</v>
          </cell>
          <cell r="F130">
            <v>206</v>
          </cell>
        </row>
        <row r="131">
          <cell r="A131" t="str">
            <v>6392 ФИЛЕЙНАЯ Папа может вар п/о 0.4кг. ОСТАНКИНО</v>
          </cell>
          <cell r="D131">
            <v>65.2</v>
          </cell>
          <cell r="F131">
            <v>163</v>
          </cell>
        </row>
        <row r="132">
          <cell r="A132" t="str">
            <v>6407 ЧЕСНОЧНАЯ п/к в/у срез 0.35кг 8шт.   ОСТАНКИНО</v>
          </cell>
          <cell r="D132">
            <v>-0.35</v>
          </cell>
          <cell r="F132">
            <v>-1</v>
          </cell>
        </row>
        <row r="133">
          <cell r="A133" t="str">
            <v>6445 БЕКОН с/к с/н в/у 1/180 10шт.  ОСТАНКИНО</v>
          </cell>
          <cell r="D133">
            <v>41.99</v>
          </cell>
          <cell r="F133">
            <v>221</v>
          </cell>
        </row>
        <row r="134">
          <cell r="A134" t="str">
            <v>6450 БЕКОН с/к с/н в/у 1/100 10шт   ОСТАНКИНО</v>
          </cell>
          <cell r="D134">
            <v>-0.44</v>
          </cell>
          <cell r="F134">
            <v>-4</v>
          </cell>
        </row>
        <row r="135">
          <cell r="A135" t="str">
            <v>6452 ДЫМОВИЦА ИЗ ЛОПАТКИ к/в с/н в/у 1/150*10   ОСТАНКИНО</v>
          </cell>
          <cell r="D135">
            <v>117.15</v>
          </cell>
          <cell r="F135">
            <v>710</v>
          </cell>
        </row>
        <row r="136">
          <cell r="A136" t="str">
            <v>6453 ЭКСТРА Папа может с/к с/н в/у 1/100 14шт.   ОСТАНКИНО</v>
          </cell>
          <cell r="D136">
            <v>91.08</v>
          </cell>
          <cell r="F136">
            <v>792</v>
          </cell>
        </row>
        <row r="137">
          <cell r="A137" t="str">
            <v>6454 АРОМАТНАЯ с/к с/н в/у 1/100 10шт ОСТАНКИНО</v>
          </cell>
          <cell r="D137">
            <v>125.58</v>
          </cell>
          <cell r="F137">
            <v>1092</v>
          </cell>
        </row>
        <row r="138">
          <cell r="A138" t="str">
            <v>6459 СЕРВЕЛАТ ШВЕЙЦАРСКИЙ в/к с/н в/у 1/100  ОСТАНКИНО</v>
          </cell>
          <cell r="D138">
            <v>65</v>
          </cell>
          <cell r="F138">
            <v>650</v>
          </cell>
        </row>
        <row r="139">
          <cell r="A139" t="str">
            <v>6500 КАРБОНАД к/в в/с с/н в/у 1/150 8шт.  ОСТАНКИНО</v>
          </cell>
          <cell r="D139">
            <v>72.599999999999994</v>
          </cell>
          <cell r="F139">
            <v>440</v>
          </cell>
        </row>
        <row r="140">
          <cell r="A140" t="str">
            <v>6554 СВИНАЯ ОСТАН.с/к в/с в/у 1/100 10 шт. ОСТАНКИНО</v>
          </cell>
          <cell r="D140">
            <v>11</v>
          </cell>
          <cell r="F140">
            <v>110</v>
          </cell>
        </row>
        <row r="141">
          <cell r="A141" t="str">
            <v>6555 ПОСОЛЬСКАЯ с/к с/н в/у 1/100 10шт.  ОСТАНКИНО</v>
          </cell>
          <cell r="D141">
            <v>4.4000000000000004</v>
          </cell>
          <cell r="F141">
            <v>44</v>
          </cell>
        </row>
        <row r="142">
          <cell r="A142" t="str">
            <v>6595 МОЛОЧНАЯ СН вар п/о 0.45кг 8шт.  ОСТАНКИНО</v>
          </cell>
          <cell r="D142">
            <v>-0.45</v>
          </cell>
          <cell r="F142">
            <v>-1</v>
          </cell>
        </row>
        <row r="143">
          <cell r="A143" t="str">
            <v>6602 БАВАРСКИЕ ПМ сос ц/о мгс 0,35кг 8 шт.  ОСТАНКИНО</v>
          </cell>
          <cell r="D143">
            <v>-2.1</v>
          </cell>
          <cell r="F143">
            <v>-6</v>
          </cell>
        </row>
        <row r="144">
          <cell r="A144" t="str">
            <v>6658 АРОМАТНАЯ С ЧЕСНОЧКОМ СН в/к мгс 0,330кг ОСТАНКИНО</v>
          </cell>
          <cell r="D144">
            <v>-0.33</v>
          </cell>
          <cell r="F144">
            <v>-1</v>
          </cell>
        </row>
        <row r="145">
          <cell r="A145" t="str">
            <v>6665 БАЛЫКОВАЯ Папа Может п/к в/у 0,31кг 8шт ОСТАНКИНО</v>
          </cell>
          <cell r="D145">
            <v>36.270000000000003</v>
          </cell>
          <cell r="F145">
            <v>117</v>
          </cell>
        </row>
        <row r="146">
          <cell r="A146" t="str">
            <v>6676 ЧЕСНОЧНАЯ Папа может п/к в/у 0.35кг 8шт.   ОСТАНКИНО</v>
          </cell>
          <cell r="D146">
            <v>29.75</v>
          </cell>
          <cell r="F146">
            <v>85</v>
          </cell>
        </row>
        <row r="147">
          <cell r="A147" t="str">
            <v>6683 СЕРВЕЛАТ ЗЕРНИСТЫЙ ПМ в/к в/у 0,35кг  ОСТАНКИНО</v>
          </cell>
          <cell r="D147">
            <v>148.05000000000001</v>
          </cell>
          <cell r="F147">
            <v>423</v>
          </cell>
        </row>
        <row r="148">
          <cell r="A148" t="str">
            <v>6684 СЕРВЕЛАТ КАРЕЛЬСКИЙ ПМ в/к в/у 0.28кг  ОСТАНКИНО</v>
          </cell>
          <cell r="D148">
            <v>38.92</v>
          </cell>
          <cell r="F148">
            <v>139</v>
          </cell>
        </row>
        <row r="149">
          <cell r="A149" t="str">
            <v>6689 СЕРВЕЛАТ ОХОТНИЧИЙ ПМ в/к в/у 0,35кг 8шт  ОСТАНКИНО</v>
          </cell>
          <cell r="D149">
            <v>145.94999999999999</v>
          </cell>
          <cell r="F149">
            <v>417</v>
          </cell>
        </row>
        <row r="150">
          <cell r="A150" t="str">
            <v>6697 СЕРВЕЛАТ ФИНСКИЙ ПМ в/к в/у 0,35кг 8шт.  ОСТАНКИНО</v>
          </cell>
          <cell r="D150">
            <v>161.69999999999999</v>
          </cell>
          <cell r="F150">
            <v>462</v>
          </cell>
        </row>
        <row r="151">
          <cell r="A151" t="str">
            <v>6713 СОЧНЫЙ ГРИЛЬ ПМ сос п/о мгс 0,41 кг 8 шт ОСТАНКИНО</v>
          </cell>
          <cell r="D151">
            <v>114.38</v>
          </cell>
          <cell r="F151">
            <v>266</v>
          </cell>
        </row>
        <row r="152">
          <cell r="A152" t="str">
            <v>6716 ОСОБАЯ Коровино (в сетке) 0.5кг 8шт.  ОСТАНКИНО</v>
          </cell>
          <cell r="D152">
            <v>16</v>
          </cell>
          <cell r="F152">
            <v>32</v>
          </cell>
        </row>
        <row r="153">
          <cell r="A153" t="str">
            <v>6722 СОЧНЫЕ ПМ сос п/о мгс 0,41кг 10шт.  ОСТАНКИНО</v>
          </cell>
          <cell r="D153">
            <v>30.96</v>
          </cell>
          <cell r="F153">
            <v>72</v>
          </cell>
        </row>
        <row r="154">
          <cell r="A154" t="str">
            <v>6726 СЛИВОЧНЫЕ ПМ сос п/о мгс 0.41кг 10шт.  ОСТАНКИНО</v>
          </cell>
          <cell r="D154">
            <v>149.21</v>
          </cell>
          <cell r="F154">
            <v>347</v>
          </cell>
        </row>
        <row r="155">
          <cell r="A155" t="str">
            <v>6765 РУБЛЕНЫЕ сос ц/о мгс 0.36кг 6шт.  ОСТАНКИНО</v>
          </cell>
          <cell r="D155">
            <v>92.16</v>
          </cell>
          <cell r="F155">
            <v>256</v>
          </cell>
        </row>
        <row r="156">
          <cell r="A156" t="str">
            <v>6776 ХОТ-ДОГ Папа может сос п/о мгс 0.35кг  ОСТАНКИНО</v>
          </cell>
          <cell r="D156">
            <v>20.3</v>
          </cell>
          <cell r="F156">
            <v>58</v>
          </cell>
        </row>
        <row r="157">
          <cell r="A157" t="str">
            <v>6777 МЯСНЫЕ С ГОВЯДИНОЙ ПМ сос п/о мгс 0.4кг  ОСТАНКИНО</v>
          </cell>
          <cell r="D157">
            <v>126.4</v>
          </cell>
          <cell r="F157">
            <v>316</v>
          </cell>
        </row>
        <row r="158">
          <cell r="A158" t="str">
            <v>6785 ВЕНСКАЯ САЛЯМИ п/к в/у 0.33кг 8шт.  ОСТАНКИНО</v>
          </cell>
          <cell r="D158">
            <v>40.590000000000003</v>
          </cell>
          <cell r="F158">
            <v>123</v>
          </cell>
        </row>
        <row r="159">
          <cell r="A159" t="str">
            <v>6787 СЕРВЕЛАТ КРЕМЛЕВСКИЙ в/к в/у 0,33кг 8шт.  ОСТАНКИНО</v>
          </cell>
          <cell r="D159">
            <v>33.659999999999997</v>
          </cell>
          <cell r="F159">
            <v>102</v>
          </cell>
        </row>
        <row r="160">
          <cell r="A160" t="str">
            <v>6793 БАЛЫКОВАЯ в/к в/у 0,33кг 8шт.  ОСТАНКИНО</v>
          </cell>
          <cell r="D160">
            <v>33.659999999999997</v>
          </cell>
          <cell r="F160">
            <v>102</v>
          </cell>
        </row>
        <row r="161">
          <cell r="A161" t="str">
            <v>6795 ОСТАНКИНСКАЯ в/к в/у 0,33кг 8шт.  ОСТАНКИНО</v>
          </cell>
          <cell r="D161">
            <v>33.659999999999997</v>
          </cell>
          <cell r="F161">
            <v>102</v>
          </cell>
        </row>
        <row r="162">
          <cell r="A162" t="str">
            <v>6807 СЕРВЕЛАТ ЕВРОПЕЙСКИЙ в/к в/у 0,33кг 8шт.  ОСТАНКИНО</v>
          </cell>
          <cell r="D162">
            <v>35.64</v>
          </cell>
          <cell r="F162">
            <v>108</v>
          </cell>
        </row>
        <row r="163">
          <cell r="A163" t="str">
            <v>6834 ПОСОЛЬСКАЯ ПМ с/к с/н в/у 1/100 10шт.  ОСТАНКИНО</v>
          </cell>
          <cell r="D163">
            <v>5.9</v>
          </cell>
          <cell r="F163">
            <v>59</v>
          </cell>
        </row>
        <row r="164">
          <cell r="A164" t="str">
            <v>6903 СОЧНЫЕ ПМ сос п/о мгс 0.41кг_osu  ОСТАНКИНО</v>
          </cell>
          <cell r="D164">
            <v>208.69</v>
          </cell>
          <cell r="F164">
            <v>509</v>
          </cell>
        </row>
        <row r="165">
          <cell r="A165" t="str">
            <v>6919 БЕКОН с/к с/н в/у 1/180 10шт.  ОСТАНКИНО</v>
          </cell>
          <cell r="D165">
            <v>17.28</v>
          </cell>
          <cell r="F165">
            <v>96</v>
          </cell>
        </row>
        <row r="166">
          <cell r="A166" t="str">
            <v>БОНУС_Колбаса Сервелат Филедворский, фиброуз, в/у 0,35 кг срез,  ПОКОМ</v>
          </cell>
          <cell r="D166">
            <v>60.2</v>
          </cell>
          <cell r="F166">
            <v>172</v>
          </cell>
        </row>
        <row r="167">
          <cell r="A167" t="str">
            <v>БОНУС_Колбаса Филедворская 0,4 кг. ТМ Стародворье  ПОКОМ</v>
          </cell>
          <cell r="D167">
            <v>263.60000000000002</v>
          </cell>
          <cell r="F167">
            <v>659</v>
          </cell>
        </row>
        <row r="168">
          <cell r="A168" t="str">
            <v>БОНУС_Пельмени Бульмени с говядиной и свининой Горячая штучка 0,43  ПОКОМ</v>
          </cell>
          <cell r="D168">
            <v>34.4</v>
          </cell>
          <cell r="F168">
            <v>80</v>
          </cell>
        </row>
        <row r="169">
          <cell r="A169" t="str">
            <v>БОНУС_Сосиски Сочинки с сочной грудинкой, МГС 0.4кг,   ПОКОМ</v>
          </cell>
          <cell r="D169">
            <v>248.8</v>
          </cell>
          <cell r="F169">
            <v>622</v>
          </cell>
        </row>
        <row r="170">
          <cell r="A170" t="str">
            <v>Готовые бельмеши сочные с мясом ТМ Горячая штучка 0,3кг зам  ПОКОМ</v>
          </cell>
          <cell r="D170">
            <v>120.6</v>
          </cell>
          <cell r="F170">
            <v>402</v>
          </cell>
        </row>
        <row r="171">
          <cell r="A171" t="str">
            <v>Готовые чебупели острые с мясом Горячая штучка 0,3 кг зам  ПОКОМ</v>
          </cell>
          <cell r="D171">
            <v>202.8</v>
          </cell>
          <cell r="F171">
            <v>676</v>
          </cell>
        </row>
        <row r="172">
          <cell r="A172" t="str">
            <v>Готовые чебупели с ветчиной и сыром Горячая штучка 0,3кг зам  ПОКОМ</v>
          </cell>
          <cell r="D172">
            <v>312.60000000000002</v>
          </cell>
          <cell r="F172">
            <v>1042</v>
          </cell>
        </row>
        <row r="173">
          <cell r="A173" t="str">
            <v>Готовые чебупели с мясом ТМ Горячая штучка Без свинины 0,3 кг ПОКОМ</v>
          </cell>
          <cell r="D173">
            <v>48</v>
          </cell>
          <cell r="F173">
            <v>160</v>
          </cell>
        </row>
        <row r="174">
          <cell r="A174" t="str">
            <v>Готовые чебупели сочные с мясом ТМ Горячая штучка  0,3кг зам  ПОКОМ</v>
          </cell>
          <cell r="D174">
            <v>370.8</v>
          </cell>
          <cell r="F174">
            <v>1236</v>
          </cell>
        </row>
        <row r="175">
          <cell r="A175" t="str">
            <v>Готовые чебуреки с мясом ТМ Горячая штучка 0,09 кг флоу-пак ПОКОМ</v>
          </cell>
          <cell r="D175">
            <v>108.99</v>
          </cell>
          <cell r="F175">
            <v>1211</v>
          </cell>
        </row>
        <row r="176">
          <cell r="A176" t="str">
            <v>Готовые чебуреки со свининой и говядиной Гор.шт.0,36 кг зам.  ПОКОМ</v>
          </cell>
          <cell r="D176">
            <v>74.88</v>
          </cell>
          <cell r="F176">
            <v>208</v>
          </cell>
        </row>
        <row r="177">
          <cell r="A177" t="str">
            <v>Жар-боллы с курочкой и сыром, ВЕС  ПОКОМ</v>
          </cell>
          <cell r="D177">
            <v>12</v>
          </cell>
          <cell r="F177">
            <v>12</v>
          </cell>
        </row>
        <row r="178">
          <cell r="A178" t="str">
            <v>Жар-ладушки с мясом. ВЕС  ПОКОМ</v>
          </cell>
          <cell r="D178">
            <v>33.299999999999997</v>
          </cell>
          <cell r="F178">
            <v>33.299999999999997</v>
          </cell>
        </row>
        <row r="179">
          <cell r="A179" t="str">
            <v>ЖАР-мени ВЕС ТМ Зареченские  ПОКОМ</v>
          </cell>
          <cell r="D179">
            <v>66</v>
          </cell>
          <cell r="F179">
            <v>66</v>
          </cell>
        </row>
        <row r="180">
          <cell r="A180" t="str">
            <v>Круггетсы с сырным соусом ТМ Горячая штучка 0,25 кг зам  ПОКОМ</v>
          </cell>
          <cell r="D180">
            <v>228.25</v>
          </cell>
          <cell r="F180">
            <v>913</v>
          </cell>
        </row>
        <row r="181">
          <cell r="A181" t="str">
            <v>Круггетсы сочные ТМ Горячая штучка ТС Круггетсы 0,25 кг зам  ПОКОМ</v>
          </cell>
          <cell r="D181">
            <v>89.25</v>
          </cell>
          <cell r="F181">
            <v>357</v>
          </cell>
        </row>
        <row r="182">
          <cell r="A182" t="str">
            <v>Мини-сосиски в тесте "Фрайпики" 3,7кг ВЕС,  ПОКОМ</v>
          </cell>
          <cell r="D182">
            <v>111</v>
          </cell>
          <cell r="F182">
            <v>111</v>
          </cell>
        </row>
        <row r="183">
          <cell r="A183" t="str">
            <v>Наггетсы из печи 0,25кг ТМ Вязанка ТС Няняггетсы Сливушки замор.  ПОКОМ</v>
          </cell>
          <cell r="D183">
            <v>148.25</v>
          </cell>
          <cell r="F183">
            <v>593</v>
          </cell>
        </row>
        <row r="184">
          <cell r="A184" t="str">
            <v>Наггетсы Нагетосы Сочная курочка в хрустящей панировке ТМ Горячая штучка 0,25 кг зам  ПОКОМ</v>
          </cell>
          <cell r="D184">
            <v>223.25</v>
          </cell>
          <cell r="F184">
            <v>893</v>
          </cell>
        </row>
        <row r="185">
          <cell r="A185" t="str">
            <v>Наггетсы Нагетосы Сочная курочка ТМ Горячая штучка 0,25 кг зам  ПОКОМ</v>
          </cell>
          <cell r="D185">
            <v>236.25</v>
          </cell>
          <cell r="F185">
            <v>945</v>
          </cell>
        </row>
        <row r="186">
          <cell r="A186" t="str">
            <v>Наггетсы с индейкой 0,25кг ТМ Вязанка ТС Няняггетсы Сливушки НД2 замор.  ПОКОМ</v>
          </cell>
          <cell r="D186">
            <v>72.75</v>
          </cell>
          <cell r="F186">
            <v>291</v>
          </cell>
        </row>
        <row r="187">
          <cell r="A187" t="str">
            <v>Наггетсы с куриным филе и сыром ТМ Вязанка 0,25 кг ПОКОМ</v>
          </cell>
          <cell r="D187">
            <v>63.25</v>
          </cell>
          <cell r="F187">
            <v>253</v>
          </cell>
        </row>
        <row r="188">
          <cell r="A188" t="str">
            <v>Наггетсы хрустящие п/ф ВЕС ПОКОМ</v>
          </cell>
          <cell r="D188">
            <v>72</v>
          </cell>
          <cell r="F188">
            <v>72</v>
          </cell>
        </row>
        <row r="189">
          <cell r="A189" t="str">
            <v>Пекерсы с индейкой в сливочном соусе ТМ Горячая штучка 0,25 кг зам  ПОКОМ</v>
          </cell>
          <cell r="D189">
            <v>99.25</v>
          </cell>
          <cell r="F189">
            <v>397</v>
          </cell>
        </row>
        <row r="190">
          <cell r="A190" t="str">
            <v>Пельмени Бигбули с мясом, Горячая штучка 0,43кг  ПОКОМ</v>
          </cell>
          <cell r="D190">
            <v>261.87</v>
          </cell>
          <cell r="F190">
            <v>609</v>
          </cell>
        </row>
        <row r="191">
          <cell r="A191" t="str">
            <v>Пельмени Бигбули с мясом, Горячая штучка 0,9кг  ПОКОМ</v>
          </cell>
          <cell r="D191">
            <v>605.70000000000005</v>
          </cell>
          <cell r="F191">
            <v>673</v>
          </cell>
        </row>
        <row r="192">
          <cell r="A192" t="str">
            <v>Пельмени Бульмени с говядиной и свининой 2,7кг Наваристые Горячая штучка ВЕС  ПОКОМ</v>
          </cell>
          <cell r="D192">
            <v>64.8</v>
          </cell>
          <cell r="F192">
            <v>64.8</v>
          </cell>
        </row>
        <row r="193">
          <cell r="A193" t="str">
            <v>Пельмени Бульмени с говядиной и свининой Горячая шт. 0,9 кг  ПОКОМ</v>
          </cell>
          <cell r="D193">
            <v>781.2</v>
          </cell>
          <cell r="F193">
            <v>868</v>
          </cell>
        </row>
        <row r="194">
          <cell r="A194" t="str">
            <v>Пельмени Бульмени с говядиной и свининой Горячая штучка 0,43  ПОКОМ</v>
          </cell>
          <cell r="D194">
            <v>350.88</v>
          </cell>
          <cell r="F194">
            <v>816</v>
          </cell>
        </row>
        <row r="195">
          <cell r="A195" t="str">
            <v>Пельмени Бульмени со сливочным маслом Горячая штучка 0,9 кг  ПОКОМ</v>
          </cell>
          <cell r="D195">
            <v>763.2</v>
          </cell>
          <cell r="F195">
            <v>848</v>
          </cell>
        </row>
        <row r="196">
          <cell r="A196" t="str">
            <v>Пельмени Бульмени со сливочным маслом ТМ Горячая шт. 0,43 кг  ПОКОМ</v>
          </cell>
          <cell r="D196">
            <v>380.55</v>
          </cell>
          <cell r="F196">
            <v>885</v>
          </cell>
        </row>
        <row r="197">
          <cell r="A197" t="str">
            <v>Пельмени Быстромени сфера, ВЕС  ПОКОМ</v>
          </cell>
          <cell r="D197">
            <v>25</v>
          </cell>
          <cell r="F197">
            <v>25</v>
          </cell>
        </row>
        <row r="198">
          <cell r="A198" t="str">
            <v>Пельмени Медвежьи ушки с фермерскими сливками 0,4 кг. ТМ Стародворье ПОКОМ</v>
          </cell>
          <cell r="D198">
            <v>96.8</v>
          </cell>
          <cell r="F198">
            <v>242</v>
          </cell>
        </row>
        <row r="199">
          <cell r="A199" t="str">
            <v>Пельмени Медвежьи ушки с фермерскими сливками 0,7кг  ПОКОМ</v>
          </cell>
          <cell r="D199">
            <v>58.1</v>
          </cell>
          <cell r="F199">
            <v>83</v>
          </cell>
        </row>
        <row r="200">
          <cell r="A200" t="str">
            <v>Пельмени Медвежьи ушки с фермерской свининой и говядиной Малые 0,7кг  ПОКОМ</v>
          </cell>
          <cell r="D200">
            <v>60.9</v>
          </cell>
          <cell r="F200">
            <v>87</v>
          </cell>
        </row>
        <row r="201">
          <cell r="A201" t="str">
            <v>Пельмени Мясорубские ТМ Стародворье фоупак равиоли 0,7 кг  ПОКОМ</v>
          </cell>
          <cell r="D201">
            <v>425.6</v>
          </cell>
          <cell r="F201">
            <v>608</v>
          </cell>
        </row>
        <row r="202">
          <cell r="A202" t="str">
            <v>Пельмени Отборные из свинины и говядины 0,9 кг ТМ Стародворье ТС Медвежье ушко  ПОКОМ</v>
          </cell>
          <cell r="D202">
            <v>90</v>
          </cell>
          <cell r="F202">
            <v>100</v>
          </cell>
        </row>
        <row r="203">
          <cell r="A203" t="str">
            <v>Пельмени Отборные с говядиной 0,43 кг ТМ Стародворье ТС Медвежье ушко</v>
          </cell>
          <cell r="D203">
            <v>18.489999999999998</v>
          </cell>
          <cell r="F203">
            <v>43</v>
          </cell>
        </row>
        <row r="204">
          <cell r="A204" t="str">
            <v>Пельмени Отборные с говядиной 0,9 кг НОВА ТМ Стародворье ТС Медвежье ушко  ПОКОМ</v>
          </cell>
          <cell r="D204">
            <v>77.400000000000006</v>
          </cell>
          <cell r="F204">
            <v>86</v>
          </cell>
        </row>
        <row r="205">
          <cell r="A205" t="str">
            <v>Пельмени Отборные с говядиной и свининой 0,43 кг ТМ Стародворье ТС Медвежье ушко</v>
          </cell>
          <cell r="D205">
            <v>47.3</v>
          </cell>
          <cell r="F205">
            <v>110</v>
          </cell>
        </row>
        <row r="206">
          <cell r="A206" t="str">
            <v>Пельмени Со свининой и говядиной ТМ Особый рецепт Любимая ложка 1,0 кг  ПОКОМ</v>
          </cell>
          <cell r="D206">
            <v>126</v>
          </cell>
          <cell r="F206">
            <v>126</v>
          </cell>
        </row>
        <row r="207">
          <cell r="A207" t="str">
            <v>Сосиски Сливушки #нежнушки ТМ Вязанка  0,33 кг.  ПОКОМ</v>
          </cell>
          <cell r="D207">
            <v>17.489999999999998</v>
          </cell>
          <cell r="F207">
            <v>53</v>
          </cell>
        </row>
        <row r="208">
          <cell r="A208" t="str">
            <v>Сыр Боккончини копченый 40% 100/8шт</v>
          </cell>
          <cell r="D208">
            <v>34.799999999999997</v>
          </cell>
          <cell r="F208">
            <v>348</v>
          </cell>
        </row>
        <row r="209">
          <cell r="A209" t="str">
            <v>Сыр Гауда 45% тм Папа Может, нарезанные ломтики 125г (МИНИ)  Останкино</v>
          </cell>
          <cell r="D209">
            <v>1.26</v>
          </cell>
          <cell r="F209">
            <v>9</v>
          </cell>
        </row>
        <row r="210">
          <cell r="A210" t="str">
            <v>Сыр ПАПА МОЖЕТ "Гауда Голд" 45% 180 г  ОСТАНКИНО</v>
          </cell>
          <cell r="D210">
            <v>59.94</v>
          </cell>
          <cell r="F210">
            <v>333</v>
          </cell>
        </row>
        <row r="211">
          <cell r="A211" t="str">
            <v>Сыр ПАПА МОЖЕТ "Голландский традиционный" 45% 180 г  ОСТАНКИНО</v>
          </cell>
          <cell r="D211">
            <v>59.58</v>
          </cell>
          <cell r="F211">
            <v>331</v>
          </cell>
        </row>
        <row r="212">
          <cell r="A212" t="str">
            <v>Сыр ПАПА МОЖЕТ "Российский традиционный" 45% 180 г  ОСТАНКИНО</v>
          </cell>
          <cell r="D212">
            <v>57.24</v>
          </cell>
          <cell r="F212">
            <v>318</v>
          </cell>
        </row>
        <row r="213">
          <cell r="A213" t="str">
            <v>Сыр ПАПА МОЖЕТ "Тильзитер" 45% 180 г  ОСТАНКИНО</v>
          </cell>
          <cell r="D213">
            <v>27.9</v>
          </cell>
          <cell r="F213">
            <v>155</v>
          </cell>
        </row>
        <row r="214">
          <cell r="A214" t="str">
            <v>Сыр Папа Может Гауда  45% 200гр     Останкино</v>
          </cell>
          <cell r="D214">
            <v>-1</v>
          </cell>
          <cell r="F214">
            <v>-5</v>
          </cell>
        </row>
        <row r="215">
          <cell r="A215" t="str">
            <v>Сыр Папа Может Гауда 48%, нарез, 125г (9 шт)  Останкино</v>
          </cell>
          <cell r="D215">
            <v>42.875</v>
          </cell>
          <cell r="F215">
            <v>343</v>
          </cell>
        </row>
        <row r="216">
          <cell r="A216" t="str">
            <v>Сыр Папа Может Голландский  45% 200гр     Останкино</v>
          </cell>
          <cell r="D216">
            <v>-0.8</v>
          </cell>
          <cell r="F216">
            <v>-4</v>
          </cell>
        </row>
        <row r="217">
          <cell r="A217" t="str">
            <v>Сыр Папа Может Голландский 45%, нарез, 125г (9 шт)  Останкино</v>
          </cell>
          <cell r="D217">
            <v>33.375</v>
          </cell>
          <cell r="F217">
            <v>267</v>
          </cell>
        </row>
        <row r="218">
          <cell r="A218" t="str">
            <v>Сыр Папа Может Российский  50% 200гр    Останкино</v>
          </cell>
          <cell r="D218">
            <v>-0.8</v>
          </cell>
          <cell r="F218">
            <v>-4</v>
          </cell>
        </row>
        <row r="219">
          <cell r="A219" t="str">
            <v>Сыр Папа Может Российский 50%, нарезка 125г  Останкино</v>
          </cell>
          <cell r="D219">
            <v>39.375</v>
          </cell>
          <cell r="F219">
            <v>315</v>
          </cell>
        </row>
        <row r="220">
          <cell r="A220" t="str">
            <v>Сыр Папа Может Тильзитер   45% 200гр     Останкино</v>
          </cell>
          <cell r="D220">
            <v>-1.4</v>
          </cell>
          <cell r="F220">
            <v>-7</v>
          </cell>
        </row>
        <row r="221">
          <cell r="A221" t="str">
            <v>Сыр Папа Может Тильзитер 50%, нарезка 125г  Останкино</v>
          </cell>
          <cell r="D221">
            <v>27.86</v>
          </cell>
          <cell r="F221">
            <v>199</v>
          </cell>
        </row>
        <row r="222">
          <cell r="A222" t="str">
            <v>Сыр рассольный жирный Чечил 45% 100/6шт</v>
          </cell>
          <cell r="D222">
            <v>33.700000000000003</v>
          </cell>
          <cell r="F222">
            <v>337</v>
          </cell>
        </row>
        <row r="223">
          <cell r="A223" t="str">
            <v>Сыр рассольный жирный Чечил копченый 45% 100/6шт</v>
          </cell>
          <cell r="D223">
            <v>31.4</v>
          </cell>
          <cell r="F223">
            <v>314</v>
          </cell>
        </row>
        <row r="224">
          <cell r="A224" t="str">
            <v>Сыр Скаморца свежий 100г/8шт</v>
          </cell>
          <cell r="D224">
            <v>31.8</v>
          </cell>
          <cell r="F224">
            <v>318</v>
          </cell>
        </row>
        <row r="225">
          <cell r="A225" t="str">
            <v>Хотстеры ТМ Горячая штучка ТС Хотстеры 0,25 кг зам  ПОКОМ</v>
          </cell>
          <cell r="D225">
            <v>318.75</v>
          </cell>
          <cell r="F225">
            <v>1275</v>
          </cell>
        </row>
        <row r="226">
          <cell r="A226" t="str">
            <v>Хрустящие крылышки острые к пиву ТМ Горячая штучка 0,3кг зам  ПОКОМ</v>
          </cell>
          <cell r="D226">
            <v>94.2</v>
          </cell>
          <cell r="F226">
            <v>314</v>
          </cell>
        </row>
        <row r="227">
          <cell r="A227" t="str">
            <v>Хрустящие крылышки ТМ Горячая штучка 0,3 кг зам  ПОКОМ</v>
          </cell>
          <cell r="D227">
            <v>236.4</v>
          </cell>
          <cell r="F227">
            <v>788</v>
          </cell>
        </row>
        <row r="228">
          <cell r="A228" t="str">
            <v>Хрустящие крылышки ТМ Зареченские ТС Зареченские продукты. ВЕС ПОКОМ</v>
          </cell>
          <cell r="D228">
            <v>75.599999999999994</v>
          </cell>
          <cell r="F228">
            <v>75.599999999999994</v>
          </cell>
        </row>
        <row r="229">
          <cell r="A229" t="str">
            <v>Чебупай брауни ТМ Горячая штучка 0,2 кг.  ПОКОМ</v>
          </cell>
          <cell r="D229">
            <v>14.6</v>
          </cell>
          <cell r="F229">
            <v>73</v>
          </cell>
        </row>
        <row r="230">
          <cell r="A230" t="str">
            <v>Чебупай сочное яблоко ТМ Горячая штучка 0,2 кг зам.  ПОКОМ</v>
          </cell>
          <cell r="D230">
            <v>51.2</v>
          </cell>
          <cell r="F230">
            <v>256</v>
          </cell>
        </row>
        <row r="231">
          <cell r="A231" t="str">
            <v>Чебупай спелая вишня ТМ Горячая штучка 0,2 кг зам.  ПОКОМ</v>
          </cell>
          <cell r="D231">
            <v>46</v>
          </cell>
          <cell r="F231">
            <v>230</v>
          </cell>
        </row>
        <row r="232">
          <cell r="A232" t="str">
            <v>Чебупели Курочка гриль ТМ Горячая штучка, 0,3 кг зам  ПОКОМ</v>
          </cell>
          <cell r="D232">
            <v>477.9</v>
          </cell>
          <cell r="F232">
            <v>1593</v>
          </cell>
        </row>
        <row r="233">
          <cell r="A233" t="str">
            <v>Чебупицца курочка по-итальянски Горячая штучка 0,25 кг зам  ПОКОМ</v>
          </cell>
          <cell r="D233">
            <v>211</v>
          </cell>
          <cell r="F233">
            <v>844</v>
          </cell>
        </row>
        <row r="234">
          <cell r="A234" t="str">
            <v>Чебупицца Пепперони ТМ Горячая штучка ТС Чебупицца 0.25кг зам  ПОКОМ</v>
          </cell>
          <cell r="D234">
            <v>483.5</v>
          </cell>
          <cell r="F234">
            <v>1934</v>
          </cell>
        </row>
        <row r="235">
          <cell r="A235" t="str">
            <v>Чебуреки Мясные вес 2,7  ПОКОМ</v>
          </cell>
          <cell r="D235">
            <v>126.9</v>
          </cell>
          <cell r="F235">
            <v>126.9</v>
          </cell>
        </row>
        <row r="236">
          <cell r="A236" t="str">
            <v>Чебуреки сочные ВЕС ТМ Зареченские  ПОКОМ</v>
          </cell>
          <cell r="D236">
            <v>50</v>
          </cell>
          <cell r="F236">
            <v>50</v>
          </cell>
        </row>
        <row r="237">
          <cell r="A237" t="str">
            <v>Чебуречище ТМ Горячая штучка .0,14 кг зам. ПОКОМ</v>
          </cell>
          <cell r="D237">
            <v>1.1200000000000001</v>
          </cell>
          <cell r="F237">
            <v>8</v>
          </cell>
        </row>
        <row r="238">
          <cell r="A238" t="str">
            <v>Итого</v>
          </cell>
          <cell r="D238">
            <v>37956.134400000003</v>
          </cell>
          <cell r="F238">
            <v>84226.259000000005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</row>
        <row r="4">
          <cell r="N4" t="str">
            <v>15,07,</v>
          </cell>
          <cell r="O4" t="str">
            <v>18,07,</v>
          </cell>
          <cell r="V4" t="str">
            <v>11,07,</v>
          </cell>
          <cell r="W4" t="str">
            <v>04,07,</v>
          </cell>
          <cell r="X4" t="str">
            <v>27,06,</v>
          </cell>
          <cell r="Y4" t="str">
            <v>20,06,</v>
          </cell>
          <cell r="Z4" t="str">
            <v>13,06,</v>
          </cell>
        </row>
        <row r="5">
          <cell r="E5">
            <v>11734.4</v>
          </cell>
          <cell r="F5">
            <v>13492.699999999999</v>
          </cell>
          <cell r="J5">
            <v>12268.4</v>
          </cell>
          <cell r="K5">
            <v>-534</v>
          </cell>
          <cell r="L5">
            <v>0</v>
          </cell>
          <cell r="M5">
            <v>0</v>
          </cell>
          <cell r="N5">
            <v>9411.2000000000007</v>
          </cell>
          <cell r="O5">
            <v>2346.88</v>
          </cell>
          <cell r="P5">
            <v>12799.400000000001</v>
          </cell>
          <cell r="Q5">
            <v>13023.6</v>
          </cell>
          <cell r="R5">
            <v>0</v>
          </cell>
          <cell r="V5">
            <v>1988.5700000000002</v>
          </cell>
          <cell r="W5">
            <v>2375.42</v>
          </cell>
          <cell r="X5">
            <v>2205.9199999999996</v>
          </cell>
          <cell r="Y5">
            <v>1964.8540000000003</v>
          </cell>
          <cell r="Z5">
            <v>2525.9888000000001</v>
          </cell>
          <cell r="AB5">
            <v>7801.8680000000013</v>
          </cell>
          <cell r="AD5">
            <v>1594</v>
          </cell>
          <cell r="AE5">
            <v>7830.76</v>
          </cell>
        </row>
        <row r="6">
          <cell r="A6" t="str">
            <v>БОНУС_Готовые чебупели сочные с мясом ТМ Горячая штучка  0,3кг зам  ПОКОМ</v>
          </cell>
          <cell r="B6" t="str">
            <v>шт</v>
          </cell>
          <cell r="C6">
            <v>-3</v>
          </cell>
          <cell r="F6">
            <v>-3</v>
          </cell>
          <cell r="G6">
            <v>0</v>
          </cell>
          <cell r="H6" t="e">
            <v>#N/A</v>
          </cell>
          <cell r="I6" t="str">
            <v>бонус</v>
          </cell>
          <cell r="K6">
            <v>0</v>
          </cell>
          <cell r="O6">
            <v>0</v>
          </cell>
          <cell r="T6" t="e">
            <v>#DIV/0!</v>
          </cell>
          <cell r="U6" t="e">
            <v>#DIV/0!</v>
          </cell>
          <cell r="V6">
            <v>0.6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C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52</v>
          </cell>
          <cell r="E7">
            <v>43</v>
          </cell>
          <cell r="G7">
            <v>0.3</v>
          </cell>
          <cell r="H7">
            <v>180</v>
          </cell>
          <cell r="I7" t="str">
            <v>матрица</v>
          </cell>
          <cell r="J7">
            <v>61</v>
          </cell>
          <cell r="K7">
            <v>-18</v>
          </cell>
          <cell r="N7">
            <v>168</v>
          </cell>
          <cell r="O7">
            <v>8.6</v>
          </cell>
          <cell r="Q7">
            <v>0</v>
          </cell>
          <cell r="T7">
            <v>19.534883720930232</v>
          </cell>
          <cell r="U7">
            <v>19.534883720930232</v>
          </cell>
          <cell r="V7">
            <v>7.2</v>
          </cell>
          <cell r="W7">
            <v>9</v>
          </cell>
          <cell r="X7">
            <v>9</v>
          </cell>
          <cell r="Y7">
            <v>10</v>
          </cell>
          <cell r="Z7">
            <v>7</v>
          </cell>
          <cell r="AB7">
            <v>0</v>
          </cell>
          <cell r="AC7">
            <v>12</v>
          </cell>
          <cell r="AD7">
            <v>0</v>
          </cell>
          <cell r="AE7">
            <v>0</v>
          </cell>
          <cell r="AF7">
            <v>14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296</v>
          </cell>
          <cell r="D8">
            <v>840</v>
          </cell>
          <cell r="E8">
            <v>351</v>
          </cell>
          <cell r="F8">
            <v>720</v>
          </cell>
          <cell r="G8">
            <v>0.3</v>
          </cell>
          <cell r="H8">
            <v>180</v>
          </cell>
          <cell r="I8" t="str">
            <v>матрица</v>
          </cell>
          <cell r="J8">
            <v>348</v>
          </cell>
          <cell r="K8">
            <v>3</v>
          </cell>
          <cell r="N8">
            <v>0</v>
          </cell>
          <cell r="O8">
            <v>70.2</v>
          </cell>
          <cell r="P8">
            <v>262.80000000000007</v>
          </cell>
          <cell r="Q8">
            <v>336</v>
          </cell>
          <cell r="T8">
            <v>15.042735042735043</v>
          </cell>
          <cell r="U8">
            <v>10.256410256410255</v>
          </cell>
          <cell r="V8">
            <v>44.6</v>
          </cell>
          <cell r="W8">
            <v>67.2</v>
          </cell>
          <cell r="X8">
            <v>55.6</v>
          </cell>
          <cell r="Y8">
            <v>54.8</v>
          </cell>
          <cell r="Z8">
            <v>37.4</v>
          </cell>
          <cell r="AB8">
            <v>78.840000000000018</v>
          </cell>
          <cell r="AC8">
            <v>12</v>
          </cell>
          <cell r="AD8">
            <v>28</v>
          </cell>
          <cell r="AE8">
            <v>100.8</v>
          </cell>
          <cell r="AF8">
            <v>14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455</v>
          </cell>
          <cell r="D9">
            <v>840</v>
          </cell>
          <cell r="E9">
            <v>432</v>
          </cell>
          <cell r="F9">
            <v>744</v>
          </cell>
          <cell r="G9">
            <v>0.3</v>
          </cell>
          <cell r="H9">
            <v>180</v>
          </cell>
          <cell r="I9" t="str">
            <v>матрица</v>
          </cell>
          <cell r="J9">
            <v>426</v>
          </cell>
          <cell r="K9">
            <v>6</v>
          </cell>
          <cell r="N9">
            <v>0</v>
          </cell>
          <cell r="O9">
            <v>86.4</v>
          </cell>
          <cell r="P9">
            <v>465.60000000000014</v>
          </cell>
          <cell r="Q9">
            <v>504</v>
          </cell>
          <cell r="T9">
            <v>14.444444444444443</v>
          </cell>
          <cell r="U9">
            <v>8.6111111111111107</v>
          </cell>
          <cell r="V9">
            <v>69.599999999999994</v>
          </cell>
          <cell r="W9">
            <v>84.6</v>
          </cell>
          <cell r="X9">
            <v>76.8</v>
          </cell>
          <cell r="Y9">
            <v>66.599999999999994</v>
          </cell>
          <cell r="Z9">
            <v>80.2</v>
          </cell>
          <cell r="AB9">
            <v>139.68000000000004</v>
          </cell>
          <cell r="AC9">
            <v>12</v>
          </cell>
          <cell r="AD9">
            <v>42</v>
          </cell>
          <cell r="AE9">
            <v>151.19999999999999</v>
          </cell>
          <cell r="AF9">
            <v>14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-29</v>
          </cell>
          <cell r="D10">
            <v>840</v>
          </cell>
          <cell r="E10">
            <v>219</v>
          </cell>
          <cell r="F10">
            <v>592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219</v>
          </cell>
          <cell r="K10">
            <v>0</v>
          </cell>
          <cell r="N10">
            <v>0</v>
          </cell>
          <cell r="O10">
            <v>43.8</v>
          </cell>
          <cell r="P10">
            <v>21.199999999999932</v>
          </cell>
          <cell r="Q10">
            <v>0</v>
          </cell>
          <cell r="T10">
            <v>13.515981735159817</v>
          </cell>
          <cell r="U10">
            <v>13.515981735159817</v>
          </cell>
          <cell r="V10">
            <v>11</v>
          </cell>
          <cell r="W10">
            <v>38.4</v>
          </cell>
          <cell r="X10">
            <v>29.4</v>
          </cell>
          <cell r="Y10">
            <v>11.6</v>
          </cell>
          <cell r="Z10">
            <v>27.2</v>
          </cell>
          <cell r="AA10" t="str">
            <v>01,07 завод не отгрузил 192шт.</v>
          </cell>
          <cell r="AB10">
            <v>6.359999999999979</v>
          </cell>
          <cell r="AC10">
            <v>12</v>
          </cell>
          <cell r="AD10">
            <v>0</v>
          </cell>
          <cell r="AE10">
            <v>0</v>
          </cell>
          <cell r="AF10">
            <v>14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385</v>
          </cell>
          <cell r="D11">
            <v>840</v>
          </cell>
          <cell r="E11">
            <v>470</v>
          </cell>
          <cell r="F11">
            <v>596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466</v>
          </cell>
          <cell r="K11">
            <v>4</v>
          </cell>
          <cell r="N11">
            <v>504</v>
          </cell>
          <cell r="O11">
            <v>94</v>
          </cell>
          <cell r="P11">
            <v>216</v>
          </cell>
          <cell r="Q11">
            <v>168</v>
          </cell>
          <cell r="T11">
            <v>13.48936170212766</v>
          </cell>
          <cell r="U11">
            <v>11.702127659574469</v>
          </cell>
          <cell r="V11">
            <v>82.6</v>
          </cell>
          <cell r="W11">
            <v>84</v>
          </cell>
          <cell r="X11">
            <v>75.400000000000006</v>
          </cell>
          <cell r="Y11">
            <v>87</v>
          </cell>
          <cell r="Z11">
            <v>77</v>
          </cell>
          <cell r="AB11">
            <v>64.8</v>
          </cell>
          <cell r="AC11">
            <v>12</v>
          </cell>
          <cell r="AD11">
            <v>14</v>
          </cell>
          <cell r="AE11">
            <v>50.4</v>
          </cell>
          <cell r="AF11">
            <v>14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25</v>
          </cell>
          <cell r="E12">
            <v>10</v>
          </cell>
          <cell r="F12">
            <v>9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47</v>
          </cell>
          <cell r="K12">
            <v>-37</v>
          </cell>
          <cell r="N12">
            <v>0</v>
          </cell>
          <cell r="O12">
            <v>2</v>
          </cell>
          <cell r="Q12">
            <v>0</v>
          </cell>
          <cell r="T12">
            <v>4.5</v>
          </cell>
          <cell r="U12">
            <v>4.5</v>
          </cell>
          <cell r="V12">
            <v>4.5999999999999996</v>
          </cell>
          <cell r="W12">
            <v>5.8</v>
          </cell>
          <cell r="X12">
            <v>1.6</v>
          </cell>
          <cell r="Y12">
            <v>4.2</v>
          </cell>
          <cell r="Z12">
            <v>2.4</v>
          </cell>
          <cell r="AA12" t="str">
            <v>может стоить вывести???? / пока не заказываем (соглавсовал с Савельевым, на письмо ТК не ответила)</v>
          </cell>
          <cell r="AB12">
            <v>0</v>
          </cell>
          <cell r="AC12">
            <v>24</v>
          </cell>
          <cell r="AD12">
            <v>0</v>
          </cell>
          <cell r="AE12">
            <v>0</v>
          </cell>
          <cell r="AF12">
            <v>14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124</v>
          </cell>
          <cell r="E13">
            <v>59</v>
          </cell>
          <cell r="F13">
            <v>59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61</v>
          </cell>
          <cell r="K13">
            <v>-2</v>
          </cell>
          <cell r="N13">
            <v>0</v>
          </cell>
          <cell r="O13">
            <v>11.8</v>
          </cell>
          <cell r="P13">
            <v>106.20000000000002</v>
          </cell>
          <cell r="Q13">
            <v>140</v>
          </cell>
          <cell r="T13">
            <v>16.864406779661017</v>
          </cell>
          <cell r="U13">
            <v>5</v>
          </cell>
          <cell r="V13">
            <v>4.8</v>
          </cell>
          <cell r="W13">
            <v>5.6</v>
          </cell>
          <cell r="X13">
            <v>12.8</v>
          </cell>
          <cell r="Y13">
            <v>4.5999999999999996</v>
          </cell>
          <cell r="Z13">
            <v>12.4</v>
          </cell>
          <cell r="AB13">
            <v>38.232000000000006</v>
          </cell>
          <cell r="AC13">
            <v>10</v>
          </cell>
          <cell r="AD13">
            <v>14</v>
          </cell>
          <cell r="AE13">
            <v>50.4</v>
          </cell>
          <cell r="AF13">
            <v>14</v>
          </cell>
        </row>
        <row r="14">
          <cell r="A14" t="str">
            <v>ЖАР-мени ТМ Зареченские ТС Зареченские продукты.   Поком</v>
          </cell>
          <cell r="B14" t="str">
            <v>кг</v>
          </cell>
          <cell r="C14">
            <v>171.5</v>
          </cell>
          <cell r="E14">
            <v>153</v>
          </cell>
          <cell r="F14">
            <v>7.5</v>
          </cell>
          <cell r="G14">
            <v>1</v>
          </cell>
          <cell r="H14">
            <v>180</v>
          </cell>
          <cell r="I14" t="str">
            <v>матрица</v>
          </cell>
          <cell r="J14">
            <v>170</v>
          </cell>
          <cell r="K14">
            <v>-17</v>
          </cell>
          <cell r="N14">
            <v>264</v>
          </cell>
          <cell r="O14">
            <v>30.6</v>
          </cell>
          <cell r="P14">
            <v>156.90000000000003</v>
          </cell>
          <cell r="Q14">
            <v>132</v>
          </cell>
          <cell r="T14">
            <v>13.186274509803921</v>
          </cell>
          <cell r="U14">
            <v>8.8725490196078436</v>
          </cell>
          <cell r="V14">
            <v>28.5</v>
          </cell>
          <cell r="W14">
            <v>22.9</v>
          </cell>
          <cell r="X14">
            <v>29.7</v>
          </cell>
          <cell r="Y14">
            <v>19.7</v>
          </cell>
          <cell r="Z14">
            <v>31.9</v>
          </cell>
          <cell r="AB14">
            <v>156.90000000000003</v>
          </cell>
          <cell r="AC14">
            <v>5.5</v>
          </cell>
          <cell r="AD14">
            <v>24</v>
          </cell>
          <cell r="AE14">
            <v>132</v>
          </cell>
          <cell r="AF14">
            <v>12</v>
          </cell>
        </row>
        <row r="15">
          <cell r="A15" t="str">
            <v>Жар-боллы с курочкой и сыром. Кулинарные изделия рубленые в тесте куриные жареные  ПОКОМ</v>
          </cell>
          <cell r="B15" t="str">
            <v>кг</v>
          </cell>
          <cell r="G15">
            <v>0</v>
          </cell>
          <cell r="H15" t="e">
            <v>#N/A</v>
          </cell>
          <cell r="I15" t="str">
            <v>матрица</v>
          </cell>
          <cell r="K15">
            <v>0</v>
          </cell>
          <cell r="O15">
            <v>0</v>
          </cell>
          <cell r="T15" t="e">
            <v>#DIV/0!</v>
          </cell>
          <cell r="U15" t="e">
            <v>#DIV/0!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нет потребности</v>
          </cell>
          <cell r="AC15">
            <v>0</v>
          </cell>
          <cell r="AF15">
            <v>14</v>
          </cell>
        </row>
        <row r="16">
          <cell r="A16" t="str">
            <v>Жар-ладушки с клубникой и вишней ТМ Зареченские ТС Зареченские продукты.  Поком</v>
          </cell>
          <cell r="B16" t="str">
            <v>кг</v>
          </cell>
          <cell r="G16">
            <v>0</v>
          </cell>
          <cell r="H16" t="e">
            <v>#N/A</v>
          </cell>
          <cell r="I16" t="str">
            <v>матрица</v>
          </cell>
          <cell r="K16">
            <v>0</v>
          </cell>
          <cell r="O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нет потребности</v>
          </cell>
          <cell r="AC16">
            <v>0</v>
          </cell>
          <cell r="AF16">
            <v>14</v>
          </cell>
        </row>
        <row r="17">
          <cell r="A17" t="str">
            <v>Жар-ладушки с мясом ТМ Зареченские ТС Зареченские продукты.  Поком</v>
          </cell>
          <cell r="B17" t="str">
            <v>кг</v>
          </cell>
          <cell r="G17">
            <v>0</v>
          </cell>
          <cell r="H17" t="e">
            <v>#N/A</v>
          </cell>
          <cell r="I17" t="str">
            <v>матрица</v>
          </cell>
          <cell r="K17">
            <v>0</v>
          </cell>
          <cell r="O17">
            <v>0</v>
          </cell>
          <cell r="T17" t="e">
            <v>#DIV/0!</v>
          </cell>
          <cell r="U17" t="e">
            <v>#DIV/0!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 t="str">
            <v>нет потребности</v>
          </cell>
          <cell r="AC17">
            <v>0</v>
          </cell>
          <cell r="AF17">
            <v>14</v>
          </cell>
        </row>
        <row r="18">
          <cell r="A18" t="str">
            <v>Жар-мени с картофелем и сочной грудинкой. ВЕС  ПОКОМ</v>
          </cell>
          <cell r="B18" t="str">
            <v>кг</v>
          </cell>
          <cell r="C18">
            <v>19</v>
          </cell>
          <cell r="F18">
            <v>19</v>
          </cell>
          <cell r="G18">
            <v>0</v>
          </cell>
          <cell r="H18">
            <v>180</v>
          </cell>
          <cell r="I18" t="str">
            <v>не в матрице</v>
          </cell>
          <cell r="K18">
            <v>0</v>
          </cell>
          <cell r="N18">
            <v>0</v>
          </cell>
          <cell r="O18">
            <v>0</v>
          </cell>
          <cell r="T18" t="e">
            <v>#DIV/0!</v>
          </cell>
          <cell r="U18" t="e">
            <v>#DIV/0!</v>
          </cell>
          <cell r="V18">
            <v>1.1000000000000001</v>
          </cell>
          <cell r="W18">
            <v>0</v>
          </cell>
          <cell r="X18">
            <v>0.7</v>
          </cell>
          <cell r="Y18">
            <v>0</v>
          </cell>
          <cell r="Z18">
            <v>0.7</v>
          </cell>
          <cell r="AA18" t="str">
            <v>нужно увеличить продажи!!!</v>
          </cell>
          <cell r="AB18">
            <v>0</v>
          </cell>
          <cell r="AC18">
            <v>0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C19">
            <v>140</v>
          </cell>
          <cell r="E19">
            <v>71</v>
          </cell>
          <cell r="F19">
            <v>3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130</v>
          </cell>
          <cell r="K19">
            <v>-59</v>
          </cell>
          <cell r="N19">
            <v>504</v>
          </cell>
          <cell r="O19">
            <v>14.2</v>
          </cell>
          <cell r="Q19">
            <v>0</v>
          </cell>
          <cell r="T19">
            <v>35.70422535211268</v>
          </cell>
          <cell r="U19">
            <v>35.70422535211268</v>
          </cell>
          <cell r="V19">
            <v>39.6</v>
          </cell>
          <cell r="W19">
            <v>32.6</v>
          </cell>
          <cell r="X19">
            <v>0.4</v>
          </cell>
          <cell r="Y19">
            <v>31.4</v>
          </cell>
          <cell r="Z19">
            <v>23.6</v>
          </cell>
          <cell r="AB19">
            <v>0</v>
          </cell>
          <cell r="AC19">
            <v>12</v>
          </cell>
          <cell r="AD19">
            <v>0</v>
          </cell>
          <cell r="AE19">
            <v>0</v>
          </cell>
          <cell r="AF19">
            <v>14</v>
          </cell>
        </row>
        <row r="20">
          <cell r="A20" t="str">
            <v>Круггетсы с сырным соусом ТМ Горячая штучка 3 кг зам вес ПОКОМ</v>
          </cell>
          <cell r="B20" t="str">
            <v>кг</v>
          </cell>
          <cell r="C20">
            <v>12</v>
          </cell>
          <cell r="E20">
            <v>9</v>
          </cell>
          <cell r="F20">
            <v>3</v>
          </cell>
          <cell r="G20">
            <v>0</v>
          </cell>
          <cell r="H20">
            <v>180</v>
          </cell>
          <cell r="I20" t="str">
            <v>не в матрице</v>
          </cell>
          <cell r="J20">
            <v>11</v>
          </cell>
          <cell r="K20">
            <v>-2</v>
          </cell>
          <cell r="O20">
            <v>1.8</v>
          </cell>
          <cell r="T20">
            <v>1.6666666666666665</v>
          </cell>
          <cell r="U20">
            <v>1.6666666666666665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1</v>
          </cell>
          <cell r="AC20">
            <v>0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92</v>
          </cell>
          <cell r="E21">
            <v>33</v>
          </cell>
          <cell r="F21">
            <v>3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103</v>
          </cell>
          <cell r="K21">
            <v>-70</v>
          </cell>
          <cell r="N21">
            <v>504</v>
          </cell>
          <cell r="O21">
            <v>6.6</v>
          </cell>
          <cell r="Q21">
            <v>0</v>
          </cell>
          <cell r="T21">
            <v>76.818181818181827</v>
          </cell>
          <cell r="U21">
            <v>76.818181818181827</v>
          </cell>
          <cell r="V21">
            <v>32.6</v>
          </cell>
          <cell r="W21">
            <v>28</v>
          </cell>
          <cell r="X21">
            <v>23.6</v>
          </cell>
          <cell r="Y21">
            <v>25.6</v>
          </cell>
          <cell r="Z21">
            <v>29.2</v>
          </cell>
          <cell r="AB21">
            <v>0</v>
          </cell>
          <cell r="AC21">
            <v>12</v>
          </cell>
          <cell r="AD21">
            <v>0</v>
          </cell>
          <cell r="AE21">
            <v>0</v>
          </cell>
          <cell r="AF21">
            <v>14</v>
          </cell>
        </row>
        <row r="22">
          <cell r="A22" t="str">
            <v>Круггетсы сочные ТМ Горячая штучка ТС Круггетсы 3 кг. Изделия кулинарные рубленые в тесте куриные</v>
          </cell>
          <cell r="B22" t="str">
            <v>кг</v>
          </cell>
          <cell r="C22">
            <v>12</v>
          </cell>
          <cell r="F22">
            <v>12</v>
          </cell>
          <cell r="G22">
            <v>0</v>
          </cell>
          <cell r="H22">
            <v>180</v>
          </cell>
          <cell r="I22" t="str">
            <v>не в матрице</v>
          </cell>
          <cell r="K22">
            <v>0</v>
          </cell>
          <cell r="O22">
            <v>0</v>
          </cell>
          <cell r="T22" t="e">
            <v>#DIV/0!</v>
          </cell>
          <cell r="U22" t="e">
            <v>#DIV/0!</v>
          </cell>
          <cell r="V22">
            <v>0</v>
          </cell>
          <cell r="W22">
            <v>0.6</v>
          </cell>
          <cell r="X22">
            <v>0</v>
          </cell>
          <cell r="Y22">
            <v>-0.2</v>
          </cell>
          <cell r="Z22">
            <v>0.2</v>
          </cell>
          <cell r="AA22" t="str">
            <v>нужно увеличить продажи!!!</v>
          </cell>
          <cell r="AC22">
            <v>0</v>
          </cell>
        </row>
        <row r="23">
          <cell r="A23" t="str">
            <v>Мини-сосиски в тесте "Фрайпики" 3,7кг ВЕС, ТМ Зареченские  ПОКОМ</v>
          </cell>
          <cell r="B23" t="str">
            <v>кг</v>
          </cell>
          <cell r="C23">
            <v>162.80000000000001</v>
          </cell>
          <cell r="E23">
            <v>111</v>
          </cell>
          <cell r="F23">
            <v>22.1</v>
          </cell>
          <cell r="G23">
            <v>1</v>
          </cell>
          <cell r="H23">
            <v>180</v>
          </cell>
          <cell r="I23" t="str">
            <v>матрица</v>
          </cell>
          <cell r="J23">
            <v>111</v>
          </cell>
          <cell r="K23">
            <v>0</v>
          </cell>
          <cell r="N23">
            <v>207.2</v>
          </cell>
          <cell r="O23">
            <v>22.2</v>
          </cell>
          <cell r="P23">
            <v>81.500000000000028</v>
          </cell>
          <cell r="Q23">
            <v>103.60000000000001</v>
          </cell>
          <cell r="T23">
            <v>14.995495495495495</v>
          </cell>
          <cell r="U23">
            <v>10.328828828828829</v>
          </cell>
          <cell r="V23">
            <v>22.96</v>
          </cell>
          <cell r="W23">
            <v>16.28</v>
          </cell>
          <cell r="X23">
            <v>24.42</v>
          </cell>
          <cell r="Y23">
            <v>14.8</v>
          </cell>
          <cell r="Z23">
            <v>14.06</v>
          </cell>
          <cell r="AB23">
            <v>81.500000000000028</v>
          </cell>
          <cell r="AC23">
            <v>3.7</v>
          </cell>
          <cell r="AD23">
            <v>28</v>
          </cell>
          <cell r="AE23">
            <v>103.60000000000001</v>
          </cell>
          <cell r="AF23">
            <v>14</v>
          </cell>
        </row>
        <row r="24">
          <cell r="A24" t="str">
            <v>Мини-сосиски в тесте Фрайпики 1,8кг ВЕС ТМ Зареченские  Поком</v>
          </cell>
          <cell r="B24" t="str">
            <v>кг</v>
          </cell>
          <cell r="C24">
            <v>7.2</v>
          </cell>
          <cell r="E24">
            <v>1.8</v>
          </cell>
          <cell r="G24">
            <v>0</v>
          </cell>
          <cell r="H24">
            <v>180</v>
          </cell>
          <cell r="I24" t="str">
            <v>не в матрице</v>
          </cell>
          <cell r="J24">
            <v>1.8</v>
          </cell>
          <cell r="K24">
            <v>0</v>
          </cell>
          <cell r="N24">
            <v>0</v>
          </cell>
          <cell r="O24">
            <v>0.36</v>
          </cell>
          <cell r="T24">
            <v>0</v>
          </cell>
          <cell r="U24">
            <v>0</v>
          </cell>
          <cell r="V24">
            <v>3.96</v>
          </cell>
          <cell r="W24">
            <v>3.24</v>
          </cell>
          <cell r="X24">
            <v>1.8</v>
          </cell>
          <cell r="Y24">
            <v>6.16</v>
          </cell>
          <cell r="Z24">
            <v>3.62</v>
          </cell>
          <cell r="AA24" t="str">
            <v>завод вывел из производства</v>
          </cell>
          <cell r="AC24">
            <v>0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476</v>
          </cell>
          <cell r="D25">
            <v>756</v>
          </cell>
          <cell r="E25">
            <v>365</v>
          </cell>
          <cell r="F25">
            <v>779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358</v>
          </cell>
          <cell r="K25">
            <v>7</v>
          </cell>
          <cell r="N25">
            <v>0</v>
          </cell>
          <cell r="O25">
            <v>73</v>
          </cell>
          <cell r="P25">
            <v>243</v>
          </cell>
          <cell r="Q25">
            <v>252</v>
          </cell>
          <cell r="T25">
            <v>14.123287671232877</v>
          </cell>
          <cell r="U25">
            <v>10.671232876712329</v>
          </cell>
          <cell r="V25">
            <v>68.8</v>
          </cell>
          <cell r="W25">
            <v>76.599999999999994</v>
          </cell>
          <cell r="X25">
            <v>78.599999999999994</v>
          </cell>
          <cell r="Y25">
            <v>69.8</v>
          </cell>
          <cell r="Z25">
            <v>78.599999999999994</v>
          </cell>
          <cell r="AB25">
            <v>60.75</v>
          </cell>
          <cell r="AC25">
            <v>6</v>
          </cell>
          <cell r="AD25">
            <v>42</v>
          </cell>
          <cell r="AE25">
            <v>63</v>
          </cell>
          <cell r="AF25">
            <v>14</v>
          </cell>
        </row>
        <row r="26">
          <cell r="A26" t="str">
            <v>Наггетсы Нагетосы Сочная курочка в хруст панир со сметаной и зеленью ТМ Горячая штучка 0,25 ПОКОМ</v>
          </cell>
          <cell r="B26" t="str">
            <v>шт</v>
          </cell>
          <cell r="C26">
            <v>198</v>
          </cell>
          <cell r="D26">
            <v>756</v>
          </cell>
          <cell r="E26">
            <v>129</v>
          </cell>
          <cell r="F26">
            <v>784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144</v>
          </cell>
          <cell r="K26">
            <v>-15</v>
          </cell>
          <cell r="N26">
            <v>0</v>
          </cell>
          <cell r="O26">
            <v>25.8</v>
          </cell>
          <cell r="Q26">
            <v>0</v>
          </cell>
          <cell r="T26">
            <v>30.387596899224807</v>
          </cell>
          <cell r="U26">
            <v>30.387596899224807</v>
          </cell>
          <cell r="V26">
            <v>30.2</v>
          </cell>
          <cell r="W26">
            <v>44.4</v>
          </cell>
          <cell r="X26">
            <v>36.200000000000003</v>
          </cell>
          <cell r="Y26">
            <v>37.6</v>
          </cell>
          <cell r="Z26">
            <v>37.4</v>
          </cell>
          <cell r="AB26">
            <v>0</v>
          </cell>
          <cell r="AC26">
            <v>6</v>
          </cell>
          <cell r="AD26">
            <v>0</v>
          </cell>
          <cell r="AE26">
            <v>0</v>
          </cell>
          <cell r="AF26">
            <v>14</v>
          </cell>
        </row>
        <row r="27">
          <cell r="A27" t="str">
            <v>Наггетсы Нагетосы Сочная курочка со сладкой паприкой ТМ Горячая штучка ф/в 0,25 кг  ПОКОМ</v>
          </cell>
          <cell r="B27" t="str">
            <v>шт</v>
          </cell>
          <cell r="C27">
            <v>102</v>
          </cell>
          <cell r="E27">
            <v>54</v>
          </cell>
          <cell r="F27">
            <v>5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88</v>
          </cell>
          <cell r="K27">
            <v>-34</v>
          </cell>
          <cell r="N27">
            <v>336</v>
          </cell>
          <cell r="O27">
            <v>10.8</v>
          </cell>
          <cell r="Q27">
            <v>0</v>
          </cell>
          <cell r="T27">
            <v>31.574074074074073</v>
          </cell>
          <cell r="U27">
            <v>31.574074074074073</v>
          </cell>
          <cell r="V27">
            <v>26</v>
          </cell>
          <cell r="W27">
            <v>33.200000000000003</v>
          </cell>
          <cell r="X27">
            <v>23.6</v>
          </cell>
          <cell r="Y27">
            <v>32.200000000000003</v>
          </cell>
          <cell r="Z27">
            <v>22.2</v>
          </cell>
          <cell r="AB27">
            <v>0</v>
          </cell>
          <cell r="AC27">
            <v>6</v>
          </cell>
          <cell r="AD27">
            <v>0</v>
          </cell>
          <cell r="AE27">
            <v>0</v>
          </cell>
          <cell r="AF27">
            <v>14</v>
          </cell>
        </row>
        <row r="28">
          <cell r="A28" t="str">
            <v>Наггетсы Хрустящие ТМ Зареченские ТС Зареченские продукты. Поком</v>
          </cell>
          <cell r="B28" t="str">
            <v>кг</v>
          </cell>
          <cell r="C28">
            <v>204</v>
          </cell>
          <cell r="E28">
            <v>162</v>
          </cell>
          <cell r="F28">
            <v>-6</v>
          </cell>
          <cell r="G28">
            <v>1</v>
          </cell>
          <cell r="H28">
            <v>180</v>
          </cell>
          <cell r="I28" t="str">
            <v>матрица</v>
          </cell>
          <cell r="J28">
            <v>213.5</v>
          </cell>
          <cell r="K28">
            <v>-51.5</v>
          </cell>
          <cell r="N28">
            <v>432</v>
          </cell>
          <cell r="O28">
            <v>32.4</v>
          </cell>
          <cell r="P28">
            <v>27.599999999999966</v>
          </cell>
          <cell r="Q28">
            <v>0</v>
          </cell>
          <cell r="T28">
            <v>13.148148148148149</v>
          </cell>
          <cell r="U28">
            <v>13.148148148148149</v>
          </cell>
          <cell r="V28">
            <v>43.2</v>
          </cell>
          <cell r="W28">
            <v>37.200000000000003</v>
          </cell>
          <cell r="X28">
            <v>37.880000000000003</v>
          </cell>
          <cell r="Y28">
            <v>27.6</v>
          </cell>
          <cell r="Z28">
            <v>34.799999999999997</v>
          </cell>
          <cell r="AA28" t="str">
            <v>есть дубль</v>
          </cell>
          <cell r="AB28">
            <v>27.599999999999966</v>
          </cell>
          <cell r="AC28">
            <v>6</v>
          </cell>
          <cell r="AD28">
            <v>0</v>
          </cell>
          <cell r="AE28">
            <v>0</v>
          </cell>
          <cell r="AF28">
            <v>12</v>
          </cell>
        </row>
        <row r="29">
          <cell r="A29" t="str">
            <v>Наггетсы из печи 0,25кг ТМ Вязанка ТС Няняггетсы Сливушки замор.  ПОКОМ</v>
          </cell>
          <cell r="B29" t="str">
            <v>шт</v>
          </cell>
          <cell r="C29">
            <v>179</v>
          </cell>
          <cell r="E29">
            <v>117</v>
          </cell>
          <cell r="F29">
            <v>12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153</v>
          </cell>
          <cell r="K29">
            <v>-36</v>
          </cell>
          <cell r="N29">
            <v>336</v>
          </cell>
          <cell r="O29">
            <v>23.4</v>
          </cell>
          <cell r="Q29">
            <v>0</v>
          </cell>
          <cell r="T29">
            <v>14.871794871794872</v>
          </cell>
          <cell r="U29">
            <v>14.871794871794872</v>
          </cell>
          <cell r="V29">
            <v>33.200000000000003</v>
          </cell>
          <cell r="W29">
            <v>32.200000000000003</v>
          </cell>
          <cell r="X29">
            <v>33.4</v>
          </cell>
          <cell r="Y29">
            <v>23.8</v>
          </cell>
          <cell r="Z29">
            <v>29.2</v>
          </cell>
          <cell r="AB29">
            <v>0</v>
          </cell>
          <cell r="AC29">
            <v>12</v>
          </cell>
          <cell r="AD29">
            <v>0</v>
          </cell>
          <cell r="AE29">
            <v>0</v>
          </cell>
          <cell r="AF29">
            <v>14</v>
          </cell>
        </row>
        <row r="30">
          <cell r="A30" t="str">
            <v>Наггетсы с индейки ТМ Вязанка ТС Из печи Сливушки 0,25 кг УВС.  Поком</v>
          </cell>
          <cell r="B30" t="str">
            <v>шт</v>
          </cell>
          <cell r="C30">
            <v>255</v>
          </cell>
          <cell r="D30">
            <v>840</v>
          </cell>
          <cell r="E30">
            <v>287</v>
          </cell>
          <cell r="F30">
            <v>718</v>
          </cell>
          <cell r="G30">
            <v>0</v>
          </cell>
          <cell r="H30" t="e">
            <v>#N/A</v>
          </cell>
          <cell r="I30" t="str">
            <v>не в матрице</v>
          </cell>
          <cell r="J30">
            <v>283</v>
          </cell>
          <cell r="K30">
            <v>4</v>
          </cell>
          <cell r="O30">
            <v>57.4</v>
          </cell>
          <cell r="T30">
            <v>12.508710801393729</v>
          </cell>
          <cell r="U30">
            <v>12.508710801393729</v>
          </cell>
          <cell r="V30">
            <v>62.6</v>
          </cell>
          <cell r="W30">
            <v>63</v>
          </cell>
          <cell r="X30">
            <v>54.2</v>
          </cell>
          <cell r="Y30">
            <v>24.4</v>
          </cell>
          <cell r="Z30">
            <v>65.599999999999994</v>
          </cell>
          <cell r="AA30" t="str">
            <v>дубль / не правильно ставится приход</v>
          </cell>
          <cell r="AC30">
            <v>0</v>
          </cell>
        </row>
        <row r="31">
          <cell r="A31" t="str">
            <v>Наггетсы с индейкой 0,25кг ТМ Вязанка ТС Няняггетсы Сливушки НД2 замор.  ПОКОМ</v>
          </cell>
          <cell r="B31" t="str">
            <v>шт</v>
          </cell>
          <cell r="C31">
            <v>1</v>
          </cell>
          <cell r="E31">
            <v>287</v>
          </cell>
          <cell r="F31">
            <v>718</v>
          </cell>
          <cell r="G31">
            <v>0.25</v>
          </cell>
          <cell r="H31">
            <v>180</v>
          </cell>
          <cell r="I31" t="str">
            <v>матрица</v>
          </cell>
          <cell r="K31">
            <v>287</v>
          </cell>
          <cell r="N31">
            <v>0</v>
          </cell>
          <cell r="O31">
            <v>57.4</v>
          </cell>
          <cell r="P31">
            <v>85.600000000000023</v>
          </cell>
          <cell r="Q31">
            <v>168</v>
          </cell>
          <cell r="T31">
            <v>15.435540069686411</v>
          </cell>
          <cell r="U31">
            <v>12.508710801393729</v>
          </cell>
          <cell r="V31">
            <v>62.8</v>
          </cell>
          <cell r="W31">
            <v>63</v>
          </cell>
          <cell r="X31">
            <v>54.2</v>
          </cell>
          <cell r="Y31">
            <v>25</v>
          </cell>
          <cell r="Z31">
            <v>65.599999999999994</v>
          </cell>
          <cell r="AA31" t="str">
            <v>есть дубль</v>
          </cell>
          <cell r="AB31">
            <v>21.400000000000006</v>
          </cell>
          <cell r="AC31">
            <v>12</v>
          </cell>
          <cell r="AD31">
            <v>14</v>
          </cell>
          <cell r="AE31">
            <v>42</v>
          </cell>
          <cell r="AF31">
            <v>14</v>
          </cell>
        </row>
        <row r="32">
          <cell r="A32" t="str">
            <v>Наггетсы с куриным филе и сыром ТМ Вязанка ТС Из печи Сливушки 0,25 кг.  Поком</v>
          </cell>
          <cell r="B32" t="str">
            <v>шт</v>
          </cell>
          <cell r="C32">
            <v>328</v>
          </cell>
          <cell r="E32">
            <v>226</v>
          </cell>
          <cell r="F32">
            <v>48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228</v>
          </cell>
          <cell r="K32">
            <v>-2</v>
          </cell>
          <cell r="N32">
            <v>168</v>
          </cell>
          <cell r="O32">
            <v>45.2</v>
          </cell>
          <cell r="P32">
            <v>416.80000000000007</v>
          </cell>
          <cell r="Q32">
            <v>336</v>
          </cell>
          <cell r="T32">
            <v>12.212389380530972</v>
          </cell>
          <cell r="U32">
            <v>4.7787610619469021</v>
          </cell>
          <cell r="V32">
            <v>24.2</v>
          </cell>
          <cell r="W32">
            <v>41.8</v>
          </cell>
          <cell r="X32">
            <v>41</v>
          </cell>
          <cell r="Y32">
            <v>27.4</v>
          </cell>
          <cell r="Z32">
            <v>27.4</v>
          </cell>
          <cell r="AB32">
            <v>104.20000000000002</v>
          </cell>
          <cell r="AC32">
            <v>12</v>
          </cell>
          <cell r="AD32">
            <v>28</v>
          </cell>
          <cell r="AE32">
            <v>84</v>
          </cell>
          <cell r="AF32">
            <v>14</v>
          </cell>
        </row>
        <row r="33">
          <cell r="A33" t="str">
            <v>Наггетсы хрустящие п/ф ВЕС ПОКОМ</v>
          </cell>
          <cell r="B33" t="str">
            <v>кг</v>
          </cell>
          <cell r="C33">
            <v>-6</v>
          </cell>
          <cell r="F33">
            <v>-6</v>
          </cell>
          <cell r="G33">
            <v>0</v>
          </cell>
          <cell r="H33" t="e">
            <v>#N/A</v>
          </cell>
          <cell r="I33" t="str">
            <v>не в матрице</v>
          </cell>
          <cell r="K33">
            <v>0</v>
          </cell>
          <cell r="O33">
            <v>0</v>
          </cell>
          <cell r="T33" t="e">
            <v>#DIV/0!</v>
          </cell>
          <cell r="U33" t="e">
            <v>#DIV/0!</v>
          </cell>
          <cell r="V33">
            <v>0</v>
          </cell>
          <cell r="W33">
            <v>1.2</v>
          </cell>
          <cell r="X33">
            <v>0</v>
          </cell>
          <cell r="Y33">
            <v>0</v>
          </cell>
          <cell r="Z33">
            <v>0</v>
          </cell>
          <cell r="AA33" t="str">
            <v>дубль</v>
          </cell>
          <cell r="AC33">
            <v>0</v>
          </cell>
        </row>
        <row r="34">
          <cell r="A34" t="str">
            <v>Нагетосы Сочная курочка в хрустящей панировке Наггетсы ГШ Фикс.вес 0,25 Лоток Горячая штучка Поком</v>
          </cell>
          <cell r="B34" t="str">
            <v>шт</v>
          </cell>
          <cell r="C34">
            <v>66</v>
          </cell>
          <cell r="E34">
            <v>27</v>
          </cell>
          <cell r="F34">
            <v>13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104</v>
          </cell>
          <cell r="K34">
            <v>-77</v>
          </cell>
          <cell r="N34">
            <v>336</v>
          </cell>
          <cell r="O34">
            <v>5.4</v>
          </cell>
          <cell r="Q34">
            <v>0</v>
          </cell>
          <cell r="T34">
            <v>64.629629629629619</v>
          </cell>
          <cell r="U34">
            <v>64.629629629629619</v>
          </cell>
          <cell r="V34">
            <v>25.8</v>
          </cell>
          <cell r="W34">
            <v>29.8</v>
          </cell>
          <cell r="X34">
            <v>22.6</v>
          </cell>
          <cell r="Y34">
            <v>7.6</v>
          </cell>
          <cell r="Z34">
            <v>20.6</v>
          </cell>
          <cell r="AB34">
            <v>0</v>
          </cell>
          <cell r="AC34">
            <v>6</v>
          </cell>
          <cell r="AD34">
            <v>0</v>
          </cell>
          <cell r="AE34">
            <v>0</v>
          </cell>
          <cell r="AF34">
            <v>14</v>
          </cell>
        </row>
        <row r="35">
          <cell r="A35" t="str">
            <v>Пекерсы с индейкой в сливочном соусе ТМ Горячая штучка 0,25 кг зам  ПОКОМ</v>
          </cell>
          <cell r="B35" t="str">
            <v>шт</v>
          </cell>
          <cell r="C35">
            <v>119</v>
          </cell>
          <cell r="E35">
            <v>100</v>
          </cell>
          <cell r="G35">
            <v>0.25</v>
          </cell>
          <cell r="H35">
            <v>180</v>
          </cell>
          <cell r="I35" t="str">
            <v>матрица</v>
          </cell>
          <cell r="J35">
            <v>176</v>
          </cell>
          <cell r="K35">
            <v>-76</v>
          </cell>
          <cell r="N35">
            <v>0</v>
          </cell>
          <cell r="O35">
            <v>20</v>
          </cell>
          <cell r="P35">
            <v>280</v>
          </cell>
          <cell r="Q35">
            <v>336</v>
          </cell>
          <cell r="T35">
            <v>16.8</v>
          </cell>
          <cell r="U35">
            <v>0</v>
          </cell>
          <cell r="V35">
            <v>7.6</v>
          </cell>
          <cell r="W35">
            <v>16.8</v>
          </cell>
          <cell r="X35">
            <v>14</v>
          </cell>
          <cell r="Y35">
            <v>12.4</v>
          </cell>
          <cell r="Z35">
            <v>10.4</v>
          </cell>
          <cell r="AB35">
            <v>70</v>
          </cell>
          <cell r="AC35">
            <v>12</v>
          </cell>
          <cell r="AD35">
            <v>28</v>
          </cell>
          <cell r="AE35">
            <v>84</v>
          </cell>
          <cell r="AF35">
            <v>14</v>
          </cell>
        </row>
        <row r="36">
          <cell r="A36" t="str">
            <v>Пельмени Grandmeni с говядиной ТМ Горячая штучка флоупак сфера 0,75 кг. ПОКОМ</v>
          </cell>
          <cell r="B36" t="str">
            <v>шт</v>
          </cell>
          <cell r="G36">
            <v>0</v>
          </cell>
          <cell r="H36" t="e">
            <v>#N/A</v>
          </cell>
          <cell r="I36" t="str">
            <v>матрица</v>
          </cell>
          <cell r="K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C36">
            <v>0</v>
          </cell>
          <cell r="AF36">
            <v>12</v>
          </cell>
        </row>
        <row r="37">
          <cell r="A37" t="str">
            <v>Пельмени Grandmeni с говядиной в сливочном соусе ТМ Горячая штучка флоупак сфера 0,75 кг.  ПОКОМ</v>
          </cell>
          <cell r="B37" t="str">
            <v>шт</v>
          </cell>
          <cell r="C37">
            <v>-18</v>
          </cell>
          <cell r="E37">
            <v>3</v>
          </cell>
          <cell r="F37">
            <v>-29</v>
          </cell>
          <cell r="G37">
            <v>0</v>
          </cell>
          <cell r="H37" t="e">
            <v>#N/A</v>
          </cell>
          <cell r="I37" t="str">
            <v>матрица</v>
          </cell>
          <cell r="J37">
            <v>3</v>
          </cell>
          <cell r="K37">
            <v>0</v>
          </cell>
          <cell r="O37">
            <v>0.6</v>
          </cell>
          <cell r="T37">
            <v>-48.333333333333336</v>
          </cell>
          <cell r="U37">
            <v>-48.333333333333336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C37">
            <v>0</v>
          </cell>
          <cell r="AF37">
            <v>12</v>
          </cell>
        </row>
        <row r="38">
          <cell r="A38" t="str">
            <v>Пельмени Grandmeni с говядиной и свининой Grandmeni 0,75 Сфера Горячая штучка  Поком</v>
          </cell>
          <cell r="B38" t="str">
            <v>шт</v>
          </cell>
          <cell r="G38">
            <v>0</v>
          </cell>
          <cell r="H38" t="e">
            <v>#N/A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C38">
            <v>0</v>
          </cell>
          <cell r="AF38">
            <v>12</v>
          </cell>
        </row>
        <row r="39">
          <cell r="A39" t="str">
            <v>Пельмени Grandmeni со сливочным маслом Горячая штучка 0,75 кг ПОКОМ</v>
          </cell>
          <cell r="B39" t="str">
            <v>шт</v>
          </cell>
          <cell r="C39">
            <v>294</v>
          </cell>
          <cell r="E39">
            <v>208</v>
          </cell>
          <cell r="F39">
            <v>74</v>
          </cell>
          <cell r="G39">
            <v>0.75</v>
          </cell>
          <cell r="H39">
            <v>180</v>
          </cell>
          <cell r="I39" t="str">
            <v>матрица</v>
          </cell>
          <cell r="J39">
            <v>214</v>
          </cell>
          <cell r="K39">
            <v>-6</v>
          </cell>
          <cell r="N39">
            <v>0</v>
          </cell>
          <cell r="O39">
            <v>41.6</v>
          </cell>
          <cell r="P39">
            <v>508.4</v>
          </cell>
          <cell r="Q39">
            <v>480</v>
          </cell>
          <cell r="T39">
            <v>13.317307692307692</v>
          </cell>
          <cell r="U39">
            <v>1.7788461538461537</v>
          </cell>
          <cell r="V39">
            <v>15</v>
          </cell>
          <cell r="W39">
            <v>24.6</v>
          </cell>
          <cell r="X39">
            <v>31.8</v>
          </cell>
          <cell r="Y39">
            <v>19.8</v>
          </cell>
          <cell r="Z39">
            <v>31.8</v>
          </cell>
          <cell r="AB39">
            <v>381.29999999999995</v>
          </cell>
          <cell r="AC39">
            <v>8</v>
          </cell>
          <cell r="AD39">
            <v>60</v>
          </cell>
          <cell r="AE39">
            <v>360</v>
          </cell>
          <cell r="AF39">
            <v>12</v>
          </cell>
        </row>
        <row r="40">
          <cell r="A40" t="str">
            <v>Пельмени «Бигбули с мясом» 0,43 Сфера ТМ «Горячая штучка»  Поком</v>
          </cell>
          <cell r="B40" t="str">
            <v>шт</v>
          </cell>
          <cell r="G40">
            <v>0</v>
          </cell>
          <cell r="H40" t="e">
            <v>#N/A</v>
          </cell>
          <cell r="I40" t="str">
            <v>матрица</v>
          </cell>
          <cell r="K40">
            <v>0</v>
          </cell>
          <cell r="O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C40">
            <v>0</v>
          </cell>
          <cell r="AF40">
            <v>12</v>
          </cell>
        </row>
        <row r="41">
          <cell r="A41" t="str">
            <v>Пельмени Бигбули #МЕГАВКУСИЩЕ с сочной грудинкой ТМ Горячая шту БУЛЬМЕНИ ТС Бигбули  сфера 0,9 ПОКОМ</v>
          </cell>
          <cell r="B41" t="str">
            <v>шт</v>
          </cell>
          <cell r="G41">
            <v>0</v>
          </cell>
          <cell r="H41" t="e">
            <v>#N/A</v>
          </cell>
          <cell r="I41" t="str">
            <v>матрица</v>
          </cell>
          <cell r="K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C41">
            <v>0</v>
          </cell>
          <cell r="AF41">
            <v>12</v>
          </cell>
        </row>
        <row r="42">
          <cell r="A42" t="str">
            <v>Пельмени Бигбули #МЕГАВКУСИЩЕ с сочной грудинкой ТМ Горячая штучка ТС Бигбули  сфера 0,43  ПОКОМ</v>
          </cell>
          <cell r="B42" t="str">
            <v>шт</v>
          </cell>
          <cell r="G42">
            <v>0</v>
          </cell>
          <cell r="H42" t="e">
            <v>#N/A</v>
          </cell>
          <cell r="I42" t="str">
            <v>матрица</v>
          </cell>
          <cell r="K42">
            <v>0</v>
          </cell>
          <cell r="O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>нет потребности</v>
          </cell>
          <cell r="AC42">
            <v>0</v>
          </cell>
          <cell r="AF42">
            <v>12</v>
          </cell>
        </row>
        <row r="43">
          <cell r="A43" t="str">
            <v>Пельмени Бигбули с мясом, Горячая штучка 0,9кг  ПОКОМ</v>
          </cell>
          <cell r="B43" t="str">
            <v>шт</v>
          </cell>
          <cell r="C43">
            <v>301</v>
          </cell>
          <cell r="D43">
            <v>672</v>
          </cell>
          <cell r="E43">
            <v>389</v>
          </cell>
          <cell r="F43">
            <v>502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404</v>
          </cell>
          <cell r="K43">
            <v>-15</v>
          </cell>
          <cell r="N43">
            <v>0</v>
          </cell>
          <cell r="O43">
            <v>77.8</v>
          </cell>
          <cell r="P43">
            <v>587.20000000000005</v>
          </cell>
          <cell r="Q43">
            <v>576</v>
          </cell>
          <cell r="T43">
            <v>13.8560411311054</v>
          </cell>
          <cell r="U43">
            <v>6.4524421593830334</v>
          </cell>
          <cell r="V43">
            <v>62.4</v>
          </cell>
          <cell r="W43">
            <v>71.599999999999994</v>
          </cell>
          <cell r="X43">
            <v>63.8</v>
          </cell>
          <cell r="Y43">
            <v>41</v>
          </cell>
          <cell r="Z43">
            <v>77.8</v>
          </cell>
          <cell r="AB43">
            <v>528.48</v>
          </cell>
          <cell r="AC43">
            <v>8</v>
          </cell>
          <cell r="AD43">
            <v>72</v>
          </cell>
          <cell r="AE43">
            <v>518.4</v>
          </cell>
          <cell r="AF43">
            <v>12</v>
          </cell>
        </row>
        <row r="44">
          <cell r="A44" t="str">
            <v>Пельмени Бигбули со слив.маслом 0,9 кг   Поком</v>
          </cell>
          <cell r="B44" t="str">
            <v>шт</v>
          </cell>
          <cell r="G44">
            <v>0</v>
          </cell>
          <cell r="H44" t="e">
            <v>#N/A</v>
          </cell>
          <cell r="I44" t="str">
            <v>матрица</v>
          </cell>
          <cell r="K44">
            <v>0</v>
          </cell>
          <cell r="O44">
            <v>0</v>
          </cell>
          <cell r="T44" t="e">
            <v>#DIV/0!</v>
          </cell>
          <cell r="U44" t="e">
            <v>#DIV/0!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>нет потребности</v>
          </cell>
          <cell r="AC44">
            <v>0</v>
          </cell>
          <cell r="AF44">
            <v>12</v>
          </cell>
        </row>
        <row r="45">
          <cell r="A45" t="str">
            <v>Пельмени Бугбули со сливочным маслом ТМ Горячая штучка БУЛЬМЕНИ 0,43 кг  ПОКОМ</v>
          </cell>
          <cell r="B45" t="str">
            <v>шт</v>
          </cell>
          <cell r="G45">
            <v>0</v>
          </cell>
          <cell r="H45" t="e">
            <v>#N/A</v>
          </cell>
          <cell r="I45" t="str">
            <v>матрица</v>
          </cell>
          <cell r="K45">
            <v>0</v>
          </cell>
          <cell r="O45">
            <v>0</v>
          </cell>
          <cell r="T45" t="e">
            <v>#DIV/0!</v>
          </cell>
          <cell r="U45" t="e">
            <v>#DIV/0!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нет потребности</v>
          </cell>
          <cell r="AC45">
            <v>0</v>
          </cell>
          <cell r="AF45">
            <v>12</v>
          </cell>
        </row>
        <row r="46">
          <cell r="A46" t="str">
            <v>Пельмени Бульмени с говядиной и свининой Горячая шт. 0,9 кг  ПОКОМ</v>
          </cell>
          <cell r="B46" t="str">
            <v>шт</v>
          </cell>
          <cell r="C46">
            <v>669</v>
          </cell>
          <cell r="E46">
            <v>340</v>
          </cell>
          <cell r="F46">
            <v>200</v>
          </cell>
          <cell r="G46">
            <v>0.9</v>
          </cell>
          <cell r="H46">
            <v>180</v>
          </cell>
          <cell r="I46" t="str">
            <v>матрица</v>
          </cell>
          <cell r="J46">
            <v>360</v>
          </cell>
          <cell r="K46">
            <v>-20</v>
          </cell>
          <cell r="N46">
            <v>288</v>
          </cell>
          <cell r="O46">
            <v>68</v>
          </cell>
          <cell r="P46">
            <v>464</v>
          </cell>
          <cell r="Q46">
            <v>480</v>
          </cell>
          <cell r="T46">
            <v>14.235294117647058</v>
          </cell>
          <cell r="U46">
            <v>7.1764705882352944</v>
          </cell>
          <cell r="V46">
            <v>59</v>
          </cell>
          <cell r="W46">
            <v>74.2</v>
          </cell>
          <cell r="X46">
            <v>87.8</v>
          </cell>
          <cell r="Y46">
            <v>65.2</v>
          </cell>
          <cell r="Z46">
            <v>97.6</v>
          </cell>
          <cell r="AA46" t="str">
            <v>возможно перемещение из Донецка</v>
          </cell>
          <cell r="AB46">
            <v>417.6</v>
          </cell>
          <cell r="AC46">
            <v>8</v>
          </cell>
          <cell r="AD46">
            <v>60</v>
          </cell>
          <cell r="AE46">
            <v>432</v>
          </cell>
          <cell r="AF46">
            <v>12</v>
          </cell>
        </row>
        <row r="47">
          <cell r="A47" t="str">
            <v>Пельмени Бульмени с говядиной и свининой Горячая штучка 0,43  ПОКОМ</v>
          </cell>
          <cell r="B47" t="str">
            <v>шт</v>
          </cell>
          <cell r="C47">
            <v>427</v>
          </cell>
          <cell r="E47">
            <v>102</v>
          </cell>
          <cell r="F47">
            <v>297</v>
          </cell>
          <cell r="G47">
            <v>0.43</v>
          </cell>
          <cell r="H47">
            <v>180</v>
          </cell>
          <cell r="I47" t="str">
            <v>матрица</v>
          </cell>
          <cell r="J47">
            <v>102</v>
          </cell>
          <cell r="K47">
            <v>0</v>
          </cell>
          <cell r="N47">
            <v>0</v>
          </cell>
          <cell r="O47">
            <v>20.399999999999999</v>
          </cell>
          <cell r="Q47">
            <v>0</v>
          </cell>
          <cell r="T47">
            <v>14.558823529411766</v>
          </cell>
          <cell r="U47">
            <v>14.558823529411766</v>
          </cell>
          <cell r="V47">
            <v>15.8</v>
          </cell>
          <cell r="W47">
            <v>23.2</v>
          </cell>
          <cell r="X47">
            <v>34</v>
          </cell>
          <cell r="Y47">
            <v>22.8</v>
          </cell>
          <cell r="Z47">
            <v>40.799999999999997</v>
          </cell>
          <cell r="AA47" t="str">
            <v>нужно увеличить продажи</v>
          </cell>
          <cell r="AB47">
            <v>0</v>
          </cell>
          <cell r="AC47">
            <v>16</v>
          </cell>
          <cell r="AD47">
            <v>0</v>
          </cell>
          <cell r="AE47">
            <v>0</v>
          </cell>
          <cell r="AF47">
            <v>12</v>
          </cell>
        </row>
        <row r="48">
          <cell r="A48" t="str">
            <v>Пельмени Бульмени с говядиной и свининой Наваристые Горячая штучка ВЕС  ПОКОМ</v>
          </cell>
          <cell r="B48" t="str">
            <v>кг</v>
          </cell>
          <cell r="C48">
            <v>1690</v>
          </cell>
          <cell r="E48">
            <v>852</v>
          </cell>
          <cell r="F48">
            <v>695</v>
          </cell>
          <cell r="G48">
            <v>1</v>
          </cell>
          <cell r="H48">
            <v>180</v>
          </cell>
          <cell r="I48" t="str">
            <v>матрица</v>
          </cell>
          <cell r="J48">
            <v>870</v>
          </cell>
          <cell r="K48">
            <v>-18</v>
          </cell>
          <cell r="N48">
            <v>1620</v>
          </cell>
          <cell r="O48">
            <v>170.4</v>
          </cell>
          <cell r="P48">
            <v>70.599999999999909</v>
          </cell>
          <cell r="Q48">
            <v>60</v>
          </cell>
          <cell r="T48">
            <v>13.937793427230046</v>
          </cell>
          <cell r="U48">
            <v>13.585680751173708</v>
          </cell>
          <cell r="V48">
            <v>158.72999999999999</v>
          </cell>
          <cell r="W48">
            <v>145</v>
          </cell>
          <cell r="X48">
            <v>182</v>
          </cell>
          <cell r="Y48">
            <v>195.79400000000001</v>
          </cell>
          <cell r="Z48">
            <v>345</v>
          </cell>
          <cell r="AB48">
            <v>70.599999999999909</v>
          </cell>
          <cell r="AC48">
            <v>5</v>
          </cell>
          <cell r="AD48">
            <v>12</v>
          </cell>
          <cell r="AE48">
            <v>60</v>
          </cell>
          <cell r="AF48">
            <v>12</v>
          </cell>
        </row>
        <row r="49">
          <cell r="A49" t="str">
            <v>Пельмени Бульмени со сливочным маслом Горячая штучка 0,9 кг  ПОКОМ</v>
          </cell>
          <cell r="B49" t="str">
            <v>шт</v>
          </cell>
          <cell r="C49">
            <v>1308</v>
          </cell>
          <cell r="D49">
            <v>672</v>
          </cell>
          <cell r="E49">
            <v>1158</v>
          </cell>
          <cell r="F49">
            <v>508</v>
          </cell>
          <cell r="G49">
            <v>0.9</v>
          </cell>
          <cell r="H49">
            <v>180</v>
          </cell>
          <cell r="I49" t="str">
            <v>матрица</v>
          </cell>
          <cell r="J49">
            <v>1184</v>
          </cell>
          <cell r="K49">
            <v>-26</v>
          </cell>
          <cell r="N49">
            <v>960</v>
          </cell>
          <cell r="O49">
            <v>231.6</v>
          </cell>
          <cell r="P49">
            <v>1774.4</v>
          </cell>
          <cell r="Q49">
            <v>1728</v>
          </cell>
          <cell r="T49">
            <v>13.79965457685665</v>
          </cell>
          <cell r="U49">
            <v>6.3385146804835921</v>
          </cell>
          <cell r="V49">
            <v>189.4</v>
          </cell>
          <cell r="W49">
            <v>198.8</v>
          </cell>
          <cell r="X49">
            <v>215</v>
          </cell>
          <cell r="Y49">
            <v>198</v>
          </cell>
          <cell r="Z49">
            <v>285.2</v>
          </cell>
          <cell r="AB49">
            <v>1596.96</v>
          </cell>
          <cell r="AC49">
            <v>8</v>
          </cell>
          <cell r="AD49">
            <v>216</v>
          </cell>
          <cell r="AE49">
            <v>1555.2</v>
          </cell>
          <cell r="AF49">
            <v>12</v>
          </cell>
        </row>
        <row r="50">
          <cell r="A50" t="str">
            <v>Пельмени Бульмени со сливочным маслом ТМ Горячая шт. 0,43 кг  ПОКОМ</v>
          </cell>
          <cell r="B50" t="str">
            <v>шт</v>
          </cell>
          <cell r="C50">
            <v>251</v>
          </cell>
          <cell r="E50">
            <v>129</v>
          </cell>
          <cell r="F50">
            <v>70</v>
          </cell>
          <cell r="G50">
            <v>0.43</v>
          </cell>
          <cell r="H50">
            <v>180</v>
          </cell>
          <cell r="I50" t="str">
            <v>матрица</v>
          </cell>
          <cell r="J50">
            <v>129</v>
          </cell>
          <cell r="K50">
            <v>0</v>
          </cell>
          <cell r="N50">
            <v>192</v>
          </cell>
          <cell r="O50">
            <v>25.8</v>
          </cell>
          <cell r="P50">
            <v>99.199999999999989</v>
          </cell>
          <cell r="Q50">
            <v>192</v>
          </cell>
          <cell r="T50">
            <v>17.596899224806201</v>
          </cell>
          <cell r="U50">
            <v>10.155038759689923</v>
          </cell>
          <cell r="V50">
            <v>29.4</v>
          </cell>
          <cell r="W50">
            <v>41.6</v>
          </cell>
          <cell r="X50">
            <v>37.200000000000003</v>
          </cell>
          <cell r="Y50">
            <v>30.8</v>
          </cell>
          <cell r="Z50">
            <v>57.2</v>
          </cell>
          <cell r="AB50">
            <v>42.655999999999992</v>
          </cell>
          <cell r="AC50">
            <v>16</v>
          </cell>
          <cell r="AD50">
            <v>12</v>
          </cell>
          <cell r="AE50">
            <v>82.56</v>
          </cell>
          <cell r="AF50">
            <v>12</v>
          </cell>
        </row>
        <row r="51">
          <cell r="A51" t="str">
            <v>Пельмени Медвежьи ушки с фермерскими сливками ТМ Стародв флоу-пак классическая форма 0,7 кг.  Поком</v>
          </cell>
          <cell r="B51" t="str">
            <v>шт</v>
          </cell>
          <cell r="G51">
            <v>0.7</v>
          </cell>
          <cell r="H51">
            <v>180</v>
          </cell>
          <cell r="I51" t="str">
            <v>матрица</v>
          </cell>
          <cell r="K51">
            <v>0</v>
          </cell>
          <cell r="N51">
            <v>96</v>
          </cell>
          <cell r="O51">
            <v>0</v>
          </cell>
          <cell r="Q51">
            <v>0</v>
          </cell>
          <cell r="T51" t="e">
            <v>#DIV/0!</v>
          </cell>
          <cell r="U51" t="e">
            <v>#DIV/0!</v>
          </cell>
          <cell r="V51">
            <v>0</v>
          </cell>
          <cell r="W51">
            <v>1.6</v>
          </cell>
          <cell r="X51">
            <v>0.4</v>
          </cell>
          <cell r="Y51">
            <v>4.2</v>
          </cell>
          <cell r="Z51">
            <v>6.8</v>
          </cell>
          <cell r="AB51">
            <v>0</v>
          </cell>
          <cell r="AC51">
            <v>8</v>
          </cell>
          <cell r="AD51">
            <v>0</v>
          </cell>
          <cell r="AE51">
            <v>0</v>
          </cell>
          <cell r="AF51">
            <v>12</v>
          </cell>
        </row>
        <row r="52">
          <cell r="A52" t="str">
            <v>Пельмени Медвежьи ушки с фермерской свининой и говядиной Большие флоу-пак класс 0,7 кг  Поком</v>
          </cell>
          <cell r="B52" t="str">
            <v>шт</v>
          </cell>
          <cell r="C52">
            <v>17</v>
          </cell>
          <cell r="E52">
            <v>20</v>
          </cell>
          <cell r="F52">
            <v>-3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20</v>
          </cell>
          <cell r="K52">
            <v>0</v>
          </cell>
          <cell r="N52">
            <v>96</v>
          </cell>
          <cell r="O52">
            <v>4</v>
          </cell>
          <cell r="Q52">
            <v>0</v>
          </cell>
          <cell r="T52">
            <v>23.25</v>
          </cell>
          <cell r="U52">
            <v>23.25</v>
          </cell>
          <cell r="V52">
            <v>1.4</v>
          </cell>
          <cell r="W52">
            <v>8.1999999999999993</v>
          </cell>
          <cell r="X52">
            <v>1.4</v>
          </cell>
          <cell r="Y52">
            <v>4.4000000000000004</v>
          </cell>
          <cell r="Z52">
            <v>5.8</v>
          </cell>
          <cell r="AB52">
            <v>0</v>
          </cell>
          <cell r="AC52">
            <v>8</v>
          </cell>
          <cell r="AD52">
            <v>0</v>
          </cell>
          <cell r="AE52">
            <v>0</v>
          </cell>
          <cell r="AF52">
            <v>12</v>
          </cell>
        </row>
        <row r="53">
          <cell r="A53" t="str">
            <v>Пельмени Медвежьи ушки с фермерской свининой и говядиной Малые флоу-пак классическая 0,7 кг  Поком</v>
          </cell>
          <cell r="B53" t="str">
            <v>шт</v>
          </cell>
          <cell r="C53">
            <v>29</v>
          </cell>
          <cell r="E53">
            <v>11</v>
          </cell>
          <cell r="F53">
            <v>2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16</v>
          </cell>
          <cell r="K53">
            <v>-5</v>
          </cell>
          <cell r="N53">
            <v>96</v>
          </cell>
          <cell r="O53">
            <v>2.2000000000000002</v>
          </cell>
          <cell r="Q53">
            <v>0</v>
          </cell>
          <cell r="T53">
            <v>44.54545454545454</v>
          </cell>
          <cell r="U53">
            <v>44.54545454545454</v>
          </cell>
          <cell r="V53">
            <v>7</v>
          </cell>
          <cell r="W53">
            <v>5</v>
          </cell>
          <cell r="X53">
            <v>2.6</v>
          </cell>
          <cell r="Y53">
            <v>4.5999999999999996</v>
          </cell>
          <cell r="Z53">
            <v>8.4</v>
          </cell>
          <cell r="AB53">
            <v>0</v>
          </cell>
          <cell r="AC53">
            <v>8</v>
          </cell>
          <cell r="AD53">
            <v>0</v>
          </cell>
          <cell r="AE53">
            <v>0</v>
          </cell>
          <cell r="AF53">
            <v>12</v>
          </cell>
        </row>
        <row r="54">
          <cell r="A54" t="str">
            <v>Пельмени Мясорубские ТМ Стародворье фоу-пак равиоли 0,7 кг.  Поком</v>
          </cell>
          <cell r="B54" t="str">
            <v>шт</v>
          </cell>
          <cell r="C54">
            <v>482</v>
          </cell>
          <cell r="E54">
            <v>379</v>
          </cell>
          <cell r="F54">
            <v>102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384</v>
          </cell>
          <cell r="K54">
            <v>-5</v>
          </cell>
          <cell r="N54">
            <v>96</v>
          </cell>
          <cell r="O54">
            <v>75.8</v>
          </cell>
          <cell r="P54">
            <v>863.2</v>
          </cell>
          <cell r="Q54">
            <v>864</v>
          </cell>
          <cell r="T54">
            <v>14.010554089709762</v>
          </cell>
          <cell r="U54">
            <v>2.6121372031662271</v>
          </cell>
          <cell r="V54">
            <v>40.200000000000003</v>
          </cell>
          <cell r="W54">
            <v>66.2</v>
          </cell>
          <cell r="X54">
            <v>72.599999999999994</v>
          </cell>
          <cell r="Y54">
            <v>45.2</v>
          </cell>
          <cell r="Z54">
            <v>67.8</v>
          </cell>
          <cell r="AA54" t="str">
            <v>есть дубль</v>
          </cell>
          <cell r="AB54">
            <v>604.24</v>
          </cell>
          <cell r="AC54">
            <v>8</v>
          </cell>
          <cell r="AD54">
            <v>108</v>
          </cell>
          <cell r="AE54">
            <v>604.79999999999995</v>
          </cell>
          <cell r="AF54">
            <v>12</v>
          </cell>
        </row>
        <row r="55">
          <cell r="A55" t="str">
            <v>Пельмени Мясорубские с рубленой грудинкой ТМ Стародворье фоу-пак классическая форма 0,7 кг.  Поком</v>
          </cell>
          <cell r="B55" t="str">
            <v>шт</v>
          </cell>
          <cell r="E55">
            <v>1</v>
          </cell>
          <cell r="F55">
            <v>-1</v>
          </cell>
          <cell r="G55">
            <v>0</v>
          </cell>
          <cell r="H55" t="e">
            <v>#N/A</v>
          </cell>
          <cell r="I55" t="str">
            <v>не в матрице</v>
          </cell>
          <cell r="J55">
            <v>1</v>
          </cell>
          <cell r="K55">
            <v>0</v>
          </cell>
          <cell r="O55">
            <v>0.2</v>
          </cell>
          <cell r="T55">
            <v>-5</v>
          </cell>
          <cell r="U55">
            <v>-5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C55">
            <v>0</v>
          </cell>
        </row>
        <row r="56">
          <cell r="A56" t="str">
            <v>Пельмени Отборные из свинины и говядины 0,9 кг ТМ Стародворье ТС Медвежье ушко  ПОКОМ</v>
          </cell>
          <cell r="B56" t="str">
            <v>шт</v>
          </cell>
          <cell r="C56">
            <v>115</v>
          </cell>
          <cell r="F56">
            <v>94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10</v>
          </cell>
          <cell r="K56">
            <v>-10</v>
          </cell>
          <cell r="N56">
            <v>0</v>
          </cell>
          <cell r="O56">
            <v>0</v>
          </cell>
          <cell r="Q56">
            <v>0</v>
          </cell>
          <cell r="T56" t="e">
            <v>#DIV/0!</v>
          </cell>
          <cell r="U56" t="e">
            <v>#DIV/0!</v>
          </cell>
          <cell r="V56">
            <v>5.8</v>
          </cell>
          <cell r="W56">
            <v>6.8</v>
          </cell>
          <cell r="X56">
            <v>10.8</v>
          </cell>
          <cell r="Y56">
            <v>5.4</v>
          </cell>
          <cell r="Z56">
            <v>7.2</v>
          </cell>
          <cell r="AB56">
            <v>0</v>
          </cell>
          <cell r="AC56">
            <v>8</v>
          </cell>
          <cell r="AD56">
            <v>0</v>
          </cell>
          <cell r="AE56">
            <v>0</v>
          </cell>
          <cell r="AF56">
            <v>12</v>
          </cell>
        </row>
        <row r="57">
          <cell r="A57" t="str">
            <v>Пельмени Отборные с говядиной 0,9 кг НОВА ТМ Стародворье ТС Медвежье ушко  ПОКОМ</v>
          </cell>
          <cell r="B57" t="str">
            <v>шт</v>
          </cell>
          <cell r="C57">
            <v>142</v>
          </cell>
          <cell r="E57">
            <v>34</v>
          </cell>
          <cell r="F57">
            <v>98</v>
          </cell>
          <cell r="G57">
            <v>0.9</v>
          </cell>
          <cell r="H57">
            <v>180</v>
          </cell>
          <cell r="I57" t="str">
            <v>матрица</v>
          </cell>
          <cell r="J57">
            <v>36</v>
          </cell>
          <cell r="K57">
            <v>-2</v>
          </cell>
          <cell r="N57">
            <v>0</v>
          </cell>
          <cell r="O57">
            <v>6.8</v>
          </cell>
          <cell r="Q57">
            <v>0</v>
          </cell>
          <cell r="T57">
            <v>14.411764705882353</v>
          </cell>
          <cell r="U57">
            <v>14.411764705882353</v>
          </cell>
          <cell r="V57">
            <v>5.4</v>
          </cell>
          <cell r="W57">
            <v>10.199999999999999</v>
          </cell>
          <cell r="X57">
            <v>11.4</v>
          </cell>
          <cell r="Y57">
            <v>18.2</v>
          </cell>
          <cell r="Z57">
            <v>7.4</v>
          </cell>
          <cell r="AB57">
            <v>0</v>
          </cell>
          <cell r="AC57">
            <v>8</v>
          </cell>
          <cell r="AD57">
            <v>0</v>
          </cell>
          <cell r="AE57">
            <v>0</v>
          </cell>
          <cell r="AF57">
            <v>12</v>
          </cell>
        </row>
        <row r="58">
          <cell r="A58" t="str">
            <v>Пельмени С говядиной и свининой, ВЕС, ТМ Славница сфера пуговки  ПОКОМ</v>
          </cell>
          <cell r="B58" t="str">
            <v>кг</v>
          </cell>
          <cell r="C58">
            <v>1240</v>
          </cell>
          <cell r="D58">
            <v>720</v>
          </cell>
          <cell r="E58">
            <v>1035</v>
          </cell>
          <cell r="F58">
            <v>670</v>
          </cell>
          <cell r="G58">
            <v>1</v>
          </cell>
          <cell r="H58">
            <v>180</v>
          </cell>
          <cell r="I58" t="str">
            <v>матрица</v>
          </cell>
          <cell r="J58">
            <v>1040</v>
          </cell>
          <cell r="K58">
            <v>-5</v>
          </cell>
          <cell r="N58">
            <v>720</v>
          </cell>
          <cell r="O58">
            <v>207</v>
          </cell>
          <cell r="P58">
            <v>1508</v>
          </cell>
          <cell r="Q58">
            <v>1500</v>
          </cell>
          <cell r="T58">
            <v>13.961352657004831</v>
          </cell>
          <cell r="U58">
            <v>6.7149758454106276</v>
          </cell>
          <cell r="V58">
            <v>173</v>
          </cell>
          <cell r="W58">
            <v>177</v>
          </cell>
          <cell r="X58">
            <v>197</v>
          </cell>
          <cell r="Y58">
            <v>182</v>
          </cell>
          <cell r="Z58">
            <v>251.00880000000001</v>
          </cell>
          <cell r="AB58">
            <v>1508</v>
          </cell>
          <cell r="AC58">
            <v>5</v>
          </cell>
          <cell r="AD58">
            <v>300</v>
          </cell>
          <cell r="AE58">
            <v>1500</v>
          </cell>
          <cell r="AF58">
            <v>12</v>
          </cell>
        </row>
        <row r="59">
          <cell r="A59" t="str">
            <v>Пельмени Со свининой и говядиной ТМ Особый рецепт Любимая ложка 1,0 кг  ПОКОМ</v>
          </cell>
          <cell r="B59" t="str">
            <v>шт</v>
          </cell>
          <cell r="C59">
            <v>164</v>
          </cell>
          <cell r="D59">
            <v>420</v>
          </cell>
          <cell r="E59">
            <v>205</v>
          </cell>
          <cell r="F59">
            <v>354</v>
          </cell>
          <cell r="G59">
            <v>1</v>
          </cell>
          <cell r="H59">
            <v>180</v>
          </cell>
          <cell r="I59" t="str">
            <v>матрица</v>
          </cell>
          <cell r="J59">
            <v>205</v>
          </cell>
          <cell r="K59">
            <v>0</v>
          </cell>
          <cell r="N59">
            <v>0</v>
          </cell>
          <cell r="O59">
            <v>41</v>
          </cell>
          <cell r="P59">
            <v>220</v>
          </cell>
          <cell r="Q59">
            <v>240</v>
          </cell>
          <cell r="T59">
            <v>14.487804878048781</v>
          </cell>
          <cell r="U59">
            <v>8.6341463414634152</v>
          </cell>
          <cell r="V59">
            <v>35.4</v>
          </cell>
          <cell r="W59">
            <v>41.6</v>
          </cell>
          <cell r="X59">
            <v>37.6</v>
          </cell>
          <cell r="Y59">
            <v>36</v>
          </cell>
          <cell r="Z59">
            <v>39</v>
          </cell>
          <cell r="AB59">
            <v>220</v>
          </cell>
          <cell r="AC59">
            <v>5</v>
          </cell>
          <cell r="AD59">
            <v>48</v>
          </cell>
          <cell r="AE59">
            <v>240</v>
          </cell>
          <cell r="AF59">
            <v>12</v>
          </cell>
        </row>
        <row r="60">
          <cell r="A60" t="str">
            <v>Пельмени Сочные стародв. сфера 0,43кг  Поком</v>
          </cell>
          <cell r="B60" t="str">
            <v>шт</v>
          </cell>
          <cell r="C60">
            <v>83</v>
          </cell>
          <cell r="E60">
            <v>2</v>
          </cell>
          <cell r="F60">
            <v>81</v>
          </cell>
          <cell r="G60">
            <v>0</v>
          </cell>
          <cell r="H60" t="e">
            <v>#N/A</v>
          </cell>
          <cell r="I60" t="str">
            <v>не в матрице</v>
          </cell>
          <cell r="J60">
            <v>2</v>
          </cell>
          <cell r="K60">
            <v>0</v>
          </cell>
          <cell r="O60">
            <v>0.4</v>
          </cell>
          <cell r="T60">
            <v>202.5</v>
          </cell>
          <cell r="U60">
            <v>202.5</v>
          </cell>
          <cell r="V60">
            <v>0.6</v>
          </cell>
          <cell r="W60">
            <v>0</v>
          </cell>
          <cell r="X60">
            <v>0.4</v>
          </cell>
          <cell r="Y60">
            <v>0.4</v>
          </cell>
          <cell r="Z60">
            <v>0.8</v>
          </cell>
          <cell r="AA60" t="str">
            <v>перемещение / нужно продавать!!!</v>
          </cell>
          <cell r="AC60">
            <v>0</v>
          </cell>
        </row>
        <row r="61">
          <cell r="A61" t="str">
            <v>Пельмени Супермени с мясом, Горячая штучка 0,2кг    ПОКОМ</v>
          </cell>
          <cell r="B61" t="str">
            <v>шт</v>
          </cell>
          <cell r="G61">
            <v>0</v>
          </cell>
          <cell r="H61" t="e">
            <v>#N/A</v>
          </cell>
          <cell r="I61" t="str">
            <v>матрица</v>
          </cell>
          <cell r="K61">
            <v>0</v>
          </cell>
          <cell r="O61">
            <v>0</v>
          </cell>
          <cell r="T61" t="e">
            <v>#DIV/0!</v>
          </cell>
          <cell r="U61" t="e">
            <v>#DIV/0!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 t="str">
            <v>нет потребности</v>
          </cell>
          <cell r="AC61">
            <v>0</v>
          </cell>
          <cell r="AF61">
            <v>8</v>
          </cell>
        </row>
        <row r="62">
          <cell r="A62" t="str">
            <v>Пельмени Супермени со сливочным маслом Супермени 0,2 Сфера Горячая штучка  Поком</v>
          </cell>
          <cell r="B62" t="str">
            <v>шт</v>
          </cell>
          <cell r="G62">
            <v>0</v>
          </cell>
          <cell r="H62" t="e">
            <v>#N/A</v>
          </cell>
          <cell r="I62" t="str">
            <v>матрица</v>
          </cell>
          <cell r="K62">
            <v>0</v>
          </cell>
          <cell r="O62">
            <v>0</v>
          </cell>
          <cell r="T62" t="e">
            <v>#DIV/0!</v>
          </cell>
          <cell r="U62" t="e">
            <v>#DIV/0!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 t="str">
            <v>нет потребности</v>
          </cell>
          <cell r="AC62">
            <v>0</v>
          </cell>
          <cell r="AF62">
            <v>6</v>
          </cell>
        </row>
        <row r="63">
          <cell r="A63" t="str">
            <v>Печеные пельмени Печь-мени с мясом Печеные пельмени Фикс.вес 0,2 сфера Вязанка  Поком</v>
          </cell>
          <cell r="B63" t="str">
            <v>шт</v>
          </cell>
          <cell r="G63">
            <v>0</v>
          </cell>
          <cell r="H63" t="e">
            <v>#N/A</v>
          </cell>
          <cell r="I63" t="str">
            <v>матрица</v>
          </cell>
          <cell r="K63">
            <v>0</v>
          </cell>
          <cell r="O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 t="str">
            <v>нет потребности</v>
          </cell>
          <cell r="AC63">
            <v>0</v>
          </cell>
          <cell r="AF63">
            <v>6</v>
          </cell>
        </row>
        <row r="64">
          <cell r="A64" t="str">
            <v>Смак-мени с картофелем и сочной грудинкой ТМ Зареченские  флоу-пак 1 кг.  Поком</v>
          </cell>
          <cell r="B64" t="str">
            <v>шт</v>
          </cell>
          <cell r="C64">
            <v>1</v>
          </cell>
          <cell r="F64">
            <v>1</v>
          </cell>
          <cell r="G64">
            <v>0</v>
          </cell>
          <cell r="H64" t="e">
            <v>#N/A</v>
          </cell>
          <cell r="I64" t="str">
            <v>не в матрице</v>
          </cell>
          <cell r="K64">
            <v>0</v>
          </cell>
          <cell r="O64">
            <v>0</v>
          </cell>
          <cell r="T64" t="e">
            <v>#DIV/0!</v>
          </cell>
          <cell r="U64" t="e">
            <v>#DIV/0!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C64">
            <v>0</v>
          </cell>
        </row>
        <row r="65">
          <cell r="A65" t="str">
            <v>Смак-мени с мясом ТМ Зареченские ТС Зареченские продукты флоу-пак 1 кг.  Поком</v>
          </cell>
          <cell r="B65" t="str">
            <v>шт</v>
          </cell>
          <cell r="C65">
            <v>27</v>
          </cell>
          <cell r="E65">
            <v>8</v>
          </cell>
          <cell r="F65">
            <v>19</v>
          </cell>
          <cell r="G65">
            <v>0</v>
          </cell>
          <cell r="H65" t="e">
            <v>#N/A</v>
          </cell>
          <cell r="I65" t="str">
            <v>не в матрице</v>
          </cell>
          <cell r="J65">
            <v>8</v>
          </cell>
          <cell r="K65">
            <v>0</v>
          </cell>
          <cell r="O65">
            <v>1.6</v>
          </cell>
          <cell r="T65">
            <v>11.875</v>
          </cell>
          <cell r="U65">
            <v>11.875</v>
          </cell>
          <cell r="V65">
            <v>0</v>
          </cell>
          <cell r="W65">
            <v>1</v>
          </cell>
          <cell r="X65">
            <v>0</v>
          </cell>
          <cell r="Y65">
            <v>1</v>
          </cell>
          <cell r="Z65">
            <v>0</v>
          </cell>
          <cell r="AA65" t="str">
            <v>нужно увеличить продажи!!!</v>
          </cell>
          <cell r="AC65">
            <v>0</v>
          </cell>
        </row>
        <row r="66">
          <cell r="A66" t="str">
            <v>Смаколадьи с яблоком и грушей ТМ Зареченские  флоу-пак 0,9 кг.  Поком</v>
          </cell>
          <cell r="B66" t="str">
            <v>шт</v>
          </cell>
          <cell r="C66">
            <v>9.8000000000000007</v>
          </cell>
          <cell r="F66">
            <v>9.8000000000000007</v>
          </cell>
          <cell r="G66">
            <v>0</v>
          </cell>
          <cell r="H66" t="e">
            <v>#N/A</v>
          </cell>
          <cell r="I66" t="str">
            <v>не в матрице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0.2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нужно увеличить продажи!!!</v>
          </cell>
          <cell r="AC66">
            <v>0</v>
          </cell>
        </row>
        <row r="67">
          <cell r="A67" t="str">
            <v>Сосиски Оригинальные заморож. ТМ Стародворье в вак 0,33 кг  Поком</v>
          </cell>
          <cell r="B67" t="str">
            <v>шт</v>
          </cell>
          <cell r="C67">
            <v>51</v>
          </cell>
          <cell r="F67">
            <v>51</v>
          </cell>
          <cell r="G67">
            <v>0</v>
          </cell>
          <cell r="H67">
            <v>365</v>
          </cell>
          <cell r="I67" t="str">
            <v>не в матрице</v>
          </cell>
          <cell r="K67">
            <v>0</v>
          </cell>
          <cell r="O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2.8</v>
          </cell>
          <cell r="Y67">
            <v>0</v>
          </cell>
          <cell r="Z67">
            <v>0</v>
          </cell>
          <cell r="AA67" t="str">
            <v>нужно увеличить продажи!!!</v>
          </cell>
          <cell r="AC67">
            <v>0</v>
          </cell>
        </row>
        <row r="68">
          <cell r="A68" t="str">
            <v>Фрай-пицца с ветчиной и грибами ТМ Зареченские ТС Зареченские продукты.  Поком</v>
          </cell>
          <cell r="B68" t="str">
            <v>кг</v>
          </cell>
          <cell r="C68">
            <v>17.3</v>
          </cell>
          <cell r="E68">
            <v>6</v>
          </cell>
          <cell r="F68">
            <v>11.3</v>
          </cell>
          <cell r="G68">
            <v>1</v>
          </cell>
          <cell r="H68">
            <v>180</v>
          </cell>
          <cell r="I68" t="str">
            <v>матрица</v>
          </cell>
          <cell r="J68">
            <v>6.7</v>
          </cell>
          <cell r="K68">
            <v>-0.70000000000000018</v>
          </cell>
          <cell r="N68">
            <v>0</v>
          </cell>
          <cell r="O68">
            <v>1.2</v>
          </cell>
          <cell r="Q68">
            <v>0</v>
          </cell>
          <cell r="T68">
            <v>9.4166666666666679</v>
          </cell>
          <cell r="U68">
            <v>9.4166666666666679</v>
          </cell>
          <cell r="V68">
            <v>1.94</v>
          </cell>
          <cell r="W68">
            <v>2.4</v>
          </cell>
          <cell r="X68">
            <v>3</v>
          </cell>
          <cell r="Y68">
            <v>2.4</v>
          </cell>
          <cell r="Z68">
            <v>3</v>
          </cell>
          <cell r="AA68" t="str">
            <v>может стоить вывести???? / пока не заказываем (соглавсовал с Савельевым, на письмо ТК не ответила)</v>
          </cell>
          <cell r="AB68">
            <v>0</v>
          </cell>
          <cell r="AC68">
            <v>3</v>
          </cell>
          <cell r="AD68">
            <v>0</v>
          </cell>
          <cell r="AE68">
            <v>0</v>
          </cell>
          <cell r="AF68">
            <v>14</v>
          </cell>
        </row>
        <row r="69">
          <cell r="A69" t="str">
            <v>Хотстеры ТМ Горячая штучка ТС Хотстеры 0,25 кг зам  ПОКОМ</v>
          </cell>
          <cell r="B69" t="str">
            <v>шт</v>
          </cell>
          <cell r="C69">
            <v>444</v>
          </cell>
          <cell r="D69">
            <v>840</v>
          </cell>
          <cell r="E69">
            <v>593</v>
          </cell>
          <cell r="F69">
            <v>572</v>
          </cell>
          <cell r="G69">
            <v>0.25</v>
          </cell>
          <cell r="H69">
            <v>180</v>
          </cell>
          <cell r="I69" t="str">
            <v>матрица</v>
          </cell>
          <cell r="J69">
            <v>590</v>
          </cell>
          <cell r="K69">
            <v>3</v>
          </cell>
          <cell r="N69">
            <v>0</v>
          </cell>
          <cell r="O69">
            <v>118.6</v>
          </cell>
          <cell r="P69">
            <v>1088.3999999999999</v>
          </cell>
          <cell r="Q69">
            <v>1008</v>
          </cell>
          <cell r="T69">
            <v>13.322091062394604</v>
          </cell>
          <cell r="U69">
            <v>4.8229342327150091</v>
          </cell>
          <cell r="V69">
            <v>73.8</v>
          </cell>
          <cell r="W69">
            <v>100</v>
          </cell>
          <cell r="X69">
            <v>81.400000000000006</v>
          </cell>
          <cell r="Y69">
            <v>61.6</v>
          </cell>
          <cell r="Z69">
            <v>56</v>
          </cell>
          <cell r="AB69">
            <v>272.09999999999997</v>
          </cell>
          <cell r="AC69">
            <v>12</v>
          </cell>
          <cell r="AD69">
            <v>84</v>
          </cell>
          <cell r="AE69">
            <v>252</v>
          </cell>
          <cell r="AF69">
            <v>14</v>
          </cell>
        </row>
        <row r="70">
          <cell r="A70" t="str">
            <v>Хрустящие крылышки ТМ Горячая штучка 0,3 кг зам  ПОКОМ</v>
          </cell>
          <cell r="B70" t="str">
            <v>шт</v>
          </cell>
          <cell r="C70">
            <v>-17</v>
          </cell>
          <cell r="D70">
            <v>840</v>
          </cell>
          <cell r="E70">
            <v>374</v>
          </cell>
          <cell r="F70">
            <v>447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380</v>
          </cell>
          <cell r="K70">
            <v>-6</v>
          </cell>
          <cell r="N70">
            <v>0</v>
          </cell>
          <cell r="O70">
            <v>74.8</v>
          </cell>
          <cell r="P70">
            <v>600.20000000000005</v>
          </cell>
          <cell r="Q70">
            <v>672</v>
          </cell>
          <cell r="T70">
            <v>14.959893048128343</v>
          </cell>
          <cell r="U70">
            <v>5.9759358288770059</v>
          </cell>
          <cell r="V70">
            <v>11</v>
          </cell>
          <cell r="W70">
            <v>56</v>
          </cell>
          <cell r="X70">
            <v>23.2</v>
          </cell>
          <cell r="Y70">
            <v>26.4</v>
          </cell>
          <cell r="Z70">
            <v>14.8</v>
          </cell>
          <cell r="AB70">
            <v>180.06</v>
          </cell>
          <cell r="AC70">
            <v>12</v>
          </cell>
          <cell r="AD70">
            <v>56</v>
          </cell>
          <cell r="AE70">
            <v>201.6</v>
          </cell>
          <cell r="AF70">
            <v>14</v>
          </cell>
        </row>
        <row r="71">
          <cell r="A71" t="str">
            <v>Хрустящие крылышки ТМ Зареченские ТС Зареченские продукты.   Поком</v>
          </cell>
          <cell r="B71" t="str">
            <v>кг</v>
          </cell>
          <cell r="D71">
            <v>421.2</v>
          </cell>
          <cell r="E71">
            <v>96.7</v>
          </cell>
          <cell r="F71">
            <v>324.5</v>
          </cell>
          <cell r="G71">
            <v>1</v>
          </cell>
          <cell r="H71">
            <v>180</v>
          </cell>
          <cell r="I71" t="str">
            <v>матрица</v>
          </cell>
          <cell r="J71">
            <v>97.3</v>
          </cell>
          <cell r="K71">
            <v>-0.59999999999999432</v>
          </cell>
          <cell r="N71">
            <v>0</v>
          </cell>
          <cell r="O71">
            <v>19.34</v>
          </cell>
          <cell r="Q71">
            <v>0</v>
          </cell>
          <cell r="T71">
            <v>16.778697001034125</v>
          </cell>
          <cell r="U71">
            <v>16.778697001034125</v>
          </cell>
          <cell r="V71">
            <v>0</v>
          </cell>
          <cell r="W71">
            <v>17.28</v>
          </cell>
          <cell r="X71">
            <v>4.32</v>
          </cell>
          <cell r="Y71">
            <v>6.8400000000000007</v>
          </cell>
          <cell r="Z71">
            <v>7.2799999999999994</v>
          </cell>
          <cell r="AB71">
            <v>0</v>
          </cell>
          <cell r="AC71">
            <v>1.8</v>
          </cell>
          <cell r="AD71">
            <v>0</v>
          </cell>
          <cell r="AE71">
            <v>0</v>
          </cell>
          <cell r="AF71">
            <v>18</v>
          </cell>
        </row>
        <row r="72">
          <cell r="A72" t="str">
            <v>Хрустящие крылышки острые к пиву ТМ Горячая штучка 0,3кг зам  ПОКОМ</v>
          </cell>
          <cell r="B72" t="str">
            <v>шт</v>
          </cell>
          <cell r="C72">
            <v>12</v>
          </cell>
          <cell r="D72">
            <v>840</v>
          </cell>
          <cell r="E72">
            <v>316</v>
          </cell>
          <cell r="F72">
            <v>536</v>
          </cell>
          <cell r="G72">
            <v>0.3</v>
          </cell>
          <cell r="H72">
            <v>180</v>
          </cell>
          <cell r="I72" t="str">
            <v>матрица</v>
          </cell>
          <cell r="J72">
            <v>316</v>
          </cell>
          <cell r="K72">
            <v>0</v>
          </cell>
          <cell r="N72">
            <v>0</v>
          </cell>
          <cell r="O72">
            <v>63.2</v>
          </cell>
          <cell r="P72">
            <v>348.80000000000007</v>
          </cell>
          <cell r="Q72">
            <v>336</v>
          </cell>
          <cell r="T72">
            <v>13.797468354430379</v>
          </cell>
          <cell r="U72">
            <v>8.4810126582278471</v>
          </cell>
          <cell r="V72">
            <v>19.8</v>
          </cell>
          <cell r="W72">
            <v>51.2</v>
          </cell>
          <cell r="X72">
            <v>20.2</v>
          </cell>
          <cell r="Y72">
            <v>32.200000000000003</v>
          </cell>
          <cell r="Z72">
            <v>14</v>
          </cell>
          <cell r="AB72">
            <v>104.64000000000001</v>
          </cell>
          <cell r="AC72">
            <v>12</v>
          </cell>
          <cell r="AD72">
            <v>28</v>
          </cell>
          <cell r="AE72">
            <v>100.8</v>
          </cell>
          <cell r="AF72">
            <v>14</v>
          </cell>
        </row>
        <row r="73">
          <cell r="A73" t="str">
            <v>Чебупай сочное яблоко ТМ Горячая штучка ТС Чебупай 0,2 кг УВС.  зам  ПОКОМ</v>
          </cell>
          <cell r="B73" t="str">
            <v>шт</v>
          </cell>
          <cell r="C73">
            <v>91</v>
          </cell>
          <cell r="E73">
            <v>18</v>
          </cell>
          <cell r="F73">
            <v>72</v>
          </cell>
          <cell r="G73">
            <v>0.2</v>
          </cell>
          <cell r="H73">
            <v>365</v>
          </cell>
          <cell r="I73" t="str">
            <v>матрица</v>
          </cell>
          <cell r="J73">
            <v>18</v>
          </cell>
          <cell r="K73">
            <v>0</v>
          </cell>
          <cell r="N73">
            <v>0</v>
          </cell>
          <cell r="O73">
            <v>3.6</v>
          </cell>
          <cell r="Q73">
            <v>0</v>
          </cell>
          <cell r="T73">
            <v>20</v>
          </cell>
          <cell r="U73">
            <v>20</v>
          </cell>
          <cell r="V73">
            <v>1.4</v>
          </cell>
          <cell r="W73">
            <v>3.6</v>
          </cell>
          <cell r="X73">
            <v>1.6</v>
          </cell>
          <cell r="Y73">
            <v>3.8</v>
          </cell>
          <cell r="Z73">
            <v>9.1999999999999993</v>
          </cell>
          <cell r="AA73" t="str">
            <v>нужно увеличить продажи!!!</v>
          </cell>
          <cell r="AB73">
            <v>0</v>
          </cell>
          <cell r="AC73">
            <v>6</v>
          </cell>
          <cell r="AD73">
            <v>0</v>
          </cell>
          <cell r="AE73">
            <v>0</v>
          </cell>
          <cell r="AF73">
            <v>10</v>
          </cell>
        </row>
        <row r="74">
          <cell r="A74" t="str">
            <v>Чебупай спелая вишня ТМ Горячая штучка ТС Чебупай 0,2 кг УВС. зам  ПОКОМ</v>
          </cell>
          <cell r="B74" t="str">
            <v>шт</v>
          </cell>
          <cell r="C74">
            <v>63</v>
          </cell>
          <cell r="E74">
            <v>57</v>
          </cell>
          <cell r="F74">
            <v>5</v>
          </cell>
          <cell r="G74">
            <v>0.2</v>
          </cell>
          <cell r="H74">
            <v>365</v>
          </cell>
          <cell r="I74" t="str">
            <v>матрица</v>
          </cell>
          <cell r="J74">
            <v>57</v>
          </cell>
          <cell r="K74">
            <v>0</v>
          </cell>
          <cell r="N74">
            <v>0</v>
          </cell>
          <cell r="O74">
            <v>11.4</v>
          </cell>
          <cell r="P74">
            <v>154.6</v>
          </cell>
          <cell r="Q74">
            <v>180</v>
          </cell>
          <cell r="T74">
            <v>16.228070175438596</v>
          </cell>
          <cell r="U74">
            <v>0.43859649122807015</v>
          </cell>
          <cell r="V74">
            <v>3.8</v>
          </cell>
          <cell r="W74">
            <v>7.2</v>
          </cell>
          <cell r="X74">
            <v>1.4</v>
          </cell>
          <cell r="Y74">
            <v>3</v>
          </cell>
          <cell r="Z74">
            <v>9.1999999999999993</v>
          </cell>
          <cell r="AB74">
            <v>30.92</v>
          </cell>
          <cell r="AC74">
            <v>6</v>
          </cell>
          <cell r="AD74">
            <v>30</v>
          </cell>
          <cell r="AE74">
            <v>36</v>
          </cell>
          <cell r="AF74">
            <v>10</v>
          </cell>
        </row>
        <row r="75">
          <cell r="A75" t="str">
            <v>Чебупели Курочка гриль Базовый ассортимент Фикс.вес 0,3 Пакет Горячая штучка  Поком</v>
          </cell>
          <cell r="B75" t="str">
            <v>шт</v>
          </cell>
          <cell r="C75">
            <v>-1</v>
          </cell>
          <cell r="F75">
            <v>-1</v>
          </cell>
          <cell r="G75">
            <v>0.3</v>
          </cell>
          <cell r="H75">
            <v>180</v>
          </cell>
          <cell r="I75" t="str">
            <v>матрица</v>
          </cell>
          <cell r="K75">
            <v>0</v>
          </cell>
          <cell r="N75">
            <v>196</v>
          </cell>
          <cell r="O75">
            <v>0</v>
          </cell>
          <cell r="Q75">
            <v>0</v>
          </cell>
          <cell r="T75" t="e">
            <v>#DIV/0!</v>
          </cell>
          <cell r="U75" t="e">
            <v>#DIV/0!</v>
          </cell>
          <cell r="V75">
            <v>0</v>
          </cell>
          <cell r="W75">
            <v>13.6</v>
          </cell>
          <cell r="X75">
            <v>21.8</v>
          </cell>
          <cell r="Y75">
            <v>7.2</v>
          </cell>
          <cell r="Z75">
            <v>14.2</v>
          </cell>
          <cell r="AA75" t="str">
            <v>01,07 завод не отгрузил 224шт.</v>
          </cell>
          <cell r="AB75">
            <v>0</v>
          </cell>
          <cell r="AC75">
            <v>14</v>
          </cell>
          <cell r="AD75">
            <v>0</v>
          </cell>
          <cell r="AE75">
            <v>0</v>
          </cell>
          <cell r="AF75">
            <v>14</v>
          </cell>
        </row>
        <row r="76">
          <cell r="A76" t="str">
            <v>Чебупели с мясом Базовый ассортимент Фикс.вес 0,48 Лоток Горячая штучка ХХЛ  Поком</v>
          </cell>
          <cell r="B76" t="str">
            <v>шт</v>
          </cell>
          <cell r="C76">
            <v>51</v>
          </cell>
          <cell r="E76">
            <v>19</v>
          </cell>
          <cell r="F76">
            <v>8</v>
          </cell>
          <cell r="G76">
            <v>0.48</v>
          </cell>
          <cell r="H76">
            <v>180</v>
          </cell>
          <cell r="I76" t="str">
            <v>матрица</v>
          </cell>
          <cell r="J76">
            <v>167</v>
          </cell>
          <cell r="K76">
            <v>-148</v>
          </cell>
          <cell r="N76">
            <v>224</v>
          </cell>
          <cell r="O76">
            <v>3.8</v>
          </cell>
          <cell r="Q76">
            <v>0</v>
          </cell>
          <cell r="T76">
            <v>61.05263157894737</v>
          </cell>
          <cell r="U76">
            <v>61.05263157894737</v>
          </cell>
          <cell r="V76">
            <v>17</v>
          </cell>
          <cell r="W76">
            <v>17.399999999999999</v>
          </cell>
          <cell r="X76">
            <v>13.6</v>
          </cell>
          <cell r="Y76">
            <v>5.6</v>
          </cell>
          <cell r="Z76">
            <v>13.8</v>
          </cell>
          <cell r="AB76">
            <v>0</v>
          </cell>
          <cell r="AC76">
            <v>8</v>
          </cell>
          <cell r="AD76">
            <v>0</v>
          </cell>
          <cell r="AE76">
            <v>0</v>
          </cell>
          <cell r="AF76">
            <v>14</v>
          </cell>
        </row>
        <row r="77">
          <cell r="A77" t="str">
            <v>Чебупицца Пепперони ТМ Горячая штучка ТС Чебупицца 0.25кг зам  ПОКОМ</v>
          </cell>
          <cell r="B77" t="str">
            <v>шт</v>
          </cell>
          <cell r="C77">
            <v>462</v>
          </cell>
          <cell r="D77">
            <v>840</v>
          </cell>
          <cell r="E77">
            <v>564</v>
          </cell>
          <cell r="F77">
            <v>604</v>
          </cell>
          <cell r="G77">
            <v>0.25</v>
          </cell>
          <cell r="H77">
            <v>180</v>
          </cell>
          <cell r="I77" t="str">
            <v>матрица</v>
          </cell>
          <cell r="J77">
            <v>556</v>
          </cell>
          <cell r="K77">
            <v>8</v>
          </cell>
          <cell r="N77">
            <v>168</v>
          </cell>
          <cell r="O77">
            <v>112.8</v>
          </cell>
          <cell r="P77">
            <v>807.2</v>
          </cell>
          <cell r="Q77">
            <v>840</v>
          </cell>
          <cell r="T77">
            <v>14.290780141843973</v>
          </cell>
          <cell r="U77">
            <v>6.8439716312056742</v>
          </cell>
          <cell r="V77">
            <v>97.8</v>
          </cell>
          <cell r="W77">
            <v>100.8</v>
          </cell>
          <cell r="X77">
            <v>93.8</v>
          </cell>
          <cell r="Y77">
            <v>93.4</v>
          </cell>
          <cell r="Z77">
            <v>95.4</v>
          </cell>
          <cell r="AB77">
            <v>201.8</v>
          </cell>
          <cell r="AC77">
            <v>12</v>
          </cell>
          <cell r="AD77">
            <v>70</v>
          </cell>
          <cell r="AE77">
            <v>210</v>
          </cell>
          <cell r="AF77">
            <v>14</v>
          </cell>
        </row>
        <row r="78">
          <cell r="A78" t="str">
            <v>Чебупицца курочка по-итальянски Горячая штучка 0,25 кг зам  ПОКОМ</v>
          </cell>
          <cell r="B78" t="str">
            <v>шт</v>
          </cell>
          <cell r="C78">
            <v>535</v>
          </cell>
          <cell r="D78">
            <v>840</v>
          </cell>
          <cell r="E78">
            <v>580</v>
          </cell>
          <cell r="F78">
            <v>635</v>
          </cell>
          <cell r="G78">
            <v>0.25</v>
          </cell>
          <cell r="H78">
            <v>180</v>
          </cell>
          <cell r="I78" t="str">
            <v>матрица</v>
          </cell>
          <cell r="J78">
            <v>578</v>
          </cell>
          <cell r="K78">
            <v>2</v>
          </cell>
          <cell r="N78">
            <v>336</v>
          </cell>
          <cell r="O78">
            <v>116</v>
          </cell>
          <cell r="P78">
            <v>653</v>
          </cell>
          <cell r="Q78">
            <v>672</v>
          </cell>
          <cell r="T78">
            <v>14.163793103448276</v>
          </cell>
          <cell r="U78">
            <v>8.3706896551724146</v>
          </cell>
          <cell r="V78">
            <v>108.6</v>
          </cell>
          <cell r="W78">
            <v>126.6</v>
          </cell>
          <cell r="X78">
            <v>108.2</v>
          </cell>
          <cell r="Y78">
            <v>103.6</v>
          </cell>
          <cell r="Z78">
            <v>104</v>
          </cell>
          <cell r="AB78">
            <v>163.25</v>
          </cell>
          <cell r="AC78">
            <v>12</v>
          </cell>
          <cell r="AD78">
            <v>56</v>
          </cell>
          <cell r="AE78">
            <v>168</v>
          </cell>
          <cell r="AF78">
            <v>14</v>
          </cell>
        </row>
        <row r="79">
          <cell r="A79" t="str">
            <v>Чебуреки Мясные вес 2,7 кг Кулинарные изделия мясосодержащие рубленые в тесте жарен  ПОКОМ</v>
          </cell>
          <cell r="B79" t="str">
            <v>кг</v>
          </cell>
          <cell r="C79">
            <v>-2.7</v>
          </cell>
          <cell r="F79">
            <v>-2.7</v>
          </cell>
          <cell r="G79">
            <v>0</v>
          </cell>
          <cell r="H79" t="e">
            <v>#N/A</v>
          </cell>
          <cell r="I79" t="str">
            <v>не в матрице</v>
          </cell>
          <cell r="K79">
            <v>0</v>
          </cell>
          <cell r="O79">
            <v>0</v>
          </cell>
          <cell r="T79" t="e">
            <v>#DIV/0!</v>
          </cell>
          <cell r="U79" t="e">
            <v>#DIV/0!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 t="str">
            <v>дубль</v>
          </cell>
          <cell r="AC79">
            <v>0</v>
          </cell>
        </row>
        <row r="80">
          <cell r="A80" t="str">
            <v>Чебуреки Мясные вес 2,7 кг ТМ Зареченские ТС Зареченские продукты   Поком</v>
          </cell>
          <cell r="B80" t="str">
            <v>кг</v>
          </cell>
          <cell r="C80">
            <v>89.1</v>
          </cell>
          <cell r="E80">
            <v>18.899999999999999</v>
          </cell>
          <cell r="F80">
            <v>70.2</v>
          </cell>
          <cell r="G80">
            <v>1</v>
          </cell>
          <cell r="H80">
            <v>180</v>
          </cell>
          <cell r="I80" t="str">
            <v>матрица</v>
          </cell>
          <cell r="J80">
            <v>18.100000000000001</v>
          </cell>
          <cell r="K80">
            <v>0.79999999999999716</v>
          </cell>
          <cell r="N80">
            <v>0</v>
          </cell>
          <cell r="O80">
            <v>3.78</v>
          </cell>
          <cell r="Q80">
            <v>0</v>
          </cell>
          <cell r="T80">
            <v>18.571428571428573</v>
          </cell>
          <cell r="U80">
            <v>18.571428571428573</v>
          </cell>
          <cell r="V80">
            <v>3.78</v>
          </cell>
          <cell r="W80">
            <v>2.16</v>
          </cell>
          <cell r="X80">
            <v>2.7</v>
          </cell>
          <cell r="Y80">
            <v>2.16</v>
          </cell>
          <cell r="Z80">
            <v>1.62</v>
          </cell>
          <cell r="AA80" t="str">
            <v>нужно увеличить продажи!!! / есть дубль</v>
          </cell>
          <cell r="AB80">
            <v>0</v>
          </cell>
          <cell r="AC80">
            <v>2.7</v>
          </cell>
          <cell r="AD80">
            <v>0</v>
          </cell>
          <cell r="AE80">
            <v>0</v>
          </cell>
          <cell r="AF80">
            <v>14</v>
          </cell>
        </row>
        <row r="81">
          <cell r="A81" t="str">
            <v>Чебуреки сочные ТМ Зареченские ТС Зареченские продукты.  Поком</v>
          </cell>
          <cell r="B81" t="str">
            <v>кг</v>
          </cell>
          <cell r="C81">
            <v>305</v>
          </cell>
          <cell r="D81">
            <v>840</v>
          </cell>
          <cell r="E81">
            <v>480</v>
          </cell>
          <cell r="F81">
            <v>555</v>
          </cell>
          <cell r="G81">
            <v>1</v>
          </cell>
          <cell r="H81">
            <v>180</v>
          </cell>
          <cell r="I81" t="str">
            <v>матрица</v>
          </cell>
          <cell r="J81">
            <v>480</v>
          </cell>
          <cell r="K81">
            <v>0</v>
          </cell>
          <cell r="N81">
            <v>300</v>
          </cell>
          <cell r="O81">
            <v>96</v>
          </cell>
          <cell r="P81">
            <v>489</v>
          </cell>
          <cell r="Q81">
            <v>480</v>
          </cell>
          <cell r="T81">
            <v>13.90625</v>
          </cell>
          <cell r="U81">
            <v>8.90625</v>
          </cell>
          <cell r="V81">
            <v>96</v>
          </cell>
          <cell r="W81">
            <v>117.36</v>
          </cell>
          <cell r="X81">
            <v>85.2</v>
          </cell>
          <cell r="Y81">
            <v>97</v>
          </cell>
          <cell r="Z81">
            <v>107</v>
          </cell>
          <cell r="AA81" t="str">
            <v>есть дубль</v>
          </cell>
          <cell r="AB81">
            <v>489</v>
          </cell>
          <cell r="AC81">
            <v>5</v>
          </cell>
          <cell r="AD81">
            <v>96</v>
          </cell>
          <cell r="AE81">
            <v>480</v>
          </cell>
          <cell r="AF81">
            <v>12</v>
          </cell>
        </row>
        <row r="82">
          <cell r="A82" t="str">
            <v>Чебуреки сочные, ВЕС, куриные жарен. зам  ПОКОМ</v>
          </cell>
          <cell r="B82" t="str">
            <v>кг</v>
          </cell>
          <cell r="C82">
            <v>-5</v>
          </cell>
          <cell r="F82">
            <v>-5</v>
          </cell>
          <cell r="G82">
            <v>0</v>
          </cell>
          <cell r="H82" t="e">
            <v>#N/A</v>
          </cell>
          <cell r="I82" t="str">
            <v>не в матрице</v>
          </cell>
          <cell r="K82">
            <v>0</v>
          </cell>
          <cell r="O82">
            <v>0</v>
          </cell>
          <cell r="T82" t="e">
            <v>#DIV/0!</v>
          </cell>
          <cell r="U82" t="e">
            <v>#DIV/0!</v>
          </cell>
          <cell r="V82">
            <v>0</v>
          </cell>
          <cell r="W82">
            <v>1</v>
          </cell>
          <cell r="X82">
            <v>1</v>
          </cell>
          <cell r="Y82">
            <v>0</v>
          </cell>
          <cell r="Z82">
            <v>0</v>
          </cell>
          <cell r="AA82" t="str">
            <v>дубль</v>
          </cell>
          <cell r="AC82">
            <v>0</v>
          </cell>
        </row>
        <row r="83">
          <cell r="A83" t="str">
            <v>Чебуречище горячая штучка 0,14кг Поком</v>
          </cell>
          <cell r="B83" t="str">
            <v>шт</v>
          </cell>
          <cell r="C83">
            <v>40</v>
          </cell>
          <cell r="E83">
            <v>19</v>
          </cell>
          <cell r="F83">
            <v>15</v>
          </cell>
          <cell r="G83">
            <v>0.14000000000000001</v>
          </cell>
          <cell r="H83">
            <v>180</v>
          </cell>
          <cell r="I83" t="str">
            <v>матрица</v>
          </cell>
          <cell r="J83">
            <v>114</v>
          </cell>
          <cell r="K83">
            <v>-95</v>
          </cell>
          <cell r="N83">
            <v>264</v>
          </cell>
          <cell r="O83">
            <v>3.8</v>
          </cell>
          <cell r="Q83">
            <v>0</v>
          </cell>
          <cell r="T83">
            <v>73.421052631578945</v>
          </cell>
          <cell r="U83">
            <v>73.421052631578945</v>
          </cell>
          <cell r="V83">
            <v>16.8</v>
          </cell>
          <cell r="W83">
            <v>24.8</v>
          </cell>
          <cell r="X83">
            <v>19</v>
          </cell>
          <cell r="Y83">
            <v>20.8</v>
          </cell>
          <cell r="Z83">
            <v>7.2</v>
          </cell>
          <cell r="AA83" t="str">
            <v>01,07 завод не отгрузил 44шт.</v>
          </cell>
          <cell r="AB83">
            <v>0</v>
          </cell>
          <cell r="AC83">
            <v>22</v>
          </cell>
          <cell r="AD83">
            <v>0</v>
          </cell>
          <cell r="AE83">
            <v>0</v>
          </cell>
          <cell r="AF83">
            <v>12</v>
          </cell>
        </row>
        <row r="84">
          <cell r="A84" t="str">
            <v>Пельмени Домашние с говядиной и свининой ТМ Зареченские ТС Зареченские продукты сфера ф/п ф/в 0,7 МГ</v>
          </cell>
          <cell r="B84" t="str">
            <v>шт</v>
          </cell>
          <cell r="G84">
            <v>0.7</v>
          </cell>
          <cell r="H84">
            <v>180</v>
          </cell>
          <cell r="I84" t="str">
            <v>матрица</v>
          </cell>
          <cell r="P84">
            <v>100</v>
          </cell>
          <cell r="Q84">
            <v>120</v>
          </cell>
          <cell r="T84" t="e">
            <v>#DIV/0!</v>
          </cell>
          <cell r="U84" t="e">
            <v>#DIV/0!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B84">
            <v>70</v>
          </cell>
          <cell r="AC84">
            <v>10</v>
          </cell>
          <cell r="AD84">
            <v>12</v>
          </cell>
          <cell r="AE84">
            <v>84</v>
          </cell>
          <cell r="AF84">
            <v>12</v>
          </cell>
        </row>
        <row r="85">
          <cell r="A85" t="str">
            <v>Пельмени Домашние со сливочным маслом ТМ Зареченские ТС Зареченские продукты сфера ф/п ф/в 0,7 МГ</v>
          </cell>
          <cell r="B85" t="str">
            <v>шт</v>
          </cell>
          <cell r="G85">
            <v>0.7</v>
          </cell>
          <cell r="H85">
            <v>180</v>
          </cell>
          <cell r="I85" t="str">
            <v>матрица</v>
          </cell>
          <cell r="P85">
            <v>100</v>
          </cell>
          <cell r="Q85">
            <v>120</v>
          </cell>
          <cell r="T85" t="e">
            <v>#DIV/0!</v>
          </cell>
          <cell r="U85" t="e">
            <v>#DIV/0!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B85">
            <v>70</v>
          </cell>
          <cell r="AC85">
            <v>10</v>
          </cell>
          <cell r="AD85">
            <v>12</v>
          </cell>
          <cell r="AE85">
            <v>84</v>
          </cell>
          <cell r="AF85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91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56" sqref="Q56"/>
    </sheetView>
  </sheetViews>
  <sheetFormatPr defaultRowHeight="15" x14ac:dyDescent="0.25"/>
  <cols>
    <col min="1" max="1" width="60" customWidth="1"/>
    <col min="2" max="2" width="4.42578125" customWidth="1"/>
    <col min="3" max="3" width="6" customWidth="1"/>
    <col min="4" max="4" width="6.28515625" customWidth="1"/>
    <col min="5" max="5" width="7.5703125" customWidth="1"/>
    <col min="6" max="6" width="6" customWidth="1"/>
    <col min="7" max="7" width="5.28515625" style="8" customWidth="1"/>
    <col min="8" max="8" width="8.140625" customWidth="1"/>
    <col min="9" max="9" width="1.140625" customWidth="1"/>
    <col min="10" max="10" width="9.140625" customWidth="1"/>
    <col min="11" max="11" width="9.85546875" customWidth="1"/>
    <col min="12" max="12" width="6.28515625" customWidth="1"/>
    <col min="13" max="14" width="1.140625" customWidth="1"/>
    <col min="15" max="16" width="7.28515625" customWidth="1"/>
    <col min="17" max="17" width="12.140625" customWidth="1"/>
    <col min="18" max="18" width="12.140625" style="28" customWidth="1"/>
    <col min="19" max="19" width="13.85546875" style="8" customWidth="1"/>
    <col min="20" max="20" width="19.140625" customWidth="1"/>
    <col min="21" max="22" width="5.140625" customWidth="1"/>
    <col min="23" max="28" width="6.140625" customWidth="1"/>
    <col min="29" max="29" width="22" customWidth="1"/>
    <col min="30" max="30" width="7" customWidth="1"/>
    <col min="31" max="31" width="7" style="8" customWidth="1"/>
    <col min="32" max="32" width="9.140625" style="13" customWidth="1"/>
    <col min="33" max="33" width="7" customWidth="1"/>
    <col min="34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 t="s">
        <v>98</v>
      </c>
      <c r="L1" s="1"/>
      <c r="M1" s="1"/>
      <c r="N1" s="1"/>
      <c r="O1" s="1"/>
      <c r="P1" s="1"/>
      <c r="Q1" s="1"/>
      <c r="R1" s="17" t="s">
        <v>104</v>
      </c>
      <c r="S1" s="6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6"/>
      <c r="AF1" s="10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 t="s">
        <v>99</v>
      </c>
      <c r="L2" s="1"/>
      <c r="M2" s="1"/>
      <c r="N2" s="1"/>
      <c r="O2" s="1"/>
      <c r="P2" s="1"/>
      <c r="Q2" s="1" t="s">
        <v>92</v>
      </c>
      <c r="R2" s="17" t="s">
        <v>93</v>
      </c>
      <c r="S2" s="6"/>
      <c r="T2" s="1"/>
      <c r="U2" s="1"/>
      <c r="V2" s="1"/>
      <c r="W2" s="1"/>
      <c r="X2" s="1"/>
      <c r="Y2" s="1"/>
      <c r="Z2" s="1"/>
      <c r="AA2" s="1"/>
      <c r="AB2" s="1"/>
      <c r="AC2" s="1"/>
      <c r="AD2" s="1" t="s">
        <v>92</v>
      </c>
      <c r="AE2" s="6"/>
      <c r="AF2" s="10"/>
      <c r="AG2" s="17" t="s">
        <v>93</v>
      </c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100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3" t="s">
        <v>15</v>
      </c>
      <c r="R3" s="3" t="s">
        <v>15</v>
      </c>
      <c r="S3" s="20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7" t="s">
        <v>23</v>
      </c>
      <c r="AF3" s="11" t="s">
        <v>24</v>
      </c>
      <c r="AG3" s="2" t="s">
        <v>25</v>
      </c>
      <c r="AH3" s="14" t="s">
        <v>91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/>
      <c r="O4" s="1" t="s">
        <v>26</v>
      </c>
      <c r="P4" s="1" t="s">
        <v>27</v>
      </c>
      <c r="Q4" s="1"/>
      <c r="R4" s="17" t="s">
        <v>105</v>
      </c>
      <c r="S4" s="6"/>
      <c r="T4" s="1"/>
      <c r="U4" s="1"/>
      <c r="V4" s="1"/>
      <c r="W4" s="1" t="s">
        <v>28</v>
      </c>
      <c r="X4" s="1" t="s">
        <v>29</v>
      </c>
      <c r="Y4" s="1" t="s">
        <v>30</v>
      </c>
      <c r="Z4" s="1" t="s">
        <v>31</v>
      </c>
      <c r="AA4" s="1" t="s">
        <v>32</v>
      </c>
      <c r="AB4" s="1" t="s">
        <v>33</v>
      </c>
      <c r="AC4" s="1"/>
      <c r="AD4" s="1"/>
      <c r="AE4" s="6"/>
      <c r="AF4" s="10" t="s">
        <v>103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SUM(E6:E491)</f>
        <v>3482.4999999999995</v>
      </c>
      <c r="F5" s="4">
        <f>SUM(F6:F491)</f>
        <v>7643.9</v>
      </c>
      <c r="G5" s="6"/>
      <c r="H5" s="1"/>
      <c r="I5" s="1"/>
      <c r="J5" s="4">
        <f t="shared" ref="J5:S5" si="0">SUM(J6:J491)</f>
        <v>3646.4999999999995</v>
      </c>
      <c r="K5" s="1"/>
      <c r="L5" s="4">
        <f t="shared" si="0"/>
        <v>-164</v>
      </c>
      <c r="M5" s="4">
        <f t="shared" si="0"/>
        <v>0</v>
      </c>
      <c r="N5" s="4">
        <f t="shared" si="0"/>
        <v>0</v>
      </c>
      <c r="O5" s="4">
        <f t="shared" si="0"/>
        <v>15929.800000000001</v>
      </c>
      <c r="P5" s="4">
        <f t="shared" si="0"/>
        <v>696.5</v>
      </c>
      <c r="Q5" s="4">
        <f t="shared" si="0"/>
        <v>16347</v>
      </c>
      <c r="R5" s="26">
        <f t="shared" si="0"/>
        <v>16934</v>
      </c>
      <c r="S5" s="21">
        <f t="shared" si="0"/>
        <v>12022</v>
      </c>
      <c r="T5" s="1"/>
      <c r="U5" s="1"/>
      <c r="V5" s="1"/>
      <c r="W5" s="4">
        <f t="shared" ref="W5:AB5" si="1">SUM(W6:W491)</f>
        <v>946.34000000000015</v>
      </c>
      <c r="X5" s="4">
        <f t="shared" si="1"/>
        <v>1750.1600000000003</v>
      </c>
      <c r="Y5" s="4">
        <f t="shared" si="1"/>
        <v>884.90000000000009</v>
      </c>
      <c r="Z5" s="4">
        <f t="shared" si="1"/>
        <v>706.36000000000013</v>
      </c>
      <c r="AA5" s="4">
        <f t="shared" si="1"/>
        <v>1552.3200000000002</v>
      </c>
      <c r="AB5" s="4">
        <f t="shared" si="1"/>
        <v>718</v>
      </c>
      <c r="AC5" s="1"/>
      <c r="AD5" s="4">
        <f>SUM(AD6:AD491)</f>
        <v>6465.95</v>
      </c>
      <c r="AE5" s="6"/>
      <c r="AF5" s="12">
        <f>SUM(AF6:AF491)</f>
        <v>1748</v>
      </c>
      <c r="AG5" s="4">
        <f>SUM(AG6:AG491)</f>
        <v>6766.6799999999994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34</v>
      </c>
      <c r="B6" s="1" t="s">
        <v>35</v>
      </c>
      <c r="C6" s="1">
        <v>-39</v>
      </c>
      <c r="D6" s="1">
        <v>46</v>
      </c>
      <c r="E6" s="16">
        <v>20</v>
      </c>
      <c r="F6" s="16">
        <v>-13</v>
      </c>
      <c r="G6" s="6">
        <v>0</v>
      </c>
      <c r="H6" s="1" t="e">
        <v>#N/A</v>
      </c>
      <c r="I6" s="1"/>
      <c r="J6" s="1">
        <v>20</v>
      </c>
      <c r="K6" s="1">
        <f>VLOOKUP(A6,[1]TDSheet!$A:$L,4,0)</f>
        <v>34.4</v>
      </c>
      <c r="L6" s="1">
        <f t="shared" ref="L6:L31" si="2">E6-J6</f>
        <v>0</v>
      </c>
      <c r="M6" s="1"/>
      <c r="N6" s="1"/>
      <c r="O6" s="1"/>
      <c r="P6" s="1">
        <f>E6/5</f>
        <v>4</v>
      </c>
      <c r="Q6" s="5"/>
      <c r="R6" s="27"/>
      <c r="S6" s="22"/>
      <c r="T6" s="1"/>
      <c r="U6" s="1">
        <f>(F6+O6+Q6)/P6</f>
        <v>-3.25</v>
      </c>
      <c r="V6" s="1">
        <f t="shared" ref="V6:V37" si="3">(F6+O6)/P6</f>
        <v>-3.25</v>
      </c>
      <c r="W6" s="1">
        <v>3.4</v>
      </c>
      <c r="X6" s="1">
        <v>2</v>
      </c>
      <c r="Y6" s="1">
        <v>3.6</v>
      </c>
      <c r="Z6" s="1">
        <v>1.2</v>
      </c>
      <c r="AA6" s="1">
        <v>2.4</v>
      </c>
      <c r="AB6" s="1">
        <v>0.8</v>
      </c>
      <c r="AC6" s="1"/>
      <c r="AD6" s="1">
        <f t="shared" ref="AD6:AD37" si="4">Q6*G6</f>
        <v>0</v>
      </c>
      <c r="AE6" s="6">
        <v>0</v>
      </c>
      <c r="AF6" s="10"/>
      <c r="AG6" s="1"/>
      <c r="AH6" s="1"/>
      <c r="AI6" s="1">
        <f t="shared" ref="AI6:AI18" si="5">AH6*AE6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8" t="s">
        <v>36</v>
      </c>
      <c r="B7" s="1" t="s">
        <v>35</v>
      </c>
      <c r="C7" s="1"/>
      <c r="D7" s="1"/>
      <c r="E7" s="1"/>
      <c r="F7" s="1"/>
      <c r="G7" s="6">
        <v>0.3</v>
      </c>
      <c r="H7" s="1">
        <v>180</v>
      </c>
      <c r="I7" s="1"/>
      <c r="J7" s="1"/>
      <c r="K7" s="1">
        <f>VLOOKUP(A7,[1]TDSheet!$A:$L,4,0)</f>
        <v>120.6</v>
      </c>
      <c r="L7" s="1">
        <f t="shared" si="2"/>
        <v>0</v>
      </c>
      <c r="M7" s="1"/>
      <c r="N7" s="1"/>
      <c r="O7" s="1">
        <v>504</v>
      </c>
      <c r="P7" s="1">
        <f t="shared" ref="P7:P58" si="6">E7/5</f>
        <v>0</v>
      </c>
      <c r="Q7" s="5">
        <v>420</v>
      </c>
      <c r="R7" s="27">
        <f t="shared" ref="R7:R48" si="7">AF7*AE7</f>
        <v>504</v>
      </c>
      <c r="S7" s="22">
        <v>336</v>
      </c>
      <c r="T7" s="1"/>
      <c r="U7" s="1" t="e">
        <f t="shared" ref="U7:U38" si="8">(F7+O7+R7)/P7</f>
        <v>#DIV/0!</v>
      </c>
      <c r="V7" s="1" t="e">
        <f t="shared" si="3"/>
        <v>#DIV/0!</v>
      </c>
      <c r="W7" s="1">
        <v>17.8</v>
      </c>
      <c r="X7" s="1">
        <v>26.6</v>
      </c>
      <c r="Y7" s="1">
        <v>6.2</v>
      </c>
      <c r="Z7" s="1">
        <v>9.8000000000000007</v>
      </c>
      <c r="AA7" s="1">
        <v>35</v>
      </c>
      <c r="AB7" s="1">
        <v>11.4</v>
      </c>
      <c r="AC7" s="1"/>
      <c r="AD7" s="1">
        <f t="shared" si="4"/>
        <v>126</v>
      </c>
      <c r="AE7" s="6">
        <v>12</v>
      </c>
      <c r="AF7" s="10">
        <f t="shared" ref="AF7:AF38" si="9">MROUND(Q7,AE7*AH7)/AE7</f>
        <v>42</v>
      </c>
      <c r="AG7" s="1">
        <f t="shared" ref="AG7:AG38" si="10">AF7*AE7*G7</f>
        <v>151.19999999999999</v>
      </c>
      <c r="AH7" s="1">
        <f>VLOOKUP(A7,[2]Sheet!$A:$AF,32,0)</f>
        <v>14</v>
      </c>
      <c r="AI7" s="1">
        <f t="shared" si="5"/>
        <v>168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8" t="s">
        <v>37</v>
      </c>
      <c r="B8" s="1" t="s">
        <v>35</v>
      </c>
      <c r="C8" s="1">
        <v>-2</v>
      </c>
      <c r="D8" s="1">
        <v>409</v>
      </c>
      <c r="E8" s="1">
        <v>4</v>
      </c>
      <c r="F8" s="1"/>
      <c r="G8" s="6">
        <v>0.3</v>
      </c>
      <c r="H8" s="1">
        <v>180</v>
      </c>
      <c r="I8" s="1"/>
      <c r="J8" s="1">
        <v>4</v>
      </c>
      <c r="K8" s="1">
        <f>VLOOKUP(A8,[1]TDSheet!$A:$L,4,0)</f>
        <v>202.8</v>
      </c>
      <c r="L8" s="1">
        <f t="shared" si="2"/>
        <v>0</v>
      </c>
      <c r="M8" s="1"/>
      <c r="N8" s="1"/>
      <c r="O8" s="1">
        <v>672</v>
      </c>
      <c r="P8" s="1">
        <f t="shared" si="6"/>
        <v>0.8</v>
      </c>
      <c r="Q8" s="5">
        <v>500</v>
      </c>
      <c r="R8" s="27">
        <f t="shared" si="7"/>
        <v>504</v>
      </c>
      <c r="S8" s="22">
        <v>336</v>
      </c>
      <c r="T8" s="1"/>
      <c r="U8" s="1">
        <f t="shared" si="8"/>
        <v>1470</v>
      </c>
      <c r="V8" s="1">
        <f t="shared" si="3"/>
        <v>840</v>
      </c>
      <c r="W8" s="1">
        <v>22.6</v>
      </c>
      <c r="X8" s="1">
        <v>49.4</v>
      </c>
      <c r="Y8" s="1">
        <v>15.8</v>
      </c>
      <c r="Z8" s="1">
        <v>12.4</v>
      </c>
      <c r="AA8" s="1">
        <v>44.4</v>
      </c>
      <c r="AB8" s="1">
        <v>13.6</v>
      </c>
      <c r="AC8" s="1"/>
      <c r="AD8" s="1">
        <f t="shared" si="4"/>
        <v>150</v>
      </c>
      <c r="AE8" s="6">
        <v>12</v>
      </c>
      <c r="AF8" s="10">
        <f t="shared" si="9"/>
        <v>42</v>
      </c>
      <c r="AG8" s="1">
        <f t="shared" si="10"/>
        <v>151.19999999999999</v>
      </c>
      <c r="AH8" s="1">
        <f>VLOOKUP(A8,[2]Sheet!$A:$AF,32,0)</f>
        <v>14</v>
      </c>
      <c r="AI8" s="1">
        <f t="shared" si="5"/>
        <v>168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38</v>
      </c>
      <c r="B9" s="1" t="s">
        <v>35</v>
      </c>
      <c r="C9" s="1">
        <v>384</v>
      </c>
      <c r="D9" s="1">
        <v>98</v>
      </c>
      <c r="E9" s="1">
        <v>219</v>
      </c>
      <c r="F9" s="1">
        <v>167</v>
      </c>
      <c r="G9" s="6">
        <v>0.3</v>
      </c>
      <c r="H9" s="1">
        <v>180</v>
      </c>
      <c r="I9" s="1"/>
      <c r="J9" s="1">
        <v>224</v>
      </c>
      <c r="K9" s="1">
        <f>VLOOKUP(A9,[1]TDSheet!$A:$L,4,0)</f>
        <v>312.60000000000002</v>
      </c>
      <c r="L9" s="1">
        <f t="shared" si="2"/>
        <v>-5</v>
      </c>
      <c r="M9" s="1"/>
      <c r="N9" s="1"/>
      <c r="O9" s="1">
        <v>672</v>
      </c>
      <c r="P9" s="1">
        <f t="shared" si="6"/>
        <v>43.8</v>
      </c>
      <c r="Q9" s="5">
        <v>1500</v>
      </c>
      <c r="R9" s="27">
        <f t="shared" si="7"/>
        <v>1512</v>
      </c>
      <c r="S9" s="22">
        <v>1008</v>
      </c>
      <c r="T9" s="1"/>
      <c r="U9" s="1">
        <f t="shared" si="8"/>
        <v>53.675799086757998</v>
      </c>
      <c r="V9" s="1">
        <f t="shared" si="3"/>
        <v>19.155251141552512</v>
      </c>
      <c r="W9" s="1">
        <v>34.6</v>
      </c>
      <c r="X9" s="1">
        <v>90</v>
      </c>
      <c r="Y9" s="1">
        <v>22.8</v>
      </c>
      <c r="Z9" s="1">
        <v>17.2</v>
      </c>
      <c r="AA9" s="1">
        <v>57</v>
      </c>
      <c r="AB9" s="1">
        <v>23.2</v>
      </c>
      <c r="AC9" s="1"/>
      <c r="AD9" s="1">
        <f t="shared" si="4"/>
        <v>450</v>
      </c>
      <c r="AE9" s="6">
        <v>12</v>
      </c>
      <c r="AF9" s="10">
        <f t="shared" si="9"/>
        <v>126</v>
      </c>
      <c r="AG9" s="1">
        <f t="shared" si="10"/>
        <v>453.59999999999997</v>
      </c>
      <c r="AH9" s="1">
        <f>VLOOKUP(A9,[2]Sheet!$A:$AF,32,0)</f>
        <v>14</v>
      </c>
      <c r="AI9" s="1">
        <f t="shared" si="5"/>
        <v>168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39</v>
      </c>
      <c r="B10" s="1" t="s">
        <v>35</v>
      </c>
      <c r="C10" s="1">
        <v>89</v>
      </c>
      <c r="D10" s="1">
        <v>5</v>
      </c>
      <c r="E10" s="1">
        <v>82</v>
      </c>
      <c r="F10" s="1">
        <v>7</v>
      </c>
      <c r="G10" s="6">
        <v>0.3</v>
      </c>
      <c r="H10" s="1">
        <v>180</v>
      </c>
      <c r="I10" s="1"/>
      <c r="J10" s="1">
        <v>141</v>
      </c>
      <c r="K10" s="1">
        <f>VLOOKUP(A10,[1]TDSheet!$A:$L,4,0)</f>
        <v>48</v>
      </c>
      <c r="L10" s="1">
        <f t="shared" si="2"/>
        <v>-59</v>
      </c>
      <c r="M10" s="1"/>
      <c r="N10" s="1"/>
      <c r="O10" s="1">
        <v>168</v>
      </c>
      <c r="P10" s="1">
        <f t="shared" si="6"/>
        <v>16.399999999999999</v>
      </c>
      <c r="Q10" s="5">
        <v>500</v>
      </c>
      <c r="R10" s="27">
        <f t="shared" si="7"/>
        <v>504</v>
      </c>
      <c r="S10" s="22">
        <v>336</v>
      </c>
      <c r="T10" s="1"/>
      <c r="U10" s="1">
        <f t="shared" si="8"/>
        <v>41.402439024390247</v>
      </c>
      <c r="V10" s="1">
        <f t="shared" si="3"/>
        <v>10.670731707317074</v>
      </c>
      <c r="W10" s="1">
        <v>10</v>
      </c>
      <c r="X10" s="1">
        <v>3.2</v>
      </c>
      <c r="Y10" s="1">
        <v>10.199999999999999</v>
      </c>
      <c r="Z10" s="1">
        <v>7.2</v>
      </c>
      <c r="AA10" s="1">
        <v>7.2</v>
      </c>
      <c r="AB10" s="1">
        <v>5.8</v>
      </c>
      <c r="AC10" s="1"/>
      <c r="AD10" s="1">
        <f t="shared" si="4"/>
        <v>150</v>
      </c>
      <c r="AE10" s="6">
        <v>12</v>
      </c>
      <c r="AF10" s="10">
        <f t="shared" si="9"/>
        <v>42</v>
      </c>
      <c r="AG10" s="1">
        <f t="shared" si="10"/>
        <v>151.19999999999999</v>
      </c>
      <c r="AH10" s="1">
        <v>14</v>
      </c>
      <c r="AI10" s="1">
        <f t="shared" si="5"/>
        <v>168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40</v>
      </c>
      <c r="B11" s="1" t="s">
        <v>35</v>
      </c>
      <c r="C11" s="1">
        <v>165</v>
      </c>
      <c r="D11" s="1">
        <v>5</v>
      </c>
      <c r="E11" s="1">
        <v>220</v>
      </c>
      <c r="F11" s="1">
        <v>-63</v>
      </c>
      <c r="G11" s="6">
        <v>0.3</v>
      </c>
      <c r="H11" s="1">
        <v>180</v>
      </c>
      <c r="I11" s="1"/>
      <c r="J11" s="1">
        <v>235</v>
      </c>
      <c r="K11" s="1">
        <f>VLOOKUP(A11,[1]TDSheet!$A:$L,4,0)</f>
        <v>370.8</v>
      </c>
      <c r="L11" s="1">
        <f t="shared" si="2"/>
        <v>-15</v>
      </c>
      <c r="M11" s="1"/>
      <c r="N11" s="1"/>
      <c r="O11" s="1">
        <v>840</v>
      </c>
      <c r="P11" s="1">
        <f t="shared" si="6"/>
        <v>44</v>
      </c>
      <c r="Q11" s="5">
        <v>1000</v>
      </c>
      <c r="R11" s="27">
        <f t="shared" si="7"/>
        <v>1008</v>
      </c>
      <c r="S11" s="22">
        <v>840</v>
      </c>
      <c r="T11" s="1"/>
      <c r="U11" s="1">
        <f t="shared" si="8"/>
        <v>40.56818181818182</v>
      </c>
      <c r="V11" s="1">
        <f t="shared" si="3"/>
        <v>17.65909090909091</v>
      </c>
      <c r="W11" s="1">
        <v>26</v>
      </c>
      <c r="X11" s="1">
        <v>86.2</v>
      </c>
      <c r="Y11" s="1">
        <v>25.4</v>
      </c>
      <c r="Z11" s="1">
        <v>23.4</v>
      </c>
      <c r="AA11" s="1">
        <v>58.2</v>
      </c>
      <c r="AB11" s="1">
        <v>24</v>
      </c>
      <c r="AC11" s="1"/>
      <c r="AD11" s="1">
        <f t="shared" si="4"/>
        <v>300</v>
      </c>
      <c r="AE11" s="6">
        <v>12</v>
      </c>
      <c r="AF11" s="10">
        <f t="shared" si="9"/>
        <v>84</v>
      </c>
      <c r="AG11" s="1">
        <f t="shared" si="10"/>
        <v>302.39999999999998</v>
      </c>
      <c r="AH11" s="1">
        <f>VLOOKUP(A11,[2]Sheet!$A:$AF,32,0)</f>
        <v>14</v>
      </c>
      <c r="AI11" s="1">
        <f t="shared" si="5"/>
        <v>168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8" t="s">
        <v>42</v>
      </c>
      <c r="B12" s="1" t="s">
        <v>35</v>
      </c>
      <c r="C12" s="1">
        <v>-3</v>
      </c>
      <c r="D12" s="1">
        <v>88</v>
      </c>
      <c r="E12" s="1"/>
      <c r="F12" s="1"/>
      <c r="G12" s="6">
        <v>0.09</v>
      </c>
      <c r="H12" s="1">
        <v>180</v>
      </c>
      <c r="I12" s="1"/>
      <c r="J12" s="1"/>
      <c r="K12" s="1">
        <f>VLOOKUP(A12,[1]TDSheet!$A:$L,4,0)</f>
        <v>108.99</v>
      </c>
      <c r="L12" s="1">
        <f t="shared" si="2"/>
        <v>0</v>
      </c>
      <c r="M12" s="1"/>
      <c r="N12" s="1"/>
      <c r="O12" s="1">
        <v>1344</v>
      </c>
      <c r="P12" s="1">
        <f t="shared" si="6"/>
        <v>0</v>
      </c>
      <c r="Q12" s="25">
        <v>1440</v>
      </c>
      <c r="R12" s="27">
        <f t="shared" si="7"/>
        <v>1344</v>
      </c>
      <c r="S12" s="22">
        <v>1440</v>
      </c>
      <c r="T12" s="1"/>
      <c r="U12" s="1" t="e">
        <f t="shared" si="8"/>
        <v>#DIV/0!</v>
      </c>
      <c r="V12" s="1" t="e">
        <f t="shared" si="3"/>
        <v>#DIV/0!</v>
      </c>
      <c r="W12" s="1">
        <v>98</v>
      </c>
      <c r="X12" s="1">
        <v>43.2</v>
      </c>
      <c r="Y12" s="1">
        <v>51.2</v>
      </c>
      <c r="Z12" s="1">
        <v>55</v>
      </c>
      <c r="AA12" s="1">
        <v>56.2</v>
      </c>
      <c r="AB12" s="1">
        <v>2</v>
      </c>
      <c r="AC12" s="1"/>
      <c r="AD12" s="1">
        <f t="shared" si="4"/>
        <v>129.6</v>
      </c>
      <c r="AE12" s="6">
        <v>24</v>
      </c>
      <c r="AF12" s="10">
        <f t="shared" si="9"/>
        <v>56</v>
      </c>
      <c r="AG12" s="1">
        <f t="shared" si="10"/>
        <v>120.96</v>
      </c>
      <c r="AH12" s="1">
        <f>VLOOKUP(A12,[2]Sheet!$A:$AF,32,0)</f>
        <v>14</v>
      </c>
      <c r="AI12" s="1">
        <f t="shared" si="5"/>
        <v>336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8" t="s">
        <v>43</v>
      </c>
      <c r="B13" s="1" t="s">
        <v>35</v>
      </c>
      <c r="C13" s="1">
        <v>37</v>
      </c>
      <c r="D13" s="1">
        <v>1</v>
      </c>
      <c r="E13" s="1">
        <v>30</v>
      </c>
      <c r="F13" s="1">
        <v>-1</v>
      </c>
      <c r="G13" s="6">
        <v>0.36</v>
      </c>
      <c r="H13" s="1">
        <v>180</v>
      </c>
      <c r="I13" s="1"/>
      <c r="J13" s="1">
        <v>36</v>
      </c>
      <c r="K13" s="1">
        <f>VLOOKUP(A13,[1]TDSheet!$A:$L,4,0)</f>
        <v>74.88</v>
      </c>
      <c r="L13" s="1">
        <f t="shared" si="2"/>
        <v>-6</v>
      </c>
      <c r="M13" s="1"/>
      <c r="N13" s="1"/>
      <c r="O13" s="1">
        <v>420</v>
      </c>
      <c r="P13" s="1">
        <f t="shared" si="6"/>
        <v>6</v>
      </c>
      <c r="Q13" s="5"/>
      <c r="R13" s="27">
        <f t="shared" si="7"/>
        <v>0</v>
      </c>
      <c r="S13" s="22"/>
      <c r="T13" s="1"/>
      <c r="U13" s="1">
        <f t="shared" si="8"/>
        <v>69.833333333333329</v>
      </c>
      <c r="V13" s="1">
        <f t="shared" si="3"/>
        <v>69.833333333333329</v>
      </c>
      <c r="W13" s="1">
        <v>13.8</v>
      </c>
      <c r="X13" s="1">
        <v>13.2</v>
      </c>
      <c r="Y13" s="1">
        <v>11.4</v>
      </c>
      <c r="Z13" s="1">
        <v>5.4</v>
      </c>
      <c r="AA13" s="1">
        <v>13.6</v>
      </c>
      <c r="AB13" s="1">
        <v>3</v>
      </c>
      <c r="AC13" s="1"/>
      <c r="AD13" s="1">
        <f t="shared" si="4"/>
        <v>0</v>
      </c>
      <c r="AE13" s="6">
        <v>10</v>
      </c>
      <c r="AF13" s="10">
        <f t="shared" si="9"/>
        <v>0</v>
      </c>
      <c r="AG13" s="1">
        <f t="shared" si="10"/>
        <v>0</v>
      </c>
      <c r="AH13" s="1">
        <v>14</v>
      </c>
      <c r="AI13" s="1">
        <f t="shared" si="5"/>
        <v>140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8" t="s">
        <v>44</v>
      </c>
      <c r="B14" s="1" t="s">
        <v>41</v>
      </c>
      <c r="C14" s="1">
        <v>11</v>
      </c>
      <c r="D14" s="1"/>
      <c r="E14" s="1">
        <v>11</v>
      </c>
      <c r="F14" s="1"/>
      <c r="G14" s="6">
        <v>1</v>
      </c>
      <c r="H14" s="1">
        <v>180</v>
      </c>
      <c r="I14" s="1"/>
      <c r="J14" s="1">
        <v>11</v>
      </c>
      <c r="K14" s="1">
        <f>VLOOKUP(A14,[1]TDSheet!$A:$L,4,0)</f>
        <v>66</v>
      </c>
      <c r="L14" s="1">
        <f t="shared" si="2"/>
        <v>0</v>
      </c>
      <c r="M14" s="1"/>
      <c r="N14" s="1"/>
      <c r="O14" s="1">
        <v>132</v>
      </c>
      <c r="P14" s="1">
        <f t="shared" si="6"/>
        <v>2.2000000000000002</v>
      </c>
      <c r="Q14" s="5"/>
      <c r="R14" s="27">
        <f t="shared" si="7"/>
        <v>0</v>
      </c>
      <c r="S14" s="22"/>
      <c r="T14" s="1"/>
      <c r="U14" s="1">
        <f t="shared" si="8"/>
        <v>59.999999999999993</v>
      </c>
      <c r="V14" s="1">
        <f t="shared" si="3"/>
        <v>59.999999999999993</v>
      </c>
      <c r="W14" s="1">
        <v>8.8000000000000007</v>
      </c>
      <c r="X14" s="1">
        <v>2.2000000000000002</v>
      </c>
      <c r="Y14" s="1">
        <v>3.3</v>
      </c>
      <c r="Z14" s="1">
        <v>3.3</v>
      </c>
      <c r="AA14" s="1">
        <v>2.2000000000000002</v>
      </c>
      <c r="AB14" s="1">
        <v>4.3</v>
      </c>
      <c r="AC14" s="1"/>
      <c r="AD14" s="1">
        <f t="shared" si="4"/>
        <v>0</v>
      </c>
      <c r="AE14" s="6">
        <v>5.5</v>
      </c>
      <c r="AF14" s="10">
        <f t="shared" si="9"/>
        <v>0</v>
      </c>
      <c r="AG14" s="1">
        <f t="shared" si="10"/>
        <v>0</v>
      </c>
      <c r="AH14" s="1">
        <v>12</v>
      </c>
      <c r="AI14" s="1">
        <f t="shared" si="5"/>
        <v>66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45</v>
      </c>
      <c r="B15" s="1" t="s">
        <v>41</v>
      </c>
      <c r="C15" s="1">
        <v>9</v>
      </c>
      <c r="D15" s="1"/>
      <c r="E15" s="1">
        <v>3</v>
      </c>
      <c r="F15" s="1">
        <v>6</v>
      </c>
      <c r="G15" s="6">
        <v>1</v>
      </c>
      <c r="H15" s="1">
        <v>180</v>
      </c>
      <c r="I15" s="1"/>
      <c r="J15" s="1">
        <v>3</v>
      </c>
      <c r="K15" s="1">
        <f>VLOOKUP(A15,[1]TDSheet!$A:$L,4,0)</f>
        <v>12</v>
      </c>
      <c r="L15" s="1">
        <f t="shared" si="2"/>
        <v>0</v>
      </c>
      <c r="M15" s="1"/>
      <c r="N15" s="1"/>
      <c r="O15" s="1">
        <v>0</v>
      </c>
      <c r="P15" s="1">
        <f t="shared" si="6"/>
        <v>0.6</v>
      </c>
      <c r="Q15" s="19">
        <f>30*P15-O15-F15</f>
        <v>12</v>
      </c>
      <c r="R15" s="27">
        <f t="shared" si="7"/>
        <v>0</v>
      </c>
      <c r="S15" s="22"/>
      <c r="T15" s="1"/>
      <c r="U15" s="1">
        <f t="shared" si="8"/>
        <v>10</v>
      </c>
      <c r="V15" s="1">
        <f t="shared" si="3"/>
        <v>10</v>
      </c>
      <c r="W15" s="1">
        <v>1.2</v>
      </c>
      <c r="X15" s="1">
        <v>0</v>
      </c>
      <c r="Y15" s="1">
        <v>0</v>
      </c>
      <c r="Z15" s="1">
        <v>0</v>
      </c>
      <c r="AA15" s="1">
        <v>0.6</v>
      </c>
      <c r="AB15" s="1">
        <v>1.2</v>
      </c>
      <c r="AC15" s="1"/>
      <c r="AD15" s="1">
        <f t="shared" si="4"/>
        <v>12</v>
      </c>
      <c r="AE15" s="6">
        <v>3</v>
      </c>
      <c r="AF15" s="10">
        <f t="shared" si="9"/>
        <v>0</v>
      </c>
      <c r="AG15" s="1">
        <f t="shared" si="10"/>
        <v>0</v>
      </c>
      <c r="AH15" s="1">
        <v>14</v>
      </c>
      <c r="AI15" s="1">
        <f t="shared" si="5"/>
        <v>42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46</v>
      </c>
      <c r="B16" s="1" t="s">
        <v>41</v>
      </c>
      <c r="C16" s="1">
        <v>44.4</v>
      </c>
      <c r="D16" s="1">
        <v>3.7</v>
      </c>
      <c r="E16" s="1">
        <v>7.4</v>
      </c>
      <c r="F16" s="1">
        <v>37</v>
      </c>
      <c r="G16" s="6">
        <v>1</v>
      </c>
      <c r="H16" s="1">
        <v>180</v>
      </c>
      <c r="I16" s="1"/>
      <c r="J16" s="1">
        <v>7.4</v>
      </c>
      <c r="K16" s="1">
        <f>VLOOKUP(A16,[1]TDSheet!$A:$L,4,0)</f>
        <v>33.299999999999997</v>
      </c>
      <c r="L16" s="1">
        <f t="shared" si="2"/>
        <v>0</v>
      </c>
      <c r="M16" s="1"/>
      <c r="N16" s="1"/>
      <c r="O16" s="1">
        <v>0</v>
      </c>
      <c r="P16" s="1">
        <f t="shared" si="6"/>
        <v>1.48</v>
      </c>
      <c r="Q16" s="5"/>
      <c r="R16" s="27">
        <f t="shared" si="7"/>
        <v>0</v>
      </c>
      <c r="S16" s="22"/>
      <c r="T16" s="1"/>
      <c r="U16" s="1">
        <f t="shared" si="8"/>
        <v>25</v>
      </c>
      <c r="V16" s="1">
        <f t="shared" si="3"/>
        <v>25</v>
      </c>
      <c r="W16" s="1">
        <v>2.96</v>
      </c>
      <c r="X16" s="1">
        <v>2.2200000000000002</v>
      </c>
      <c r="Y16" s="1">
        <v>0</v>
      </c>
      <c r="Z16" s="1">
        <v>1.48</v>
      </c>
      <c r="AA16" s="1">
        <v>3.7</v>
      </c>
      <c r="AB16" s="1">
        <v>0.74</v>
      </c>
      <c r="AC16" s="1"/>
      <c r="AD16" s="1">
        <f t="shared" si="4"/>
        <v>0</v>
      </c>
      <c r="AE16" s="6">
        <v>3.7</v>
      </c>
      <c r="AF16" s="10">
        <f t="shared" si="9"/>
        <v>0</v>
      </c>
      <c r="AG16" s="1">
        <f t="shared" si="10"/>
        <v>0</v>
      </c>
      <c r="AH16" s="1">
        <v>14</v>
      </c>
      <c r="AI16" s="1">
        <f t="shared" si="5"/>
        <v>51.800000000000004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47</v>
      </c>
      <c r="B17" s="1" t="s">
        <v>35</v>
      </c>
      <c r="C17" s="1">
        <v>701</v>
      </c>
      <c r="D17" s="1">
        <v>49</v>
      </c>
      <c r="E17" s="1">
        <v>185</v>
      </c>
      <c r="F17" s="1">
        <v>516</v>
      </c>
      <c r="G17" s="6">
        <v>0.25</v>
      </c>
      <c r="H17" s="1">
        <v>180</v>
      </c>
      <c r="I17" s="1"/>
      <c r="J17" s="1">
        <v>190</v>
      </c>
      <c r="K17" s="1">
        <f>VLOOKUP(A17,[1]TDSheet!$A:$L,4,0)</f>
        <v>228.25</v>
      </c>
      <c r="L17" s="1">
        <f t="shared" si="2"/>
        <v>-5</v>
      </c>
      <c r="M17" s="1"/>
      <c r="N17" s="1"/>
      <c r="O17" s="1">
        <v>0</v>
      </c>
      <c r="P17" s="1">
        <f t="shared" si="6"/>
        <v>37</v>
      </c>
      <c r="Q17" s="5">
        <v>800</v>
      </c>
      <c r="R17" s="27">
        <f t="shared" si="7"/>
        <v>840</v>
      </c>
      <c r="S17" s="22">
        <v>672</v>
      </c>
      <c r="T17" s="1"/>
      <c r="U17" s="1">
        <f t="shared" si="8"/>
        <v>36.648648648648646</v>
      </c>
      <c r="V17" s="1">
        <f t="shared" si="3"/>
        <v>13.945945945945946</v>
      </c>
      <c r="W17" s="1">
        <v>17.2</v>
      </c>
      <c r="X17" s="1">
        <v>76</v>
      </c>
      <c r="Y17" s="1">
        <v>14.8</v>
      </c>
      <c r="Z17" s="1">
        <v>10.6</v>
      </c>
      <c r="AA17" s="1">
        <v>40.4</v>
      </c>
      <c r="AB17" s="1">
        <v>16.600000000000001</v>
      </c>
      <c r="AC17" s="1"/>
      <c r="AD17" s="1">
        <f t="shared" si="4"/>
        <v>200</v>
      </c>
      <c r="AE17" s="6">
        <v>12</v>
      </c>
      <c r="AF17" s="10">
        <f t="shared" si="9"/>
        <v>70</v>
      </c>
      <c r="AG17" s="1">
        <f t="shared" si="10"/>
        <v>210</v>
      </c>
      <c r="AH17" s="1">
        <f>VLOOKUP(A17,[2]Sheet!$A:$AF,32,0)</f>
        <v>14</v>
      </c>
      <c r="AI17" s="1">
        <f t="shared" si="5"/>
        <v>168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8" t="s">
        <v>49</v>
      </c>
      <c r="B18" s="1" t="s">
        <v>35</v>
      </c>
      <c r="C18" s="1">
        <v>103</v>
      </c>
      <c r="D18" s="1">
        <v>2</v>
      </c>
      <c r="E18" s="1">
        <v>32</v>
      </c>
      <c r="F18" s="1"/>
      <c r="G18" s="6">
        <v>0.25</v>
      </c>
      <c r="H18" s="1">
        <v>180</v>
      </c>
      <c r="I18" s="1"/>
      <c r="J18" s="1">
        <v>32</v>
      </c>
      <c r="K18" s="1">
        <f>VLOOKUP(A18,[1]TDSheet!$A:$L,4,0)</f>
        <v>89.25</v>
      </c>
      <c r="L18" s="1">
        <f t="shared" si="2"/>
        <v>0</v>
      </c>
      <c r="M18" s="1"/>
      <c r="N18" s="1"/>
      <c r="O18" s="1">
        <v>168</v>
      </c>
      <c r="P18" s="1">
        <f t="shared" si="6"/>
        <v>6.4</v>
      </c>
      <c r="Q18" s="25">
        <v>300</v>
      </c>
      <c r="R18" s="27">
        <f t="shared" si="7"/>
        <v>336</v>
      </c>
      <c r="S18" s="22">
        <v>96</v>
      </c>
      <c r="T18" s="1" t="s">
        <v>96</v>
      </c>
      <c r="U18" s="1">
        <f t="shared" si="8"/>
        <v>78.75</v>
      </c>
      <c r="V18" s="1">
        <f t="shared" si="3"/>
        <v>26.25</v>
      </c>
      <c r="W18" s="1">
        <v>18.2</v>
      </c>
      <c r="X18" s="1">
        <v>20.399999999999999</v>
      </c>
      <c r="Y18" s="1">
        <v>17.399999999999999</v>
      </c>
      <c r="Z18" s="1">
        <v>17.399999999999999</v>
      </c>
      <c r="AA18" s="1">
        <v>30.2</v>
      </c>
      <c r="AB18" s="1">
        <v>12.4</v>
      </c>
      <c r="AC18" s="1"/>
      <c r="AD18" s="1">
        <f t="shared" si="4"/>
        <v>75</v>
      </c>
      <c r="AE18" s="6">
        <v>12</v>
      </c>
      <c r="AF18" s="10">
        <f t="shared" si="9"/>
        <v>28</v>
      </c>
      <c r="AG18" s="1">
        <f t="shared" si="10"/>
        <v>84</v>
      </c>
      <c r="AH18" s="1">
        <f>VLOOKUP(A18,[2]Sheet!$A:$AF,32,0)</f>
        <v>14</v>
      </c>
      <c r="AI18" s="1">
        <f t="shared" si="5"/>
        <v>168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50</v>
      </c>
      <c r="B19" s="1" t="s">
        <v>41</v>
      </c>
      <c r="C19" s="1">
        <v>44.4</v>
      </c>
      <c r="D19" s="1">
        <v>7.4</v>
      </c>
      <c r="E19" s="1">
        <v>25.9</v>
      </c>
      <c r="F19" s="1">
        <v>18.5</v>
      </c>
      <c r="G19" s="6">
        <v>1</v>
      </c>
      <c r="H19" s="1">
        <v>180</v>
      </c>
      <c r="I19" s="1"/>
      <c r="J19" s="1">
        <v>25.9</v>
      </c>
      <c r="K19" s="1">
        <f>VLOOKUP(A19,[1]TDSheet!$A:$L,4,0)</f>
        <v>111</v>
      </c>
      <c r="L19" s="1">
        <f t="shared" si="2"/>
        <v>0</v>
      </c>
      <c r="M19" s="1"/>
      <c r="N19" s="1"/>
      <c r="O19" s="1">
        <v>103.6</v>
      </c>
      <c r="P19" s="1">
        <f t="shared" si="6"/>
        <v>5.18</v>
      </c>
      <c r="Q19" s="25">
        <v>150</v>
      </c>
      <c r="R19" s="27">
        <f t="shared" si="7"/>
        <v>155.4</v>
      </c>
      <c r="S19" s="22">
        <v>74</v>
      </c>
      <c r="T19" s="1"/>
      <c r="U19" s="1">
        <f t="shared" si="8"/>
        <v>53.571428571428577</v>
      </c>
      <c r="V19" s="1">
        <f t="shared" si="3"/>
        <v>23.571428571428573</v>
      </c>
      <c r="W19" s="1">
        <v>5.92</v>
      </c>
      <c r="X19" s="1">
        <v>6.6599999999999993</v>
      </c>
      <c r="Y19" s="1">
        <v>3.7</v>
      </c>
      <c r="Z19" s="1">
        <v>1.48</v>
      </c>
      <c r="AA19" s="1">
        <v>5.92</v>
      </c>
      <c r="AB19" s="1">
        <v>0</v>
      </c>
      <c r="AC19" s="1"/>
      <c r="AD19" s="1">
        <f t="shared" si="4"/>
        <v>150</v>
      </c>
      <c r="AE19" s="6">
        <v>3.7</v>
      </c>
      <c r="AF19" s="10">
        <f t="shared" si="9"/>
        <v>42</v>
      </c>
      <c r="AG19" s="1">
        <f t="shared" si="10"/>
        <v>155.4</v>
      </c>
      <c r="AH19" s="1">
        <v>14</v>
      </c>
      <c r="AI19" s="1">
        <f>AH19*AE19</f>
        <v>51.800000000000004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51</v>
      </c>
      <c r="B20" s="1" t="s">
        <v>35</v>
      </c>
      <c r="C20" s="1">
        <v>551</v>
      </c>
      <c r="D20" s="1">
        <v>2</v>
      </c>
      <c r="E20" s="1">
        <v>213</v>
      </c>
      <c r="F20" s="1">
        <v>336</v>
      </c>
      <c r="G20" s="6">
        <v>0.25</v>
      </c>
      <c r="H20" s="1">
        <v>180</v>
      </c>
      <c r="I20" s="1"/>
      <c r="J20" s="1">
        <v>213</v>
      </c>
      <c r="K20" s="1">
        <f>VLOOKUP(A20,[1]TDSheet!$A:$L,4,0)</f>
        <v>236.25</v>
      </c>
      <c r="L20" s="1">
        <f t="shared" si="2"/>
        <v>0</v>
      </c>
      <c r="M20" s="1"/>
      <c r="N20" s="1"/>
      <c r="O20" s="1">
        <v>504</v>
      </c>
      <c r="P20" s="1">
        <f t="shared" si="6"/>
        <v>42.6</v>
      </c>
      <c r="Q20" s="5">
        <f t="shared" ref="Q20" si="11">30*P20-O20-F20</f>
        <v>438</v>
      </c>
      <c r="R20" s="27">
        <f t="shared" si="7"/>
        <v>420</v>
      </c>
      <c r="S20" s="22">
        <v>420</v>
      </c>
      <c r="T20" s="1"/>
      <c r="U20" s="1">
        <f t="shared" si="8"/>
        <v>29.577464788732392</v>
      </c>
      <c r="V20" s="1">
        <f t="shared" si="3"/>
        <v>19.718309859154928</v>
      </c>
      <c r="W20" s="1">
        <v>27.2</v>
      </c>
      <c r="X20" s="1">
        <v>67.8</v>
      </c>
      <c r="Y20" s="1">
        <v>13.6</v>
      </c>
      <c r="Z20" s="1">
        <v>8.4</v>
      </c>
      <c r="AA20" s="1">
        <v>34.6</v>
      </c>
      <c r="AB20" s="1">
        <v>17</v>
      </c>
      <c r="AC20" s="1"/>
      <c r="AD20" s="1">
        <f t="shared" si="4"/>
        <v>109.5</v>
      </c>
      <c r="AE20" s="6">
        <v>6</v>
      </c>
      <c r="AF20" s="10">
        <f t="shared" si="9"/>
        <v>70</v>
      </c>
      <c r="AG20" s="1">
        <f t="shared" si="10"/>
        <v>105</v>
      </c>
      <c r="AH20" s="1">
        <f>VLOOKUP(A20,[2]Sheet!$A:$AF,32,0)</f>
        <v>14</v>
      </c>
      <c r="AI20" s="1">
        <f t="shared" ref="AI20:AI57" si="12">AH20*AE20</f>
        <v>84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8" t="s">
        <v>52</v>
      </c>
      <c r="B21" s="1" t="s">
        <v>35</v>
      </c>
      <c r="C21" s="1">
        <v>523</v>
      </c>
      <c r="D21" s="1">
        <v>63</v>
      </c>
      <c r="E21" s="1">
        <v>99</v>
      </c>
      <c r="F21" s="1">
        <v>445</v>
      </c>
      <c r="G21" s="6">
        <v>0.25</v>
      </c>
      <c r="H21" s="1">
        <v>180</v>
      </c>
      <c r="I21" s="1"/>
      <c r="J21" s="1">
        <v>96</v>
      </c>
      <c r="K21" s="1">
        <f>VLOOKUP(A21,[1]TDSheet!$A:$L,4,0)</f>
        <v>223.25</v>
      </c>
      <c r="L21" s="1">
        <f t="shared" si="2"/>
        <v>3</v>
      </c>
      <c r="M21" s="1"/>
      <c r="N21" s="1"/>
      <c r="O21" s="1">
        <v>504</v>
      </c>
      <c r="P21" s="1">
        <f t="shared" si="6"/>
        <v>19.8</v>
      </c>
      <c r="Q21" s="5">
        <v>300</v>
      </c>
      <c r="R21" s="27">
        <f t="shared" ref="R21:R58" si="13">AF21*AE21</f>
        <v>336</v>
      </c>
      <c r="S21" s="22"/>
      <c r="T21" s="1"/>
      <c r="U21" s="1">
        <f t="shared" si="8"/>
        <v>64.898989898989896</v>
      </c>
      <c r="V21" s="1">
        <f t="shared" si="3"/>
        <v>47.929292929292927</v>
      </c>
      <c r="W21" s="1">
        <v>10.199999999999999</v>
      </c>
      <c r="X21" s="1">
        <v>77</v>
      </c>
      <c r="Y21" s="1">
        <v>25</v>
      </c>
      <c r="Z21" s="1">
        <v>20.6</v>
      </c>
      <c r="AA21" s="1">
        <v>60.8</v>
      </c>
      <c r="AB21" s="1">
        <v>41.8</v>
      </c>
      <c r="AC21" s="1"/>
      <c r="AD21" s="1">
        <f t="shared" si="4"/>
        <v>75</v>
      </c>
      <c r="AE21" s="6">
        <v>6</v>
      </c>
      <c r="AF21" s="10">
        <f t="shared" si="9"/>
        <v>56</v>
      </c>
      <c r="AG21" s="1">
        <f t="shared" si="10"/>
        <v>84</v>
      </c>
      <c r="AH21" s="1">
        <v>14</v>
      </c>
      <c r="AI21" s="1">
        <f t="shared" si="12"/>
        <v>84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53</v>
      </c>
      <c r="B22" s="1" t="s">
        <v>35</v>
      </c>
      <c r="C22" s="1">
        <v>187</v>
      </c>
      <c r="D22" s="1">
        <v>59</v>
      </c>
      <c r="E22" s="1">
        <v>174</v>
      </c>
      <c r="F22" s="1">
        <v>23</v>
      </c>
      <c r="G22" s="6">
        <v>0.25</v>
      </c>
      <c r="H22" s="1">
        <v>180</v>
      </c>
      <c r="I22" s="1"/>
      <c r="J22" s="1">
        <v>174</v>
      </c>
      <c r="K22" s="1">
        <f>VLOOKUP(A22,[1]TDSheet!$A:$L,4,0)</f>
        <v>148.25</v>
      </c>
      <c r="L22" s="1">
        <f t="shared" si="2"/>
        <v>0</v>
      </c>
      <c r="M22" s="1"/>
      <c r="N22" s="1"/>
      <c r="O22" s="1">
        <v>672</v>
      </c>
      <c r="P22" s="1">
        <f t="shared" si="6"/>
        <v>34.799999999999997</v>
      </c>
      <c r="Q22" s="5">
        <f t="shared" ref="Q22:Q24" si="14">30*P22-O22-F22</f>
        <v>349</v>
      </c>
      <c r="R22" s="27">
        <f t="shared" si="7"/>
        <v>336</v>
      </c>
      <c r="S22" s="22">
        <v>336</v>
      </c>
      <c r="T22" s="1"/>
      <c r="U22" s="1">
        <f t="shared" si="8"/>
        <v>29.626436781609197</v>
      </c>
      <c r="V22" s="1">
        <f t="shared" si="3"/>
        <v>19.971264367816094</v>
      </c>
      <c r="W22" s="1">
        <v>33.799999999999997</v>
      </c>
      <c r="X22" s="1">
        <v>30</v>
      </c>
      <c r="Y22" s="1">
        <v>21.2</v>
      </c>
      <c r="Z22" s="1">
        <v>17.399999999999999</v>
      </c>
      <c r="AA22" s="1">
        <v>24.6</v>
      </c>
      <c r="AB22" s="1">
        <v>13</v>
      </c>
      <c r="AC22" s="1"/>
      <c r="AD22" s="1">
        <f t="shared" si="4"/>
        <v>87.25</v>
      </c>
      <c r="AE22" s="6">
        <v>12</v>
      </c>
      <c r="AF22" s="10">
        <f t="shared" si="9"/>
        <v>28</v>
      </c>
      <c r="AG22" s="1">
        <f t="shared" si="10"/>
        <v>84</v>
      </c>
      <c r="AH22" s="1">
        <f>VLOOKUP(A22,[2]Sheet!$A:$AF,32,0)</f>
        <v>14</v>
      </c>
      <c r="AI22" s="1">
        <f t="shared" si="12"/>
        <v>168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54</v>
      </c>
      <c r="B23" s="1" t="s">
        <v>35</v>
      </c>
      <c r="C23" s="1">
        <v>200</v>
      </c>
      <c r="D23" s="1">
        <v>49</v>
      </c>
      <c r="E23" s="1">
        <v>86</v>
      </c>
      <c r="F23" s="1">
        <v>124</v>
      </c>
      <c r="G23" s="6">
        <v>0.25</v>
      </c>
      <c r="H23" s="1">
        <v>180</v>
      </c>
      <c r="I23" s="1"/>
      <c r="J23" s="1">
        <v>86</v>
      </c>
      <c r="K23" s="1">
        <f>VLOOKUP(A23,[1]TDSheet!$A:$L,4,0)</f>
        <v>72.75</v>
      </c>
      <c r="L23" s="1">
        <f t="shared" si="2"/>
        <v>0</v>
      </c>
      <c r="M23" s="1"/>
      <c r="N23" s="1"/>
      <c r="O23" s="1">
        <v>0</v>
      </c>
      <c r="P23" s="1">
        <f t="shared" si="6"/>
        <v>17.2</v>
      </c>
      <c r="Q23" s="5">
        <f t="shared" si="14"/>
        <v>392</v>
      </c>
      <c r="R23" s="27">
        <f t="shared" si="7"/>
        <v>336</v>
      </c>
      <c r="S23" s="22">
        <v>336</v>
      </c>
      <c r="T23" s="1"/>
      <c r="U23" s="1">
        <f t="shared" si="8"/>
        <v>26.744186046511629</v>
      </c>
      <c r="V23" s="1">
        <f t="shared" si="3"/>
        <v>7.2093023255813957</v>
      </c>
      <c r="W23" s="1">
        <v>11.2</v>
      </c>
      <c r="X23" s="1">
        <v>21.8</v>
      </c>
      <c r="Y23" s="1">
        <v>10.8</v>
      </c>
      <c r="Z23" s="1">
        <v>9.1999999999999993</v>
      </c>
      <c r="AA23" s="1">
        <v>9.6</v>
      </c>
      <c r="AB23" s="1">
        <v>8.8000000000000007</v>
      </c>
      <c r="AC23" s="1"/>
      <c r="AD23" s="1">
        <f t="shared" si="4"/>
        <v>98</v>
      </c>
      <c r="AE23" s="6">
        <v>12</v>
      </c>
      <c r="AF23" s="10">
        <f t="shared" si="9"/>
        <v>28</v>
      </c>
      <c r="AG23" s="1">
        <f t="shared" si="10"/>
        <v>84</v>
      </c>
      <c r="AH23" s="1">
        <f>VLOOKUP(A23,[2]Sheet!$A:$AF,32,0)</f>
        <v>14</v>
      </c>
      <c r="AI23" s="1">
        <f t="shared" si="12"/>
        <v>168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55</v>
      </c>
      <c r="B24" s="1" t="s">
        <v>35</v>
      </c>
      <c r="C24" s="1">
        <v>110</v>
      </c>
      <c r="D24" s="1">
        <v>23</v>
      </c>
      <c r="E24" s="1">
        <v>65</v>
      </c>
      <c r="F24" s="1">
        <v>48</v>
      </c>
      <c r="G24" s="6">
        <v>0.25</v>
      </c>
      <c r="H24" s="1">
        <v>180</v>
      </c>
      <c r="I24" s="1"/>
      <c r="J24" s="1">
        <v>71</v>
      </c>
      <c r="K24" s="1">
        <f>VLOOKUP(A24,[1]TDSheet!$A:$L,4,0)</f>
        <v>63.25</v>
      </c>
      <c r="L24" s="1">
        <f t="shared" si="2"/>
        <v>-6</v>
      </c>
      <c r="M24" s="1"/>
      <c r="N24" s="1"/>
      <c r="O24" s="1">
        <v>168</v>
      </c>
      <c r="P24" s="1">
        <f t="shared" si="6"/>
        <v>13</v>
      </c>
      <c r="Q24" s="5">
        <v>300</v>
      </c>
      <c r="R24" s="27">
        <f t="shared" si="7"/>
        <v>336</v>
      </c>
      <c r="S24" s="22">
        <v>168</v>
      </c>
      <c r="T24" s="1"/>
      <c r="U24" s="1">
        <f t="shared" si="8"/>
        <v>42.46153846153846</v>
      </c>
      <c r="V24" s="1">
        <f t="shared" si="3"/>
        <v>16.615384615384617</v>
      </c>
      <c r="W24" s="1">
        <v>11.6</v>
      </c>
      <c r="X24" s="1">
        <v>12.2</v>
      </c>
      <c r="Y24" s="1">
        <v>7</v>
      </c>
      <c r="Z24" s="1">
        <v>14.6</v>
      </c>
      <c r="AA24" s="1">
        <v>9.8000000000000007</v>
      </c>
      <c r="AB24" s="1">
        <v>6</v>
      </c>
      <c r="AC24" s="1"/>
      <c r="AD24" s="1">
        <f t="shared" si="4"/>
        <v>75</v>
      </c>
      <c r="AE24" s="6">
        <v>12</v>
      </c>
      <c r="AF24" s="10">
        <f t="shared" si="9"/>
        <v>28</v>
      </c>
      <c r="AG24" s="1">
        <f t="shared" si="10"/>
        <v>84</v>
      </c>
      <c r="AH24" s="1">
        <v>14</v>
      </c>
      <c r="AI24" s="1">
        <f t="shared" si="12"/>
        <v>168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8" t="s">
        <v>56</v>
      </c>
      <c r="B25" s="1" t="s">
        <v>41</v>
      </c>
      <c r="C25" s="1"/>
      <c r="D25" s="1"/>
      <c r="E25" s="1"/>
      <c r="F25" s="1"/>
      <c r="G25" s="6">
        <v>1</v>
      </c>
      <c r="H25" s="1">
        <v>180</v>
      </c>
      <c r="I25" s="1"/>
      <c r="J25" s="1"/>
      <c r="K25" s="1">
        <f>VLOOKUP(A25,[1]TDSheet!$A:$L,4,0)</f>
        <v>72</v>
      </c>
      <c r="L25" s="1">
        <f t="shared" si="2"/>
        <v>0</v>
      </c>
      <c r="M25" s="1"/>
      <c r="N25" s="1"/>
      <c r="O25" s="1">
        <v>72</v>
      </c>
      <c r="P25" s="1">
        <f t="shared" si="6"/>
        <v>0</v>
      </c>
      <c r="Q25" s="25">
        <v>150</v>
      </c>
      <c r="R25" s="27">
        <f t="shared" si="7"/>
        <v>144</v>
      </c>
      <c r="S25" s="22">
        <v>72</v>
      </c>
      <c r="T25" s="1"/>
      <c r="U25" s="1" t="e">
        <f t="shared" si="8"/>
        <v>#DIV/0!</v>
      </c>
      <c r="V25" s="1" t="e">
        <f t="shared" si="3"/>
        <v>#DIV/0!</v>
      </c>
      <c r="W25" s="1">
        <v>14.4</v>
      </c>
      <c r="X25" s="1">
        <v>0</v>
      </c>
      <c r="Y25" s="1">
        <v>2.4</v>
      </c>
      <c r="Z25" s="1">
        <v>6</v>
      </c>
      <c r="AA25" s="1">
        <v>2.4</v>
      </c>
      <c r="AB25" s="1">
        <v>2.4</v>
      </c>
      <c r="AC25" s="1"/>
      <c r="AD25" s="1">
        <f t="shared" si="4"/>
        <v>150</v>
      </c>
      <c r="AE25" s="6">
        <v>6</v>
      </c>
      <c r="AF25" s="10">
        <f t="shared" si="9"/>
        <v>24</v>
      </c>
      <c r="AG25" s="1">
        <f t="shared" si="10"/>
        <v>144</v>
      </c>
      <c r="AH25" s="1">
        <v>12</v>
      </c>
      <c r="AI25" s="1">
        <f t="shared" si="12"/>
        <v>72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57</v>
      </c>
      <c r="B26" s="1" t="s">
        <v>35</v>
      </c>
      <c r="C26" s="1">
        <v>143</v>
      </c>
      <c r="D26" s="1">
        <v>4</v>
      </c>
      <c r="E26" s="1">
        <v>131</v>
      </c>
      <c r="F26" s="1">
        <v>12</v>
      </c>
      <c r="G26" s="6">
        <v>0.25</v>
      </c>
      <c r="H26" s="1">
        <v>180</v>
      </c>
      <c r="I26" s="1"/>
      <c r="J26" s="1">
        <v>151</v>
      </c>
      <c r="K26" s="1">
        <f>VLOOKUP(A26,[1]TDSheet!$A:$L,4,0)</f>
        <v>99.25</v>
      </c>
      <c r="L26" s="1">
        <f t="shared" si="2"/>
        <v>-20</v>
      </c>
      <c r="M26" s="1"/>
      <c r="N26" s="1"/>
      <c r="O26" s="1">
        <v>168</v>
      </c>
      <c r="P26" s="1">
        <f t="shared" si="6"/>
        <v>26.2</v>
      </c>
      <c r="Q26" s="25">
        <v>300</v>
      </c>
      <c r="R26" s="27">
        <f t="shared" si="7"/>
        <v>336</v>
      </c>
      <c r="S26" s="22">
        <v>240</v>
      </c>
      <c r="T26" s="1"/>
      <c r="U26" s="1">
        <f t="shared" si="8"/>
        <v>19.694656488549619</v>
      </c>
      <c r="V26" s="1">
        <f t="shared" si="3"/>
        <v>6.8702290076335881</v>
      </c>
      <c r="W26" s="1">
        <v>27.2</v>
      </c>
      <c r="X26" s="1">
        <v>20.2</v>
      </c>
      <c r="Y26" s="1">
        <v>16.2</v>
      </c>
      <c r="Z26" s="1">
        <v>4.4000000000000004</v>
      </c>
      <c r="AA26" s="1">
        <v>28.2</v>
      </c>
      <c r="AB26" s="1">
        <v>0</v>
      </c>
      <c r="AC26" s="1"/>
      <c r="AD26" s="1">
        <f t="shared" si="4"/>
        <v>75</v>
      </c>
      <c r="AE26" s="6">
        <v>12</v>
      </c>
      <c r="AF26" s="10">
        <f t="shared" si="9"/>
        <v>28</v>
      </c>
      <c r="AG26" s="1">
        <f t="shared" si="10"/>
        <v>84</v>
      </c>
      <c r="AH26" s="1">
        <f>VLOOKUP(A26,[2]Sheet!$A:$AF,32,0)</f>
        <v>14</v>
      </c>
      <c r="AI26" s="1">
        <f t="shared" si="12"/>
        <v>168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58</v>
      </c>
      <c r="B27" s="1" t="s">
        <v>35</v>
      </c>
      <c r="C27" s="1">
        <v>401</v>
      </c>
      <c r="D27" s="1">
        <v>132</v>
      </c>
      <c r="E27" s="1">
        <v>93</v>
      </c>
      <c r="F27" s="1">
        <v>312</v>
      </c>
      <c r="G27" s="6">
        <v>0.43</v>
      </c>
      <c r="H27" s="1">
        <v>180</v>
      </c>
      <c r="I27" s="1"/>
      <c r="J27" s="1">
        <v>96</v>
      </c>
      <c r="K27" s="1">
        <f>VLOOKUP(A27,[1]TDSheet!$A:$L,4,0)</f>
        <v>261.87</v>
      </c>
      <c r="L27" s="1">
        <f t="shared" si="2"/>
        <v>-3</v>
      </c>
      <c r="M27" s="1"/>
      <c r="N27" s="1"/>
      <c r="O27" s="1">
        <v>0</v>
      </c>
      <c r="P27" s="1">
        <f t="shared" si="6"/>
        <v>18.600000000000001</v>
      </c>
      <c r="Q27" s="25">
        <v>500</v>
      </c>
      <c r="R27" s="27">
        <f t="shared" si="7"/>
        <v>576</v>
      </c>
      <c r="S27" s="22">
        <v>320</v>
      </c>
      <c r="T27" s="1"/>
      <c r="U27" s="1">
        <f t="shared" si="8"/>
        <v>47.741935483870961</v>
      </c>
      <c r="V27" s="1">
        <f t="shared" si="3"/>
        <v>16.774193548387096</v>
      </c>
      <c r="W27" s="1">
        <v>11.4</v>
      </c>
      <c r="X27" s="1">
        <v>48.4</v>
      </c>
      <c r="Y27" s="1">
        <v>6.8</v>
      </c>
      <c r="Z27" s="1">
        <v>4.4000000000000004</v>
      </c>
      <c r="AA27" s="1">
        <v>22</v>
      </c>
      <c r="AB27" s="1">
        <v>7.2</v>
      </c>
      <c r="AC27" s="1"/>
      <c r="AD27" s="1">
        <f t="shared" si="4"/>
        <v>215</v>
      </c>
      <c r="AE27" s="6">
        <v>16</v>
      </c>
      <c r="AF27" s="10">
        <f t="shared" si="9"/>
        <v>36</v>
      </c>
      <c r="AG27" s="1">
        <f t="shared" si="10"/>
        <v>247.68</v>
      </c>
      <c r="AH27" s="1">
        <v>12</v>
      </c>
      <c r="AI27" s="1">
        <f t="shared" si="12"/>
        <v>192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8" t="s">
        <v>59</v>
      </c>
      <c r="B28" s="1" t="s">
        <v>35</v>
      </c>
      <c r="C28" s="1">
        <v>678</v>
      </c>
      <c r="D28" s="1">
        <v>34</v>
      </c>
      <c r="E28" s="1">
        <v>83</v>
      </c>
      <c r="F28" s="1">
        <v>595</v>
      </c>
      <c r="G28" s="6">
        <v>0.9</v>
      </c>
      <c r="H28" s="1">
        <v>180</v>
      </c>
      <c r="I28" s="1"/>
      <c r="J28" s="1">
        <v>86</v>
      </c>
      <c r="K28" s="1">
        <f>VLOOKUP(A28,[1]TDSheet!$A:$L,4,0)</f>
        <v>605.70000000000005</v>
      </c>
      <c r="L28" s="1">
        <f t="shared" si="2"/>
        <v>-3</v>
      </c>
      <c r="M28" s="1"/>
      <c r="N28" s="1"/>
      <c r="O28" s="1">
        <v>0</v>
      </c>
      <c r="P28" s="1">
        <f t="shared" si="6"/>
        <v>16.600000000000001</v>
      </c>
      <c r="Q28" s="5">
        <v>100</v>
      </c>
      <c r="R28" s="27">
        <f t="shared" si="13"/>
        <v>96</v>
      </c>
      <c r="S28" s="22"/>
      <c r="T28" s="1"/>
      <c r="U28" s="1">
        <f t="shared" si="8"/>
        <v>41.626506024096379</v>
      </c>
      <c r="V28" s="1">
        <f t="shared" si="3"/>
        <v>35.843373493975903</v>
      </c>
      <c r="W28" s="1">
        <v>12.4</v>
      </c>
      <c r="X28" s="1">
        <v>65.2</v>
      </c>
      <c r="Y28" s="1">
        <v>11.8</v>
      </c>
      <c r="Z28" s="1">
        <v>3.8</v>
      </c>
      <c r="AA28" s="1">
        <v>27.8</v>
      </c>
      <c r="AB28" s="1">
        <v>12.4</v>
      </c>
      <c r="AC28" s="15" t="s">
        <v>48</v>
      </c>
      <c r="AD28" s="1">
        <f t="shared" si="4"/>
        <v>90</v>
      </c>
      <c r="AE28" s="6">
        <v>8</v>
      </c>
      <c r="AF28" s="10">
        <f t="shared" si="9"/>
        <v>12</v>
      </c>
      <c r="AG28" s="1">
        <f t="shared" si="10"/>
        <v>86.4</v>
      </c>
      <c r="AH28" s="1">
        <f>VLOOKUP(A28,[2]Sheet!$A:$AF,32,0)</f>
        <v>12</v>
      </c>
      <c r="AI28" s="1">
        <f t="shared" si="12"/>
        <v>96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60</v>
      </c>
      <c r="B29" s="1" t="s">
        <v>41</v>
      </c>
      <c r="C29" s="1">
        <v>54</v>
      </c>
      <c r="D29" s="1"/>
      <c r="E29" s="1">
        <v>18.899999999999999</v>
      </c>
      <c r="F29" s="1">
        <v>35.1</v>
      </c>
      <c r="G29" s="6">
        <v>1</v>
      </c>
      <c r="H29" s="1">
        <v>180</v>
      </c>
      <c r="I29" s="1"/>
      <c r="J29" s="1">
        <v>18.899999999999999</v>
      </c>
      <c r="K29" s="1">
        <f>VLOOKUP(A29,[1]TDSheet!$A:$L,4,0)</f>
        <v>64.8</v>
      </c>
      <c r="L29" s="1">
        <f t="shared" si="2"/>
        <v>0</v>
      </c>
      <c r="M29" s="1"/>
      <c r="N29" s="1"/>
      <c r="O29" s="1">
        <v>0</v>
      </c>
      <c r="P29" s="1">
        <f t="shared" si="6"/>
        <v>3.78</v>
      </c>
      <c r="Q29" s="5">
        <v>150</v>
      </c>
      <c r="R29" s="27">
        <f t="shared" si="7"/>
        <v>145.80000000000001</v>
      </c>
      <c r="S29" s="22">
        <v>97</v>
      </c>
      <c r="T29" s="1"/>
      <c r="U29" s="1">
        <f t="shared" si="8"/>
        <v>47.857142857142861</v>
      </c>
      <c r="V29" s="1">
        <f t="shared" si="3"/>
        <v>9.2857142857142865</v>
      </c>
      <c r="W29" s="1">
        <v>2.7</v>
      </c>
      <c r="X29" s="1">
        <v>5.94</v>
      </c>
      <c r="Y29" s="1">
        <v>2.16</v>
      </c>
      <c r="Z29" s="1">
        <v>4.32</v>
      </c>
      <c r="AA29" s="1">
        <v>5.4</v>
      </c>
      <c r="AB29" s="1">
        <v>2.7</v>
      </c>
      <c r="AC29" s="1"/>
      <c r="AD29" s="1">
        <f t="shared" si="4"/>
        <v>150</v>
      </c>
      <c r="AE29" s="6">
        <v>2.7</v>
      </c>
      <c r="AF29" s="10">
        <f t="shared" si="9"/>
        <v>54</v>
      </c>
      <c r="AG29" s="1">
        <f t="shared" si="10"/>
        <v>145.80000000000001</v>
      </c>
      <c r="AH29" s="1">
        <v>18</v>
      </c>
      <c r="AI29" s="1">
        <f t="shared" si="12"/>
        <v>48.6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61</v>
      </c>
      <c r="B30" s="1" t="s">
        <v>35</v>
      </c>
      <c r="C30" s="1">
        <v>641</v>
      </c>
      <c r="D30" s="1">
        <v>179</v>
      </c>
      <c r="E30" s="1">
        <v>109</v>
      </c>
      <c r="F30" s="1">
        <v>525</v>
      </c>
      <c r="G30" s="6">
        <v>0.9</v>
      </c>
      <c r="H30" s="1">
        <v>180</v>
      </c>
      <c r="I30" s="1"/>
      <c r="J30" s="1">
        <v>112</v>
      </c>
      <c r="K30" s="1">
        <f>VLOOKUP(A30,[1]TDSheet!$A:$L,4,0)</f>
        <v>781.2</v>
      </c>
      <c r="L30" s="1">
        <f t="shared" si="2"/>
        <v>-3</v>
      </c>
      <c r="M30" s="1"/>
      <c r="N30" s="1"/>
      <c r="O30" s="1">
        <v>0</v>
      </c>
      <c r="P30" s="1">
        <f t="shared" si="6"/>
        <v>21.8</v>
      </c>
      <c r="Q30" s="25">
        <v>700</v>
      </c>
      <c r="R30" s="27">
        <f t="shared" si="7"/>
        <v>672</v>
      </c>
      <c r="S30" s="22">
        <v>480</v>
      </c>
      <c r="T30" s="1"/>
      <c r="U30" s="1">
        <f t="shared" si="8"/>
        <v>54.908256880733944</v>
      </c>
      <c r="V30" s="1">
        <f t="shared" si="3"/>
        <v>24.082568807339449</v>
      </c>
      <c r="W30" s="1">
        <v>18.8</v>
      </c>
      <c r="X30" s="1">
        <v>65.8</v>
      </c>
      <c r="Y30" s="1">
        <v>24.8</v>
      </c>
      <c r="Z30" s="1">
        <v>11.8</v>
      </c>
      <c r="AA30" s="1">
        <v>32.6</v>
      </c>
      <c r="AB30" s="1">
        <v>23.8</v>
      </c>
      <c r="AC30" s="1"/>
      <c r="AD30" s="1">
        <f t="shared" si="4"/>
        <v>630</v>
      </c>
      <c r="AE30" s="6">
        <v>8</v>
      </c>
      <c r="AF30" s="10">
        <f t="shared" si="9"/>
        <v>84</v>
      </c>
      <c r="AG30" s="1">
        <f t="shared" si="10"/>
        <v>604.80000000000007</v>
      </c>
      <c r="AH30" s="1">
        <f>VLOOKUP(A30,[2]Sheet!$A:$AF,32,0)</f>
        <v>12</v>
      </c>
      <c r="AI30" s="1">
        <f t="shared" si="12"/>
        <v>96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62</v>
      </c>
      <c r="B31" s="1" t="s">
        <v>35</v>
      </c>
      <c r="C31" s="1">
        <v>435</v>
      </c>
      <c r="D31" s="1">
        <v>89</v>
      </c>
      <c r="E31" s="16">
        <f>85+E6</f>
        <v>105</v>
      </c>
      <c r="F31" s="16">
        <f>302+F6</f>
        <v>289</v>
      </c>
      <c r="G31" s="6">
        <v>0.43</v>
      </c>
      <c r="H31" s="1">
        <v>180</v>
      </c>
      <c r="I31" s="1"/>
      <c r="J31" s="1">
        <v>85</v>
      </c>
      <c r="K31" s="1">
        <f>VLOOKUP(A31,[1]TDSheet!$A:$L,4,0)</f>
        <v>350.88</v>
      </c>
      <c r="L31" s="1">
        <f t="shared" si="2"/>
        <v>20</v>
      </c>
      <c r="M31" s="1"/>
      <c r="N31" s="1"/>
      <c r="O31" s="1">
        <v>0</v>
      </c>
      <c r="P31" s="1">
        <f t="shared" si="6"/>
        <v>21</v>
      </c>
      <c r="Q31" s="25">
        <v>700</v>
      </c>
      <c r="R31" s="27">
        <f t="shared" si="7"/>
        <v>768</v>
      </c>
      <c r="S31" s="22">
        <v>480</v>
      </c>
      <c r="T31" s="1"/>
      <c r="U31" s="1">
        <f t="shared" si="8"/>
        <v>50.333333333333336</v>
      </c>
      <c r="V31" s="1">
        <f t="shared" si="3"/>
        <v>13.761904761904763</v>
      </c>
      <c r="W31" s="1">
        <v>22</v>
      </c>
      <c r="X31" s="1">
        <v>66</v>
      </c>
      <c r="Y31" s="1">
        <v>23</v>
      </c>
      <c r="Z31" s="1">
        <v>10</v>
      </c>
      <c r="AA31" s="1">
        <v>32.200000000000003</v>
      </c>
      <c r="AB31" s="1">
        <v>22</v>
      </c>
      <c r="AC31" s="1"/>
      <c r="AD31" s="1">
        <f t="shared" si="4"/>
        <v>301</v>
      </c>
      <c r="AE31" s="6">
        <v>16</v>
      </c>
      <c r="AF31" s="10">
        <f t="shared" si="9"/>
        <v>48</v>
      </c>
      <c r="AG31" s="1">
        <f t="shared" si="10"/>
        <v>330.24</v>
      </c>
      <c r="AH31" s="1">
        <f>VLOOKUP(A31,[2]Sheet!$A:$AF,32,0)</f>
        <v>12</v>
      </c>
      <c r="AI31" s="1">
        <f t="shared" si="12"/>
        <v>192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63</v>
      </c>
      <c r="B32" s="1" t="s">
        <v>35</v>
      </c>
      <c r="C32" s="1">
        <v>558</v>
      </c>
      <c r="D32" s="1">
        <v>204</v>
      </c>
      <c r="E32" s="1">
        <v>105</v>
      </c>
      <c r="F32" s="1">
        <v>438</v>
      </c>
      <c r="G32" s="6">
        <v>0.9</v>
      </c>
      <c r="H32" s="1">
        <v>180</v>
      </c>
      <c r="I32" s="1"/>
      <c r="J32" s="1">
        <v>103</v>
      </c>
      <c r="K32" s="1">
        <f>VLOOKUP(A32,[1]TDSheet!$A:$L,4,0)</f>
        <v>763.2</v>
      </c>
      <c r="L32" s="1">
        <f t="shared" ref="L32:L57" si="15">E32-J32</f>
        <v>2</v>
      </c>
      <c r="M32" s="1"/>
      <c r="N32" s="1"/>
      <c r="O32" s="1">
        <v>0</v>
      </c>
      <c r="P32" s="1">
        <f t="shared" si="6"/>
        <v>21</v>
      </c>
      <c r="Q32" s="25">
        <v>180</v>
      </c>
      <c r="R32" s="27">
        <f t="shared" si="7"/>
        <v>192</v>
      </c>
      <c r="S32" s="22">
        <v>480</v>
      </c>
      <c r="T32" s="1"/>
      <c r="U32" s="1">
        <f t="shared" si="8"/>
        <v>30</v>
      </c>
      <c r="V32" s="1">
        <f t="shared" si="3"/>
        <v>20.857142857142858</v>
      </c>
      <c r="W32" s="1">
        <v>17.600000000000001</v>
      </c>
      <c r="X32" s="1">
        <v>67.8</v>
      </c>
      <c r="Y32" s="1">
        <v>19.399999999999999</v>
      </c>
      <c r="Z32" s="1">
        <v>10</v>
      </c>
      <c r="AA32" s="1">
        <v>34.4</v>
      </c>
      <c r="AB32" s="1">
        <v>24.6</v>
      </c>
      <c r="AC32" s="1"/>
      <c r="AD32" s="1">
        <f t="shared" si="4"/>
        <v>162</v>
      </c>
      <c r="AE32" s="6">
        <v>8</v>
      </c>
      <c r="AF32" s="10">
        <f t="shared" si="9"/>
        <v>24</v>
      </c>
      <c r="AG32" s="1">
        <f t="shared" si="10"/>
        <v>172.8</v>
      </c>
      <c r="AH32" s="1">
        <f>VLOOKUP(A32,[2]Sheet!$A:$AF,32,0)</f>
        <v>12</v>
      </c>
      <c r="AI32" s="1">
        <f t="shared" si="12"/>
        <v>96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64</v>
      </c>
      <c r="B33" s="1" t="s">
        <v>35</v>
      </c>
      <c r="C33" s="1">
        <v>746</v>
      </c>
      <c r="D33" s="1">
        <v>178</v>
      </c>
      <c r="E33" s="1">
        <v>117</v>
      </c>
      <c r="F33" s="1">
        <v>636</v>
      </c>
      <c r="G33" s="6">
        <v>0.43</v>
      </c>
      <c r="H33" s="1">
        <v>180</v>
      </c>
      <c r="I33" s="1"/>
      <c r="J33" s="1">
        <v>117</v>
      </c>
      <c r="K33" s="1">
        <f>VLOOKUP(A33,[1]TDSheet!$A:$L,4,0)</f>
        <v>380.55</v>
      </c>
      <c r="L33" s="1">
        <f t="shared" si="15"/>
        <v>0</v>
      </c>
      <c r="M33" s="1"/>
      <c r="N33" s="1"/>
      <c r="O33" s="1">
        <v>0</v>
      </c>
      <c r="P33" s="1">
        <f t="shared" si="6"/>
        <v>23.4</v>
      </c>
      <c r="Q33" s="25">
        <v>500</v>
      </c>
      <c r="R33" s="27">
        <f t="shared" si="7"/>
        <v>576</v>
      </c>
      <c r="S33" s="22">
        <v>320</v>
      </c>
      <c r="T33" s="1"/>
      <c r="U33" s="1">
        <f t="shared" si="8"/>
        <v>51.794871794871796</v>
      </c>
      <c r="V33" s="1">
        <f t="shared" si="3"/>
        <v>27.179487179487182</v>
      </c>
      <c r="W33" s="1">
        <v>21.8</v>
      </c>
      <c r="X33" s="1">
        <v>67.400000000000006</v>
      </c>
      <c r="Y33" s="1">
        <v>28.8</v>
      </c>
      <c r="Z33" s="1">
        <v>10.6</v>
      </c>
      <c r="AA33" s="1">
        <v>31.2</v>
      </c>
      <c r="AB33" s="1">
        <v>22.4</v>
      </c>
      <c r="AC33" s="15" t="s">
        <v>48</v>
      </c>
      <c r="AD33" s="1">
        <f t="shared" si="4"/>
        <v>215</v>
      </c>
      <c r="AE33" s="6">
        <v>16</v>
      </c>
      <c r="AF33" s="10">
        <f t="shared" si="9"/>
        <v>36</v>
      </c>
      <c r="AG33" s="1">
        <f t="shared" si="10"/>
        <v>247.68</v>
      </c>
      <c r="AH33" s="1">
        <f>VLOOKUP(A33,[2]Sheet!$A:$AF,32,0)</f>
        <v>12</v>
      </c>
      <c r="AI33" s="1">
        <f t="shared" si="12"/>
        <v>192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8" t="s">
        <v>65</v>
      </c>
      <c r="B34" s="1" t="s">
        <v>41</v>
      </c>
      <c r="C34" s="1"/>
      <c r="D34" s="1"/>
      <c r="E34" s="1"/>
      <c r="F34" s="1"/>
      <c r="G34" s="6">
        <v>1</v>
      </c>
      <c r="H34" s="1">
        <v>180</v>
      </c>
      <c r="I34" s="1"/>
      <c r="J34" s="1"/>
      <c r="K34" s="1">
        <f>VLOOKUP(A34,[1]TDSheet!$A:$L,4,0)</f>
        <v>25</v>
      </c>
      <c r="L34" s="1">
        <f t="shared" si="15"/>
        <v>0</v>
      </c>
      <c r="M34" s="1"/>
      <c r="N34" s="1"/>
      <c r="O34" s="1">
        <v>0</v>
      </c>
      <c r="P34" s="1">
        <f t="shared" si="6"/>
        <v>0</v>
      </c>
      <c r="Q34" s="5">
        <v>40</v>
      </c>
      <c r="R34" s="27">
        <f t="shared" si="7"/>
        <v>60</v>
      </c>
      <c r="S34" s="22">
        <v>40</v>
      </c>
      <c r="T34" s="1" t="s">
        <v>94</v>
      </c>
      <c r="U34" s="1" t="e">
        <f t="shared" si="8"/>
        <v>#DIV/0!</v>
      </c>
      <c r="V34" s="1" t="e">
        <f t="shared" si="3"/>
        <v>#DIV/0!</v>
      </c>
      <c r="W34" s="1">
        <v>2</v>
      </c>
      <c r="X34" s="1">
        <v>3</v>
      </c>
      <c r="Y34" s="1">
        <v>0</v>
      </c>
      <c r="Z34" s="1">
        <v>1</v>
      </c>
      <c r="AA34" s="1">
        <v>1</v>
      </c>
      <c r="AB34" s="1">
        <v>0</v>
      </c>
      <c r="AC34" s="1"/>
      <c r="AD34" s="1">
        <f t="shared" si="4"/>
        <v>40</v>
      </c>
      <c r="AE34" s="6">
        <v>5</v>
      </c>
      <c r="AF34" s="10">
        <f t="shared" si="9"/>
        <v>12</v>
      </c>
      <c r="AG34" s="1">
        <f t="shared" si="10"/>
        <v>60</v>
      </c>
      <c r="AH34" s="1">
        <v>12</v>
      </c>
      <c r="AI34" s="1">
        <f t="shared" si="12"/>
        <v>60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66</v>
      </c>
      <c r="B35" s="1" t="s">
        <v>35</v>
      </c>
      <c r="C35" s="1">
        <v>4</v>
      </c>
      <c r="D35" s="1"/>
      <c r="E35" s="1">
        <v>4</v>
      </c>
      <c r="F35" s="1"/>
      <c r="G35" s="6">
        <v>0.4</v>
      </c>
      <c r="H35" s="1">
        <v>180</v>
      </c>
      <c r="I35" s="1"/>
      <c r="J35" s="1">
        <v>4</v>
      </c>
      <c r="K35" s="1">
        <f>VLOOKUP(A35,[1]TDSheet!$A:$L,4,0)</f>
        <v>96.8</v>
      </c>
      <c r="L35" s="1">
        <f t="shared" si="15"/>
        <v>0</v>
      </c>
      <c r="M35" s="1"/>
      <c r="N35" s="1"/>
      <c r="O35" s="1">
        <v>192</v>
      </c>
      <c r="P35" s="1">
        <f t="shared" si="6"/>
        <v>0.8</v>
      </c>
      <c r="Q35" s="5">
        <v>0</v>
      </c>
      <c r="R35" s="27">
        <f t="shared" si="13"/>
        <v>0</v>
      </c>
      <c r="S35" s="24">
        <v>0</v>
      </c>
      <c r="T35" s="1"/>
      <c r="U35" s="1">
        <f t="shared" si="8"/>
        <v>240</v>
      </c>
      <c r="V35" s="1">
        <f t="shared" si="3"/>
        <v>240</v>
      </c>
      <c r="W35" s="1">
        <v>3.6</v>
      </c>
      <c r="X35" s="1">
        <v>16.399999999999999</v>
      </c>
      <c r="Y35" s="1">
        <v>10.199999999999999</v>
      </c>
      <c r="Z35" s="1">
        <v>2.2000000000000002</v>
      </c>
      <c r="AA35" s="1">
        <v>1.8</v>
      </c>
      <c r="AB35" s="1">
        <v>0</v>
      </c>
      <c r="AC35" s="1" t="s">
        <v>67</v>
      </c>
      <c r="AD35" s="1">
        <f t="shared" si="4"/>
        <v>0</v>
      </c>
      <c r="AE35" s="6">
        <v>16</v>
      </c>
      <c r="AF35" s="10">
        <f t="shared" si="9"/>
        <v>0</v>
      </c>
      <c r="AG35" s="1">
        <f t="shared" si="10"/>
        <v>0</v>
      </c>
      <c r="AH35" s="1">
        <v>12</v>
      </c>
      <c r="AI35" s="1">
        <f t="shared" si="12"/>
        <v>192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68</v>
      </c>
      <c r="B36" s="1" t="s">
        <v>35</v>
      </c>
      <c r="C36" s="1">
        <v>29</v>
      </c>
      <c r="D36" s="1">
        <v>3</v>
      </c>
      <c r="E36" s="1">
        <v>11</v>
      </c>
      <c r="F36" s="1">
        <v>14</v>
      </c>
      <c r="G36" s="6">
        <v>0.7</v>
      </c>
      <c r="H36" s="1">
        <v>180</v>
      </c>
      <c r="I36" s="1"/>
      <c r="J36" s="1">
        <v>15</v>
      </c>
      <c r="K36" s="1">
        <f>VLOOKUP(A36,[1]TDSheet!$A:$L,4,0)</f>
        <v>58.1</v>
      </c>
      <c r="L36" s="1">
        <f t="shared" si="15"/>
        <v>-4</v>
      </c>
      <c r="M36" s="1"/>
      <c r="N36" s="1"/>
      <c r="O36" s="1">
        <v>0</v>
      </c>
      <c r="P36" s="1">
        <f t="shared" si="6"/>
        <v>2.2000000000000002</v>
      </c>
      <c r="Q36" s="5">
        <f t="shared" ref="Q36:Q37" si="16">30*P36-O36-F36</f>
        <v>52</v>
      </c>
      <c r="R36" s="27">
        <f t="shared" si="7"/>
        <v>96</v>
      </c>
      <c r="S36" s="22">
        <v>96</v>
      </c>
      <c r="T36" s="1"/>
      <c r="U36" s="1">
        <f t="shared" si="8"/>
        <v>49.999999999999993</v>
      </c>
      <c r="V36" s="1">
        <f t="shared" si="3"/>
        <v>6.3636363636363633</v>
      </c>
      <c r="W36" s="1">
        <v>3.4</v>
      </c>
      <c r="X36" s="1">
        <v>4.2</v>
      </c>
      <c r="Y36" s="1">
        <v>7.8</v>
      </c>
      <c r="Z36" s="1">
        <v>2</v>
      </c>
      <c r="AA36" s="1">
        <v>3.6</v>
      </c>
      <c r="AB36" s="1">
        <v>0</v>
      </c>
      <c r="AC36" s="1" t="s">
        <v>67</v>
      </c>
      <c r="AD36" s="1">
        <f t="shared" si="4"/>
        <v>36.4</v>
      </c>
      <c r="AE36" s="6">
        <v>8</v>
      </c>
      <c r="AF36" s="10">
        <f t="shared" si="9"/>
        <v>12</v>
      </c>
      <c r="AG36" s="1">
        <f t="shared" si="10"/>
        <v>67.199999999999989</v>
      </c>
      <c r="AH36" s="1">
        <v>12</v>
      </c>
      <c r="AI36" s="1">
        <f t="shared" si="12"/>
        <v>96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69</v>
      </c>
      <c r="B37" s="1" t="s">
        <v>35</v>
      </c>
      <c r="C37" s="1">
        <v>18</v>
      </c>
      <c r="D37" s="1">
        <v>4</v>
      </c>
      <c r="E37" s="1">
        <v>16</v>
      </c>
      <c r="F37" s="1">
        <v>6</v>
      </c>
      <c r="G37" s="6">
        <v>0.7</v>
      </c>
      <c r="H37" s="1">
        <v>180</v>
      </c>
      <c r="I37" s="1"/>
      <c r="J37" s="1">
        <v>16</v>
      </c>
      <c r="K37" s="1">
        <f>VLOOKUP(A37,[1]TDSheet!$A:$L,4,0)</f>
        <v>60.9</v>
      </c>
      <c r="L37" s="1">
        <f t="shared" si="15"/>
        <v>0</v>
      </c>
      <c r="M37" s="1"/>
      <c r="N37" s="1"/>
      <c r="O37" s="1">
        <v>0</v>
      </c>
      <c r="P37" s="1">
        <f t="shared" si="6"/>
        <v>3.2</v>
      </c>
      <c r="Q37" s="5">
        <f t="shared" si="16"/>
        <v>90</v>
      </c>
      <c r="R37" s="27">
        <f t="shared" si="7"/>
        <v>96</v>
      </c>
      <c r="S37" s="22">
        <v>96</v>
      </c>
      <c r="T37" s="1"/>
      <c r="U37" s="1">
        <f t="shared" si="8"/>
        <v>31.875</v>
      </c>
      <c r="V37" s="1">
        <f t="shared" si="3"/>
        <v>1.875</v>
      </c>
      <c r="W37" s="1">
        <v>2.2000000000000002</v>
      </c>
      <c r="X37" s="1">
        <v>6</v>
      </c>
      <c r="Y37" s="1">
        <v>10.199999999999999</v>
      </c>
      <c r="Z37" s="1">
        <v>1.8</v>
      </c>
      <c r="AA37" s="1">
        <v>2.2000000000000002</v>
      </c>
      <c r="AB37" s="1">
        <v>0</v>
      </c>
      <c r="AC37" s="1" t="s">
        <v>67</v>
      </c>
      <c r="AD37" s="1">
        <f t="shared" si="4"/>
        <v>62.999999999999993</v>
      </c>
      <c r="AE37" s="6">
        <v>8</v>
      </c>
      <c r="AF37" s="10">
        <f t="shared" si="9"/>
        <v>12</v>
      </c>
      <c r="AG37" s="1">
        <f t="shared" si="10"/>
        <v>67.199999999999989</v>
      </c>
      <c r="AH37" s="1">
        <v>12</v>
      </c>
      <c r="AI37" s="1">
        <f t="shared" si="12"/>
        <v>96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70</v>
      </c>
      <c r="B38" s="1" t="s">
        <v>35</v>
      </c>
      <c r="C38" s="1">
        <v>588</v>
      </c>
      <c r="D38" s="1"/>
      <c r="E38" s="1">
        <v>60</v>
      </c>
      <c r="F38" s="1">
        <v>504</v>
      </c>
      <c r="G38" s="6">
        <v>0.7</v>
      </c>
      <c r="H38" s="1">
        <v>180</v>
      </c>
      <c r="I38" s="1"/>
      <c r="J38" s="1">
        <v>60</v>
      </c>
      <c r="K38" s="1">
        <f>VLOOKUP(A38,[1]TDSheet!$A:$L,4,0)</f>
        <v>425.6</v>
      </c>
      <c r="L38" s="1">
        <f t="shared" si="15"/>
        <v>0</v>
      </c>
      <c r="M38" s="1"/>
      <c r="N38" s="1"/>
      <c r="O38" s="1">
        <v>0</v>
      </c>
      <c r="P38" s="1">
        <f t="shared" si="6"/>
        <v>12</v>
      </c>
      <c r="Q38" s="25">
        <v>400</v>
      </c>
      <c r="R38" s="27">
        <f t="shared" si="7"/>
        <v>384</v>
      </c>
      <c r="S38" s="22">
        <v>240</v>
      </c>
      <c r="T38" s="1"/>
      <c r="U38" s="1">
        <f t="shared" si="8"/>
        <v>74</v>
      </c>
      <c r="V38" s="1">
        <f t="shared" ref="V38:V57" si="17">(F38+O38)/P38</f>
        <v>42</v>
      </c>
      <c r="W38" s="1">
        <v>14.6</v>
      </c>
      <c r="X38" s="1">
        <v>62.2</v>
      </c>
      <c r="Y38" s="1">
        <v>12.8</v>
      </c>
      <c r="Z38" s="1">
        <v>9.4</v>
      </c>
      <c r="AA38" s="1">
        <v>29</v>
      </c>
      <c r="AB38" s="1">
        <v>21.8</v>
      </c>
      <c r="AC38" s="15" t="s">
        <v>48</v>
      </c>
      <c r="AD38" s="1">
        <f t="shared" ref="AD38:AD58" si="18">Q38*G38</f>
        <v>280</v>
      </c>
      <c r="AE38" s="6">
        <v>8</v>
      </c>
      <c r="AF38" s="10">
        <f t="shared" si="9"/>
        <v>48</v>
      </c>
      <c r="AG38" s="1">
        <f t="shared" si="10"/>
        <v>268.79999999999995</v>
      </c>
      <c r="AH38" s="1">
        <v>12</v>
      </c>
      <c r="AI38" s="1">
        <f t="shared" si="12"/>
        <v>96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71</v>
      </c>
      <c r="B39" s="1" t="s">
        <v>35</v>
      </c>
      <c r="C39" s="1">
        <v>236</v>
      </c>
      <c r="D39" s="1"/>
      <c r="E39" s="1">
        <v>14</v>
      </c>
      <c r="F39" s="1">
        <v>218</v>
      </c>
      <c r="G39" s="6">
        <v>0.9</v>
      </c>
      <c r="H39" s="1">
        <v>180</v>
      </c>
      <c r="I39" s="1"/>
      <c r="J39" s="1">
        <v>14</v>
      </c>
      <c r="K39" s="1">
        <f>VLOOKUP(A39,[1]TDSheet!$A:$L,4,0)</f>
        <v>90</v>
      </c>
      <c r="L39" s="1">
        <f t="shared" si="15"/>
        <v>0</v>
      </c>
      <c r="M39" s="1"/>
      <c r="N39" s="1"/>
      <c r="O39" s="1">
        <v>0</v>
      </c>
      <c r="P39" s="1">
        <f t="shared" si="6"/>
        <v>2.8</v>
      </c>
      <c r="Q39" s="5"/>
      <c r="R39" s="27">
        <f t="shared" si="13"/>
        <v>0</v>
      </c>
      <c r="S39" s="22"/>
      <c r="T39" s="1"/>
      <c r="U39" s="1">
        <f t="shared" ref="U39:U57" si="19">(F39+O39+R39)/P39</f>
        <v>77.857142857142861</v>
      </c>
      <c r="V39" s="1">
        <f t="shared" si="17"/>
        <v>77.857142857142861</v>
      </c>
      <c r="W39" s="1">
        <v>5.2</v>
      </c>
      <c r="X39" s="1">
        <v>3.2</v>
      </c>
      <c r="Y39" s="1">
        <v>9.4</v>
      </c>
      <c r="Z39" s="1">
        <v>1.8</v>
      </c>
      <c r="AA39" s="1">
        <v>6</v>
      </c>
      <c r="AB39" s="1">
        <v>10.199999999999999</v>
      </c>
      <c r="AC39" s="15" t="s">
        <v>48</v>
      </c>
      <c r="AD39" s="1">
        <f t="shared" si="18"/>
        <v>0</v>
      </c>
      <c r="AE39" s="6">
        <v>8</v>
      </c>
      <c r="AF39" s="10">
        <f t="shared" ref="AF39:AF57" si="20">MROUND(Q39,AE39*AH39)/AE39</f>
        <v>0</v>
      </c>
      <c r="AG39" s="1">
        <f t="shared" ref="AG39:AG57" si="21">AF39*AE39*G39</f>
        <v>0</v>
      </c>
      <c r="AH39" s="1">
        <f>VLOOKUP(A39,[2]Sheet!$A:$AF,32,0)</f>
        <v>12</v>
      </c>
      <c r="AI39" s="1">
        <f t="shared" si="12"/>
        <v>96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8" t="s">
        <v>72</v>
      </c>
      <c r="B40" s="1" t="s">
        <v>35</v>
      </c>
      <c r="C40" s="1"/>
      <c r="D40" s="1"/>
      <c r="E40" s="1"/>
      <c r="F40" s="1"/>
      <c r="G40" s="6">
        <v>0.43</v>
      </c>
      <c r="H40" s="1">
        <v>180</v>
      </c>
      <c r="I40" s="1"/>
      <c r="J40" s="1"/>
      <c r="K40" s="1">
        <f>VLOOKUP(A40,[1]TDSheet!$A:$L,4,0)</f>
        <v>18.489999999999998</v>
      </c>
      <c r="L40" s="1">
        <f t="shared" si="15"/>
        <v>0</v>
      </c>
      <c r="M40" s="1"/>
      <c r="N40" s="1"/>
      <c r="O40" s="1">
        <v>0</v>
      </c>
      <c r="P40" s="1">
        <f t="shared" si="6"/>
        <v>0</v>
      </c>
      <c r="Q40" s="25">
        <v>300</v>
      </c>
      <c r="R40" s="27">
        <f t="shared" si="7"/>
        <v>384</v>
      </c>
      <c r="S40" s="22">
        <v>96</v>
      </c>
      <c r="T40" s="1"/>
      <c r="U40" s="1" t="e">
        <f t="shared" si="19"/>
        <v>#DIV/0!</v>
      </c>
      <c r="V40" s="1" t="e">
        <f t="shared" si="17"/>
        <v>#DIV/0!</v>
      </c>
      <c r="W40" s="1">
        <v>1.6</v>
      </c>
      <c r="X40" s="1">
        <v>5.4</v>
      </c>
      <c r="Y40" s="1">
        <v>4.4000000000000004</v>
      </c>
      <c r="Z40" s="1">
        <v>2.2000000000000002</v>
      </c>
      <c r="AA40" s="1">
        <v>1.6</v>
      </c>
      <c r="AB40" s="1">
        <v>3.2</v>
      </c>
      <c r="AC40" s="1"/>
      <c r="AD40" s="1">
        <f t="shared" si="18"/>
        <v>129</v>
      </c>
      <c r="AE40" s="6">
        <v>16</v>
      </c>
      <c r="AF40" s="10">
        <f t="shared" si="20"/>
        <v>24</v>
      </c>
      <c r="AG40" s="1">
        <f t="shared" si="21"/>
        <v>165.12</v>
      </c>
      <c r="AH40" s="1">
        <v>12</v>
      </c>
      <c r="AI40" s="1">
        <f t="shared" si="12"/>
        <v>192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ht="13.5" customHeight="1" x14ac:dyDescent="0.25">
      <c r="A41" s="1" t="s">
        <v>73</v>
      </c>
      <c r="B41" s="1" t="s">
        <v>35</v>
      </c>
      <c r="C41" s="1">
        <v>67</v>
      </c>
      <c r="D41" s="1">
        <v>5</v>
      </c>
      <c r="E41" s="1">
        <v>16</v>
      </c>
      <c r="F41" s="1">
        <v>43</v>
      </c>
      <c r="G41" s="6">
        <v>0.9</v>
      </c>
      <c r="H41" s="1">
        <v>180</v>
      </c>
      <c r="I41" s="1"/>
      <c r="J41" s="1">
        <v>19</v>
      </c>
      <c r="K41" s="1">
        <f>VLOOKUP(A41,[1]TDSheet!$A:$L,4,0)</f>
        <v>77.400000000000006</v>
      </c>
      <c r="L41" s="1">
        <f t="shared" si="15"/>
        <v>-3</v>
      </c>
      <c r="M41" s="1"/>
      <c r="N41" s="1"/>
      <c r="O41" s="1">
        <v>0</v>
      </c>
      <c r="P41" s="1">
        <f t="shared" si="6"/>
        <v>3.2</v>
      </c>
      <c r="Q41" s="5">
        <v>150</v>
      </c>
      <c r="R41" s="27">
        <f t="shared" si="7"/>
        <v>192</v>
      </c>
      <c r="S41" s="22">
        <v>96</v>
      </c>
      <c r="T41" s="1"/>
      <c r="U41" s="1">
        <f t="shared" si="19"/>
        <v>73.4375</v>
      </c>
      <c r="V41" s="1">
        <f t="shared" si="17"/>
        <v>13.4375</v>
      </c>
      <c r="W41" s="1">
        <v>3</v>
      </c>
      <c r="X41" s="1">
        <v>5</v>
      </c>
      <c r="Y41" s="1">
        <v>6</v>
      </c>
      <c r="Z41" s="1">
        <v>1.2</v>
      </c>
      <c r="AA41" s="1">
        <v>1.6</v>
      </c>
      <c r="AB41" s="1">
        <v>3</v>
      </c>
      <c r="AC41" s="1"/>
      <c r="AD41" s="1">
        <f t="shared" si="18"/>
        <v>135</v>
      </c>
      <c r="AE41" s="6">
        <v>8</v>
      </c>
      <c r="AF41" s="10">
        <f t="shared" si="20"/>
        <v>24</v>
      </c>
      <c r="AG41" s="1">
        <f t="shared" si="21"/>
        <v>172.8</v>
      </c>
      <c r="AH41" s="1">
        <f>VLOOKUP(A41,[2]Sheet!$A:$AF,32,0)</f>
        <v>12</v>
      </c>
      <c r="AI41" s="1">
        <f t="shared" si="12"/>
        <v>96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74</v>
      </c>
      <c r="B42" s="1" t="s">
        <v>35</v>
      </c>
      <c r="C42" s="1">
        <v>55</v>
      </c>
      <c r="D42" s="1">
        <v>17</v>
      </c>
      <c r="E42" s="1">
        <v>15</v>
      </c>
      <c r="F42" s="1">
        <v>34</v>
      </c>
      <c r="G42" s="6">
        <v>0.43</v>
      </c>
      <c r="H42" s="1">
        <v>180</v>
      </c>
      <c r="I42" s="1"/>
      <c r="J42" s="1">
        <v>15</v>
      </c>
      <c r="K42" s="1">
        <f>VLOOKUP(A42,[1]TDSheet!$A:$L,4,0)</f>
        <v>47.3</v>
      </c>
      <c r="L42" s="1">
        <f t="shared" si="15"/>
        <v>0</v>
      </c>
      <c r="M42" s="1"/>
      <c r="N42" s="1"/>
      <c r="O42" s="1">
        <v>192</v>
      </c>
      <c r="P42" s="1">
        <f t="shared" si="6"/>
        <v>3</v>
      </c>
      <c r="Q42" s="5"/>
      <c r="R42" s="27">
        <f t="shared" si="13"/>
        <v>0</v>
      </c>
      <c r="S42" s="22"/>
      <c r="T42" s="1"/>
      <c r="U42" s="1">
        <f t="shared" si="19"/>
        <v>75.333333333333329</v>
      </c>
      <c r="V42" s="1">
        <f t="shared" si="17"/>
        <v>75.333333333333329</v>
      </c>
      <c r="W42" s="1">
        <v>7.2</v>
      </c>
      <c r="X42" s="1">
        <v>3.4</v>
      </c>
      <c r="Y42" s="1">
        <v>5.4</v>
      </c>
      <c r="Z42" s="1">
        <v>3.2</v>
      </c>
      <c r="AA42" s="1">
        <v>3.4</v>
      </c>
      <c r="AB42" s="1">
        <v>3.8</v>
      </c>
      <c r="AC42" s="1"/>
      <c r="AD42" s="1">
        <f t="shared" si="18"/>
        <v>0</v>
      </c>
      <c r="AE42" s="6">
        <v>16</v>
      </c>
      <c r="AF42" s="10">
        <f t="shared" si="20"/>
        <v>0</v>
      </c>
      <c r="AG42" s="1">
        <f t="shared" si="21"/>
        <v>0</v>
      </c>
      <c r="AH42" s="1">
        <v>12</v>
      </c>
      <c r="AI42" s="1">
        <f t="shared" si="12"/>
        <v>192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75</v>
      </c>
      <c r="B43" s="1" t="s">
        <v>35</v>
      </c>
      <c r="C43" s="1">
        <v>97</v>
      </c>
      <c r="D43" s="1">
        <v>49</v>
      </c>
      <c r="E43" s="1">
        <v>26</v>
      </c>
      <c r="F43" s="1">
        <v>71</v>
      </c>
      <c r="G43" s="6">
        <v>1</v>
      </c>
      <c r="H43" s="1">
        <v>180</v>
      </c>
      <c r="I43" s="1"/>
      <c r="J43" s="1">
        <v>26</v>
      </c>
      <c r="K43" s="1">
        <f>VLOOKUP(A43,[1]TDSheet!$A:$L,4,0)</f>
        <v>126</v>
      </c>
      <c r="L43" s="1">
        <f t="shared" si="15"/>
        <v>0</v>
      </c>
      <c r="M43" s="1"/>
      <c r="N43" s="1"/>
      <c r="O43" s="1">
        <v>60</v>
      </c>
      <c r="P43" s="1">
        <f t="shared" si="6"/>
        <v>5.2</v>
      </c>
      <c r="Q43" s="25">
        <v>150</v>
      </c>
      <c r="R43" s="27">
        <f t="shared" si="7"/>
        <v>180</v>
      </c>
      <c r="S43" s="22">
        <v>90</v>
      </c>
      <c r="T43" s="1"/>
      <c r="U43" s="1">
        <f t="shared" si="19"/>
        <v>59.807692307692307</v>
      </c>
      <c r="V43" s="1">
        <f t="shared" si="17"/>
        <v>25.19230769230769</v>
      </c>
      <c r="W43" s="1">
        <v>5.6</v>
      </c>
      <c r="X43" s="1">
        <v>8</v>
      </c>
      <c r="Y43" s="1">
        <v>8.1999999999999993</v>
      </c>
      <c r="Z43" s="1">
        <v>4</v>
      </c>
      <c r="AA43" s="1">
        <v>3.6</v>
      </c>
      <c r="AB43" s="1">
        <v>3</v>
      </c>
      <c r="AC43" s="1"/>
      <c r="AD43" s="1">
        <f t="shared" si="18"/>
        <v>150</v>
      </c>
      <c r="AE43" s="6">
        <v>5</v>
      </c>
      <c r="AF43" s="10">
        <f t="shared" si="20"/>
        <v>36</v>
      </c>
      <c r="AG43" s="1">
        <f t="shared" si="21"/>
        <v>180</v>
      </c>
      <c r="AH43" s="1">
        <f>VLOOKUP(A43,[2]Sheet!$A:$AF,32,0)</f>
        <v>12</v>
      </c>
      <c r="AI43" s="1">
        <f t="shared" si="12"/>
        <v>60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76</v>
      </c>
      <c r="B44" s="1" t="s">
        <v>35</v>
      </c>
      <c r="C44" s="1">
        <v>25</v>
      </c>
      <c r="D44" s="1">
        <v>18</v>
      </c>
      <c r="E44" s="1">
        <v>22</v>
      </c>
      <c r="F44" s="1">
        <v>20</v>
      </c>
      <c r="G44" s="6">
        <v>0.33</v>
      </c>
      <c r="H44" s="1">
        <v>365</v>
      </c>
      <c r="I44" s="1"/>
      <c r="J44" s="1">
        <v>23</v>
      </c>
      <c r="K44" s="1">
        <f>VLOOKUP(A44,[1]TDSheet!$A:$L,4,0)</f>
        <v>17.489999999999998</v>
      </c>
      <c r="L44" s="1">
        <f t="shared" si="15"/>
        <v>-1</v>
      </c>
      <c r="M44" s="1"/>
      <c r="N44" s="1"/>
      <c r="O44" s="1">
        <v>0</v>
      </c>
      <c r="P44" s="1">
        <f t="shared" si="6"/>
        <v>4.4000000000000004</v>
      </c>
      <c r="Q44" s="5"/>
      <c r="R44" s="27">
        <f t="shared" si="13"/>
        <v>0</v>
      </c>
      <c r="S44" s="22"/>
      <c r="T44" s="1" t="s">
        <v>94</v>
      </c>
      <c r="U44" s="1">
        <f t="shared" si="19"/>
        <v>4.545454545454545</v>
      </c>
      <c r="V44" s="1">
        <f t="shared" si="17"/>
        <v>4.545454545454545</v>
      </c>
      <c r="W44" s="1">
        <v>1.8</v>
      </c>
      <c r="X44" s="1">
        <v>0</v>
      </c>
      <c r="Y44" s="1">
        <v>0</v>
      </c>
      <c r="Z44" s="1">
        <v>0.2</v>
      </c>
      <c r="AA44" s="1">
        <v>0</v>
      </c>
      <c r="AB44" s="1">
        <v>0</v>
      </c>
      <c r="AC44" s="1"/>
      <c r="AD44" s="1">
        <f t="shared" si="18"/>
        <v>0</v>
      </c>
      <c r="AE44" s="6">
        <v>6</v>
      </c>
      <c r="AF44" s="10">
        <f t="shared" si="20"/>
        <v>0</v>
      </c>
      <c r="AG44" s="1">
        <f t="shared" si="21"/>
        <v>0</v>
      </c>
      <c r="AH44" s="1">
        <v>12</v>
      </c>
      <c r="AI44" s="1">
        <f t="shared" si="12"/>
        <v>72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77</v>
      </c>
      <c r="B45" s="1" t="s">
        <v>35</v>
      </c>
      <c r="C45" s="1">
        <v>917</v>
      </c>
      <c r="D45" s="1">
        <v>157</v>
      </c>
      <c r="E45" s="1">
        <v>169</v>
      </c>
      <c r="F45" s="1">
        <v>758</v>
      </c>
      <c r="G45" s="6">
        <v>0.25</v>
      </c>
      <c r="H45" s="1">
        <v>180</v>
      </c>
      <c r="I45" s="1"/>
      <c r="J45" s="1">
        <v>162</v>
      </c>
      <c r="K45" s="1">
        <f>VLOOKUP(A45,[1]TDSheet!$A:$L,4,0)</f>
        <v>318.75</v>
      </c>
      <c r="L45" s="1">
        <f t="shared" si="15"/>
        <v>7</v>
      </c>
      <c r="M45" s="1"/>
      <c r="N45" s="1"/>
      <c r="O45" s="1">
        <v>0</v>
      </c>
      <c r="P45" s="1">
        <f t="shared" si="6"/>
        <v>33.799999999999997</v>
      </c>
      <c r="Q45" s="5">
        <v>700</v>
      </c>
      <c r="R45" s="27">
        <f t="shared" si="7"/>
        <v>672</v>
      </c>
      <c r="S45" s="22">
        <v>256</v>
      </c>
      <c r="T45" s="1"/>
      <c r="U45" s="1">
        <f t="shared" si="19"/>
        <v>42.307692307692314</v>
      </c>
      <c r="V45" s="1">
        <f t="shared" si="17"/>
        <v>22.42603550295858</v>
      </c>
      <c r="W45" s="1">
        <v>38.799999999999997</v>
      </c>
      <c r="X45" s="1">
        <v>104.6</v>
      </c>
      <c r="Y45" s="1">
        <v>27.6</v>
      </c>
      <c r="Z45" s="1">
        <v>25.2</v>
      </c>
      <c r="AA45" s="1">
        <v>88</v>
      </c>
      <c r="AB45" s="1">
        <v>22.2</v>
      </c>
      <c r="AC45" s="1"/>
      <c r="AD45" s="1">
        <f t="shared" si="18"/>
        <v>175</v>
      </c>
      <c r="AE45" s="6">
        <v>12</v>
      </c>
      <c r="AF45" s="10">
        <f t="shared" si="20"/>
        <v>56</v>
      </c>
      <c r="AG45" s="1">
        <f t="shared" si="21"/>
        <v>168</v>
      </c>
      <c r="AH45" s="1">
        <f>VLOOKUP(A45,[2]Sheet!$A:$AF,32,0)</f>
        <v>14</v>
      </c>
      <c r="AI45" s="1">
        <f t="shared" si="12"/>
        <v>168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78</v>
      </c>
      <c r="B46" s="1" t="s">
        <v>35</v>
      </c>
      <c r="C46" s="1">
        <v>491</v>
      </c>
      <c r="D46" s="1">
        <v>35</v>
      </c>
      <c r="E46" s="1">
        <v>100</v>
      </c>
      <c r="F46" s="1">
        <v>397</v>
      </c>
      <c r="G46" s="6">
        <v>0.3</v>
      </c>
      <c r="H46" s="1">
        <v>180</v>
      </c>
      <c r="I46" s="1"/>
      <c r="J46" s="1">
        <v>100</v>
      </c>
      <c r="K46" s="1">
        <f>VLOOKUP(A46,[1]TDSheet!$A:$L,4,0)</f>
        <v>236.4</v>
      </c>
      <c r="L46" s="1">
        <f t="shared" si="15"/>
        <v>0</v>
      </c>
      <c r="M46" s="1"/>
      <c r="N46" s="1"/>
      <c r="O46" s="1">
        <v>336</v>
      </c>
      <c r="P46" s="1">
        <f t="shared" si="6"/>
        <v>20</v>
      </c>
      <c r="Q46" s="5"/>
      <c r="R46" s="27">
        <f t="shared" si="13"/>
        <v>0</v>
      </c>
      <c r="S46" s="22"/>
      <c r="T46" s="15"/>
      <c r="U46" s="1">
        <f t="shared" si="19"/>
        <v>36.65</v>
      </c>
      <c r="V46" s="1">
        <f t="shared" si="17"/>
        <v>36.65</v>
      </c>
      <c r="W46" s="1">
        <v>22.6</v>
      </c>
      <c r="X46" s="1">
        <v>62.4</v>
      </c>
      <c r="Y46" s="1">
        <v>15</v>
      </c>
      <c r="Z46" s="1">
        <v>11.4</v>
      </c>
      <c r="AA46" s="1">
        <v>37.799999999999997</v>
      </c>
      <c r="AB46" s="1">
        <v>25.2</v>
      </c>
      <c r="AC46" s="15" t="s">
        <v>48</v>
      </c>
      <c r="AD46" s="1">
        <f t="shared" si="18"/>
        <v>0</v>
      </c>
      <c r="AE46" s="6">
        <v>12</v>
      </c>
      <c r="AF46" s="10">
        <f t="shared" si="20"/>
        <v>0</v>
      </c>
      <c r="AG46" s="1">
        <f t="shared" si="21"/>
        <v>0</v>
      </c>
      <c r="AH46" s="1">
        <f>VLOOKUP(A46,[2]Sheet!$A:$AF,32,0)</f>
        <v>14</v>
      </c>
      <c r="AI46" s="1">
        <f t="shared" si="12"/>
        <v>168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79</v>
      </c>
      <c r="B47" s="1" t="s">
        <v>41</v>
      </c>
      <c r="C47" s="1">
        <v>37.799999999999997</v>
      </c>
      <c r="D47" s="1">
        <v>5.4</v>
      </c>
      <c r="E47" s="1">
        <v>21.6</v>
      </c>
      <c r="F47" s="1">
        <v>14.4</v>
      </c>
      <c r="G47" s="6">
        <v>1</v>
      </c>
      <c r="H47" s="1">
        <v>180</v>
      </c>
      <c r="I47" s="1"/>
      <c r="J47" s="1">
        <v>21.6</v>
      </c>
      <c r="K47" s="1">
        <f>VLOOKUP(A47,[1]TDSheet!$A:$L,4,0)</f>
        <v>75.599999999999994</v>
      </c>
      <c r="L47" s="1">
        <f t="shared" si="15"/>
        <v>0</v>
      </c>
      <c r="M47" s="1"/>
      <c r="N47" s="1"/>
      <c r="O47" s="1">
        <v>64.8</v>
      </c>
      <c r="P47" s="1">
        <f t="shared" si="6"/>
        <v>4.32</v>
      </c>
      <c r="Q47" s="5">
        <v>200</v>
      </c>
      <c r="R47" s="27">
        <f t="shared" si="7"/>
        <v>194.39999999999998</v>
      </c>
      <c r="S47" s="22">
        <v>65</v>
      </c>
      <c r="T47" s="1"/>
      <c r="U47" s="1">
        <f t="shared" si="19"/>
        <v>63.333333333333321</v>
      </c>
      <c r="V47" s="1">
        <f t="shared" si="17"/>
        <v>18.333333333333332</v>
      </c>
      <c r="W47" s="1">
        <v>3.24</v>
      </c>
      <c r="X47" s="1">
        <v>3.6</v>
      </c>
      <c r="Y47" s="1">
        <v>3.6</v>
      </c>
      <c r="Z47" s="1">
        <v>5.04</v>
      </c>
      <c r="AA47" s="1">
        <v>5.76</v>
      </c>
      <c r="AB47" s="1">
        <v>0</v>
      </c>
      <c r="AC47" s="1"/>
      <c r="AD47" s="1">
        <f t="shared" si="18"/>
        <v>200</v>
      </c>
      <c r="AE47" s="6">
        <v>1.8</v>
      </c>
      <c r="AF47" s="10">
        <f t="shared" si="20"/>
        <v>107.99999999999999</v>
      </c>
      <c r="AG47" s="1">
        <f t="shared" si="21"/>
        <v>194.39999999999998</v>
      </c>
      <c r="AH47" s="1">
        <v>18</v>
      </c>
      <c r="AI47" s="1">
        <f t="shared" si="12"/>
        <v>32.4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80</v>
      </c>
      <c r="B48" s="1" t="s">
        <v>35</v>
      </c>
      <c r="C48" s="1">
        <v>194</v>
      </c>
      <c r="D48" s="1">
        <v>6</v>
      </c>
      <c r="E48" s="1">
        <v>92</v>
      </c>
      <c r="F48" s="1">
        <v>98</v>
      </c>
      <c r="G48" s="6">
        <v>0.3</v>
      </c>
      <c r="H48" s="1">
        <v>180</v>
      </c>
      <c r="I48" s="1"/>
      <c r="J48" s="1">
        <v>96</v>
      </c>
      <c r="K48" s="1">
        <f>VLOOKUP(A48,[1]TDSheet!$A:$L,4,0)</f>
        <v>94.2</v>
      </c>
      <c r="L48" s="1">
        <f t="shared" si="15"/>
        <v>-4</v>
      </c>
      <c r="M48" s="1"/>
      <c r="N48" s="1"/>
      <c r="O48" s="1">
        <v>168</v>
      </c>
      <c r="P48" s="1">
        <f t="shared" si="6"/>
        <v>18.399999999999999</v>
      </c>
      <c r="Q48" s="25">
        <v>90</v>
      </c>
      <c r="R48" s="27">
        <f t="shared" si="7"/>
        <v>168</v>
      </c>
      <c r="S48" s="22">
        <v>90</v>
      </c>
      <c r="T48" s="1" t="s">
        <v>95</v>
      </c>
      <c r="U48" s="1">
        <f t="shared" si="19"/>
        <v>23.586956521739133</v>
      </c>
      <c r="V48" s="1">
        <f t="shared" si="17"/>
        <v>14.456521739130435</v>
      </c>
      <c r="W48" s="1">
        <v>16.399999999999999</v>
      </c>
      <c r="X48" s="1">
        <v>13</v>
      </c>
      <c r="Y48" s="1">
        <v>13.4</v>
      </c>
      <c r="Z48" s="1">
        <v>8.1999999999999993</v>
      </c>
      <c r="AA48" s="1">
        <v>21.6</v>
      </c>
      <c r="AB48" s="1">
        <v>20.399999999999999</v>
      </c>
      <c r="AC48" s="1"/>
      <c r="AD48" s="1">
        <f t="shared" si="18"/>
        <v>27</v>
      </c>
      <c r="AE48" s="6">
        <v>12</v>
      </c>
      <c r="AF48" s="10">
        <f t="shared" si="20"/>
        <v>14</v>
      </c>
      <c r="AG48" s="1">
        <f t="shared" si="21"/>
        <v>50.4</v>
      </c>
      <c r="AH48" s="1">
        <f>VLOOKUP(A48,[2]Sheet!$A:$AF,32,0)</f>
        <v>14</v>
      </c>
      <c r="AI48" s="1">
        <f t="shared" si="12"/>
        <v>168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81</v>
      </c>
      <c r="B49" s="1" t="s">
        <v>35</v>
      </c>
      <c r="C49" s="1">
        <v>94</v>
      </c>
      <c r="D49" s="1"/>
      <c r="E49" s="1">
        <v>21</v>
      </c>
      <c r="F49" s="1">
        <v>73</v>
      </c>
      <c r="G49" s="6">
        <v>0.2</v>
      </c>
      <c r="H49" s="1">
        <v>365</v>
      </c>
      <c r="I49" s="1"/>
      <c r="J49" s="1">
        <v>21</v>
      </c>
      <c r="K49" s="1">
        <f>VLOOKUP(A49,[1]TDSheet!$A:$L,4,0)</f>
        <v>14.6</v>
      </c>
      <c r="L49" s="1">
        <f t="shared" si="15"/>
        <v>0</v>
      </c>
      <c r="M49" s="1"/>
      <c r="N49" s="1"/>
      <c r="O49" s="1">
        <v>0</v>
      </c>
      <c r="P49" s="1">
        <f t="shared" si="6"/>
        <v>4.2</v>
      </c>
      <c r="Q49" s="5"/>
      <c r="R49" s="27">
        <f t="shared" si="13"/>
        <v>0</v>
      </c>
      <c r="S49" s="22"/>
      <c r="T49" s="1" t="s">
        <v>97</v>
      </c>
      <c r="U49" s="1">
        <f t="shared" si="19"/>
        <v>17.38095238095238</v>
      </c>
      <c r="V49" s="1">
        <f t="shared" si="17"/>
        <v>17.38095238095238</v>
      </c>
      <c r="W49" s="1">
        <v>4.2</v>
      </c>
      <c r="X49" s="1">
        <v>1.6</v>
      </c>
      <c r="Y49" s="1">
        <v>7.6</v>
      </c>
      <c r="Z49" s="1">
        <v>0.6</v>
      </c>
      <c r="AA49" s="1">
        <v>8.8000000000000007</v>
      </c>
      <c r="AB49" s="1">
        <v>0</v>
      </c>
      <c r="AC49" s="1"/>
      <c r="AD49" s="1">
        <f t="shared" si="18"/>
        <v>0</v>
      </c>
      <c r="AE49" s="6">
        <v>6</v>
      </c>
      <c r="AF49" s="10">
        <f t="shared" si="20"/>
        <v>0</v>
      </c>
      <c r="AG49" s="1">
        <f t="shared" si="21"/>
        <v>0</v>
      </c>
      <c r="AH49" s="1">
        <v>10</v>
      </c>
      <c r="AI49" s="1">
        <f t="shared" si="12"/>
        <v>60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82</v>
      </c>
      <c r="B50" s="1" t="s">
        <v>35</v>
      </c>
      <c r="C50" s="1">
        <v>285</v>
      </c>
      <c r="D50" s="1"/>
      <c r="E50" s="1">
        <v>32</v>
      </c>
      <c r="F50" s="1">
        <v>253</v>
      </c>
      <c r="G50" s="6">
        <v>0.2</v>
      </c>
      <c r="H50" s="1">
        <v>365</v>
      </c>
      <c r="I50" s="1"/>
      <c r="J50" s="1">
        <v>32</v>
      </c>
      <c r="K50" s="1">
        <f>VLOOKUP(A50,[1]TDSheet!$A:$L,4,0)</f>
        <v>51.2</v>
      </c>
      <c r="L50" s="1">
        <f t="shared" si="15"/>
        <v>0</v>
      </c>
      <c r="M50" s="1"/>
      <c r="N50" s="1"/>
      <c r="O50" s="1">
        <v>0</v>
      </c>
      <c r="P50" s="1">
        <f t="shared" si="6"/>
        <v>6.4</v>
      </c>
      <c r="Q50" s="5"/>
      <c r="R50" s="27">
        <f t="shared" si="13"/>
        <v>0</v>
      </c>
      <c r="S50" s="22"/>
      <c r="T50" s="1"/>
      <c r="U50" s="1">
        <f t="shared" si="19"/>
        <v>39.53125</v>
      </c>
      <c r="V50" s="1">
        <f t="shared" si="17"/>
        <v>39.53125</v>
      </c>
      <c r="W50" s="1">
        <v>3.2</v>
      </c>
      <c r="X50" s="1">
        <v>26</v>
      </c>
      <c r="Y50" s="1">
        <v>2.6</v>
      </c>
      <c r="Z50" s="1">
        <v>2.6</v>
      </c>
      <c r="AA50" s="1">
        <v>18.600000000000001</v>
      </c>
      <c r="AB50" s="1">
        <v>9</v>
      </c>
      <c r="AC50" s="15" t="s">
        <v>48</v>
      </c>
      <c r="AD50" s="1">
        <f t="shared" si="18"/>
        <v>0</v>
      </c>
      <c r="AE50" s="6">
        <v>6</v>
      </c>
      <c r="AF50" s="10">
        <f t="shared" si="20"/>
        <v>0</v>
      </c>
      <c r="AG50" s="1">
        <f t="shared" si="21"/>
        <v>0</v>
      </c>
      <c r="AH50" s="1">
        <v>10</v>
      </c>
      <c r="AI50" s="1">
        <f t="shared" si="12"/>
        <v>60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83</v>
      </c>
      <c r="B51" s="1" t="s">
        <v>35</v>
      </c>
      <c r="C51" s="1">
        <v>125</v>
      </c>
      <c r="D51" s="1">
        <v>8</v>
      </c>
      <c r="E51" s="1">
        <v>34</v>
      </c>
      <c r="F51" s="1">
        <v>91</v>
      </c>
      <c r="G51" s="6">
        <v>0.2</v>
      </c>
      <c r="H51" s="1">
        <v>365</v>
      </c>
      <c r="I51" s="1"/>
      <c r="J51" s="1">
        <v>34</v>
      </c>
      <c r="K51" s="1">
        <f>VLOOKUP(A51,[1]TDSheet!$A:$L,4,0)</f>
        <v>46</v>
      </c>
      <c r="L51" s="1">
        <f t="shared" si="15"/>
        <v>0</v>
      </c>
      <c r="M51" s="1"/>
      <c r="N51" s="1"/>
      <c r="O51" s="1">
        <v>0</v>
      </c>
      <c r="P51" s="1">
        <f t="shared" si="6"/>
        <v>6.8</v>
      </c>
      <c r="Q51" s="5"/>
      <c r="R51" s="27">
        <f t="shared" si="13"/>
        <v>0</v>
      </c>
      <c r="S51" s="22"/>
      <c r="T51" s="1"/>
      <c r="U51" s="1">
        <f t="shared" si="19"/>
        <v>13.382352941176471</v>
      </c>
      <c r="V51" s="1">
        <f t="shared" si="17"/>
        <v>13.382352941176471</v>
      </c>
      <c r="W51" s="1">
        <v>5.8</v>
      </c>
      <c r="X51" s="1">
        <v>23.2</v>
      </c>
      <c r="Y51" s="1">
        <v>3</v>
      </c>
      <c r="Z51" s="1">
        <v>3</v>
      </c>
      <c r="AA51" s="1">
        <v>35.6</v>
      </c>
      <c r="AB51" s="1">
        <v>15.8</v>
      </c>
      <c r="AC51" s="1"/>
      <c r="AD51" s="1">
        <f t="shared" si="18"/>
        <v>0</v>
      </c>
      <c r="AE51" s="6">
        <v>6</v>
      </c>
      <c r="AF51" s="10">
        <f t="shared" si="20"/>
        <v>0</v>
      </c>
      <c r="AG51" s="1">
        <f t="shared" si="21"/>
        <v>0</v>
      </c>
      <c r="AH51" s="1">
        <v>10</v>
      </c>
      <c r="AI51" s="1">
        <f t="shared" si="12"/>
        <v>60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84</v>
      </c>
      <c r="B52" s="1" t="s">
        <v>35</v>
      </c>
      <c r="C52" s="1">
        <v>-1</v>
      </c>
      <c r="D52" s="1">
        <v>6</v>
      </c>
      <c r="E52" s="1">
        <v>5</v>
      </c>
      <c r="F52" s="1"/>
      <c r="G52" s="6">
        <v>0.3</v>
      </c>
      <c r="H52" s="1">
        <v>180</v>
      </c>
      <c r="I52" s="1"/>
      <c r="J52" s="1">
        <v>7</v>
      </c>
      <c r="K52" s="1">
        <f>VLOOKUP(A52,[1]TDSheet!$A:$L,4,0)</f>
        <v>477.9</v>
      </c>
      <c r="L52" s="1">
        <f t="shared" si="15"/>
        <v>-2</v>
      </c>
      <c r="M52" s="1"/>
      <c r="N52" s="1"/>
      <c r="O52" s="1">
        <v>4116</v>
      </c>
      <c r="P52" s="1">
        <f t="shared" si="6"/>
        <v>1</v>
      </c>
      <c r="Q52" s="5">
        <f>170*30-O52</f>
        <v>984</v>
      </c>
      <c r="R52" s="27">
        <f t="shared" si="13"/>
        <v>980</v>
      </c>
      <c r="S52" s="22">
        <v>980</v>
      </c>
      <c r="T52" s="1"/>
      <c r="U52" s="1">
        <f t="shared" si="19"/>
        <v>5096</v>
      </c>
      <c r="V52" s="1">
        <f t="shared" si="17"/>
        <v>4116</v>
      </c>
      <c r="W52" s="1">
        <v>146.6</v>
      </c>
      <c r="X52" s="1">
        <v>172.6</v>
      </c>
      <c r="Y52" s="1">
        <v>173</v>
      </c>
      <c r="Z52" s="1">
        <v>87.2</v>
      </c>
      <c r="AA52" s="1">
        <v>312</v>
      </c>
      <c r="AB52" s="1">
        <v>143</v>
      </c>
      <c r="AC52" s="1" t="s">
        <v>85</v>
      </c>
      <c r="AD52" s="1">
        <f t="shared" si="18"/>
        <v>295.2</v>
      </c>
      <c r="AE52" s="6">
        <v>14</v>
      </c>
      <c r="AF52" s="10">
        <f t="shared" si="20"/>
        <v>70</v>
      </c>
      <c r="AG52" s="1">
        <f t="shared" si="21"/>
        <v>294</v>
      </c>
      <c r="AH52" s="1">
        <v>14</v>
      </c>
      <c r="AI52" s="1">
        <f t="shared" si="12"/>
        <v>196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86</v>
      </c>
      <c r="B53" s="1" t="s">
        <v>35</v>
      </c>
      <c r="C53" s="1">
        <v>883</v>
      </c>
      <c r="D53" s="1">
        <v>849</v>
      </c>
      <c r="E53" s="1">
        <v>386</v>
      </c>
      <c r="F53" s="1">
        <v>485</v>
      </c>
      <c r="G53" s="6">
        <v>0.25</v>
      </c>
      <c r="H53" s="1">
        <v>180</v>
      </c>
      <c r="I53" s="1"/>
      <c r="J53" s="1">
        <v>385</v>
      </c>
      <c r="K53" s="1">
        <f>VLOOKUP(A53,[1]TDSheet!$A:$L,4,0)</f>
        <v>483.5</v>
      </c>
      <c r="L53" s="1">
        <f t="shared" si="15"/>
        <v>1</v>
      </c>
      <c r="M53" s="1"/>
      <c r="N53" s="1"/>
      <c r="O53" s="1">
        <v>840</v>
      </c>
      <c r="P53" s="1">
        <f t="shared" si="6"/>
        <v>77.2</v>
      </c>
      <c r="Q53" s="25">
        <v>1000</v>
      </c>
      <c r="R53" s="27">
        <f t="shared" si="13"/>
        <v>1008</v>
      </c>
      <c r="S53" s="22">
        <v>720</v>
      </c>
      <c r="T53" s="1"/>
      <c r="U53" s="1">
        <f t="shared" si="19"/>
        <v>30.220207253886009</v>
      </c>
      <c r="V53" s="1">
        <f t="shared" si="17"/>
        <v>17.163212435233159</v>
      </c>
      <c r="W53" s="1">
        <v>61.8</v>
      </c>
      <c r="X53" s="1">
        <v>108.8</v>
      </c>
      <c r="Y53" s="1">
        <v>56.6</v>
      </c>
      <c r="Z53" s="1">
        <v>47.6</v>
      </c>
      <c r="AA53" s="1">
        <v>97.8</v>
      </c>
      <c r="AB53" s="1">
        <v>46.8</v>
      </c>
      <c r="AC53" s="1"/>
      <c r="AD53" s="1">
        <f t="shared" si="18"/>
        <v>250</v>
      </c>
      <c r="AE53" s="6">
        <v>12</v>
      </c>
      <c r="AF53" s="10">
        <f t="shared" si="20"/>
        <v>84</v>
      </c>
      <c r="AG53" s="1">
        <f t="shared" si="21"/>
        <v>252</v>
      </c>
      <c r="AH53" s="1">
        <f>VLOOKUP(A53,[2]Sheet!$A:$AF,32,0)</f>
        <v>14</v>
      </c>
      <c r="AI53" s="1">
        <f t="shared" si="12"/>
        <v>168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87</v>
      </c>
      <c r="B54" s="1" t="s">
        <v>35</v>
      </c>
      <c r="C54" s="1">
        <v>148</v>
      </c>
      <c r="D54" s="1"/>
      <c r="E54" s="1">
        <v>150</v>
      </c>
      <c r="F54" s="1">
        <v>-4</v>
      </c>
      <c r="G54" s="6">
        <v>0.25</v>
      </c>
      <c r="H54" s="1">
        <v>180</v>
      </c>
      <c r="I54" s="1"/>
      <c r="J54" s="1">
        <v>208</v>
      </c>
      <c r="K54" s="1">
        <f>VLOOKUP(A54,[1]TDSheet!$A:$L,4,0)</f>
        <v>211</v>
      </c>
      <c r="L54" s="1">
        <f t="shared" si="15"/>
        <v>-58</v>
      </c>
      <c r="M54" s="1"/>
      <c r="N54" s="1"/>
      <c r="O54" s="1">
        <v>1680</v>
      </c>
      <c r="P54" s="1">
        <f t="shared" si="6"/>
        <v>30</v>
      </c>
      <c r="Q54" s="5"/>
      <c r="R54" s="27">
        <f t="shared" si="13"/>
        <v>0</v>
      </c>
      <c r="S54" s="22"/>
      <c r="T54" s="1"/>
      <c r="U54" s="1">
        <f t="shared" si="19"/>
        <v>55.866666666666667</v>
      </c>
      <c r="V54" s="1">
        <f t="shared" si="17"/>
        <v>55.866666666666667</v>
      </c>
      <c r="W54" s="1">
        <v>60</v>
      </c>
      <c r="X54" s="1">
        <v>0.4</v>
      </c>
      <c r="Y54" s="1">
        <v>41.4</v>
      </c>
      <c r="Z54" s="1">
        <v>40.200000000000003</v>
      </c>
      <c r="AA54" s="1">
        <v>75.599999999999994</v>
      </c>
      <c r="AB54" s="1">
        <v>33.200000000000003</v>
      </c>
      <c r="AC54" s="1"/>
      <c r="AD54" s="1">
        <f t="shared" si="18"/>
        <v>0</v>
      </c>
      <c r="AE54" s="6">
        <v>12</v>
      </c>
      <c r="AF54" s="10">
        <f t="shared" si="20"/>
        <v>0</v>
      </c>
      <c r="AG54" s="1">
        <f t="shared" si="21"/>
        <v>0</v>
      </c>
      <c r="AH54" s="1">
        <f>VLOOKUP(A54,[2]Sheet!$A:$AF,32,0)</f>
        <v>14</v>
      </c>
      <c r="AI54" s="1">
        <f t="shared" si="12"/>
        <v>168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88</v>
      </c>
      <c r="B55" s="1" t="s">
        <v>41</v>
      </c>
      <c r="C55" s="1">
        <v>83.7</v>
      </c>
      <c r="D55" s="1"/>
      <c r="E55" s="1">
        <v>29.7</v>
      </c>
      <c r="F55" s="1">
        <v>45.9</v>
      </c>
      <c r="G55" s="6">
        <v>1</v>
      </c>
      <c r="H55" s="1">
        <v>180</v>
      </c>
      <c r="I55" s="1"/>
      <c r="J55" s="1">
        <v>29.7</v>
      </c>
      <c r="K55" s="1">
        <f>VLOOKUP(A55,[1]TDSheet!$A:$L,4,0)</f>
        <v>126.9</v>
      </c>
      <c r="L55" s="1">
        <f t="shared" si="15"/>
        <v>0</v>
      </c>
      <c r="M55" s="1"/>
      <c r="N55" s="1"/>
      <c r="O55" s="1">
        <v>113.4</v>
      </c>
      <c r="P55" s="1">
        <f t="shared" si="6"/>
        <v>5.9399999999999995</v>
      </c>
      <c r="Q55" s="5">
        <v>300</v>
      </c>
      <c r="R55" s="27">
        <f t="shared" si="13"/>
        <v>302.40000000000003</v>
      </c>
      <c r="S55" s="24">
        <v>150</v>
      </c>
      <c r="T55" s="23" t="s">
        <v>102</v>
      </c>
      <c r="U55" s="1">
        <f t="shared" si="19"/>
        <v>77.727272727272748</v>
      </c>
      <c r="V55" s="1">
        <f t="shared" si="17"/>
        <v>26.818181818181824</v>
      </c>
      <c r="W55" s="1">
        <v>9.7200000000000006</v>
      </c>
      <c r="X55" s="1">
        <v>5.94</v>
      </c>
      <c r="Y55" s="1">
        <v>5.94</v>
      </c>
      <c r="Z55" s="1">
        <v>5.94</v>
      </c>
      <c r="AA55" s="1">
        <v>5.94</v>
      </c>
      <c r="AB55" s="1">
        <v>4.8600000000000003</v>
      </c>
      <c r="AC55" s="1"/>
      <c r="AD55" s="1">
        <f t="shared" si="18"/>
        <v>300</v>
      </c>
      <c r="AE55" s="6">
        <v>2.7</v>
      </c>
      <c r="AF55" s="10">
        <f t="shared" si="20"/>
        <v>112</v>
      </c>
      <c r="AG55" s="1">
        <f t="shared" si="21"/>
        <v>302.40000000000003</v>
      </c>
      <c r="AH55" s="1">
        <v>14</v>
      </c>
      <c r="AI55" s="1">
        <f t="shared" si="12"/>
        <v>37.800000000000004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89</v>
      </c>
      <c r="B56" s="1" t="s">
        <v>41</v>
      </c>
      <c r="C56" s="1">
        <v>50</v>
      </c>
      <c r="D56" s="1"/>
      <c r="E56" s="1">
        <v>20</v>
      </c>
      <c r="F56" s="1">
        <v>30</v>
      </c>
      <c r="G56" s="6">
        <v>1</v>
      </c>
      <c r="H56" s="1">
        <v>180</v>
      </c>
      <c r="I56" s="1"/>
      <c r="J56" s="1">
        <v>20</v>
      </c>
      <c r="K56" s="1">
        <f>VLOOKUP(A56,[1]TDSheet!$A:$L,4,0)</f>
        <v>50</v>
      </c>
      <c r="L56" s="1">
        <f t="shared" si="15"/>
        <v>0</v>
      </c>
      <c r="M56" s="1"/>
      <c r="N56" s="1"/>
      <c r="O56" s="1">
        <v>0</v>
      </c>
      <c r="P56" s="1">
        <f t="shared" si="6"/>
        <v>4</v>
      </c>
      <c r="Q56" s="5">
        <v>150</v>
      </c>
      <c r="R56" s="27">
        <f t="shared" si="13"/>
        <v>180</v>
      </c>
      <c r="S56" s="22">
        <v>120</v>
      </c>
      <c r="T56" s="23" t="s">
        <v>102</v>
      </c>
      <c r="U56" s="1">
        <f t="shared" si="19"/>
        <v>52.5</v>
      </c>
      <c r="V56" s="1">
        <f t="shared" si="17"/>
        <v>7.5</v>
      </c>
      <c r="W56" s="1">
        <v>1</v>
      </c>
      <c r="X56" s="1">
        <v>5</v>
      </c>
      <c r="Y56" s="1">
        <v>2</v>
      </c>
      <c r="Z56" s="1">
        <v>1</v>
      </c>
      <c r="AA56" s="1">
        <v>2</v>
      </c>
      <c r="AB56" s="1">
        <v>1</v>
      </c>
      <c r="AC56" s="1"/>
      <c r="AD56" s="1">
        <f t="shared" si="18"/>
        <v>150</v>
      </c>
      <c r="AE56" s="6">
        <v>5</v>
      </c>
      <c r="AF56" s="10">
        <f t="shared" si="20"/>
        <v>36</v>
      </c>
      <c r="AG56" s="1">
        <f t="shared" si="21"/>
        <v>180</v>
      </c>
      <c r="AH56" s="1">
        <v>12</v>
      </c>
      <c r="AI56" s="1">
        <f t="shared" si="12"/>
        <v>60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90</v>
      </c>
      <c r="B57" s="1" t="s">
        <v>35</v>
      </c>
      <c r="C57" s="1">
        <v>-2</v>
      </c>
      <c r="D57" s="1">
        <v>22</v>
      </c>
      <c r="E57" s="1"/>
      <c r="F57" s="1"/>
      <c r="G57" s="6">
        <v>0.14000000000000001</v>
      </c>
      <c r="H57" s="1">
        <v>180</v>
      </c>
      <c r="I57" s="1"/>
      <c r="J57" s="1"/>
      <c r="K57" s="1">
        <f>VLOOKUP(A57,[1]TDSheet!$A:$L,4,0)</f>
        <v>1.1200000000000001</v>
      </c>
      <c r="L57" s="1">
        <f t="shared" si="15"/>
        <v>0</v>
      </c>
      <c r="M57" s="1"/>
      <c r="N57" s="1"/>
      <c r="O57" s="1">
        <v>1056</v>
      </c>
      <c r="P57" s="1">
        <f t="shared" si="6"/>
        <v>0</v>
      </c>
      <c r="Q57" s="5"/>
      <c r="R57" s="27">
        <f t="shared" si="13"/>
        <v>0</v>
      </c>
      <c r="S57" s="22"/>
      <c r="T57" s="1"/>
      <c r="U57" s="1" t="e">
        <f t="shared" si="19"/>
        <v>#DIV/0!</v>
      </c>
      <c r="V57" s="1" t="e">
        <f t="shared" si="17"/>
        <v>#DIV/0!</v>
      </c>
      <c r="W57" s="1">
        <v>0</v>
      </c>
      <c r="X57" s="1">
        <v>69.400000000000006</v>
      </c>
      <c r="Y57" s="1">
        <v>60</v>
      </c>
      <c r="Z57" s="1">
        <v>138</v>
      </c>
      <c r="AA57" s="1">
        <v>76.400000000000006</v>
      </c>
      <c r="AB57" s="1">
        <v>28.4</v>
      </c>
      <c r="AC57" s="1"/>
      <c r="AD57" s="1">
        <f t="shared" si="18"/>
        <v>0</v>
      </c>
      <c r="AE57" s="6">
        <v>22</v>
      </c>
      <c r="AF57" s="10">
        <f t="shared" si="20"/>
        <v>0</v>
      </c>
      <c r="AG57" s="1">
        <f t="shared" si="21"/>
        <v>0</v>
      </c>
      <c r="AH57" s="1">
        <v>12</v>
      </c>
      <c r="AI57" s="1">
        <f t="shared" si="12"/>
        <v>264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101</v>
      </c>
      <c r="B58" s="1" t="s">
        <v>41</v>
      </c>
      <c r="C58" s="1"/>
      <c r="D58" s="1"/>
      <c r="E58" s="1"/>
      <c r="F58" s="1"/>
      <c r="G58" s="6">
        <v>1</v>
      </c>
      <c r="H58" s="1">
        <v>180</v>
      </c>
      <c r="I58" s="1"/>
      <c r="J58" s="1"/>
      <c r="K58" s="1"/>
      <c r="L58" s="1"/>
      <c r="M58" s="1"/>
      <c r="N58" s="1"/>
      <c r="O58" s="1"/>
      <c r="P58" s="1">
        <f t="shared" si="6"/>
        <v>0</v>
      </c>
      <c r="Q58" s="1">
        <v>60</v>
      </c>
      <c r="R58" s="27">
        <f t="shared" si="13"/>
        <v>60</v>
      </c>
      <c r="S58" s="6"/>
      <c r="T58" s="23" t="s">
        <v>102</v>
      </c>
      <c r="U58" s="1" t="e">
        <f t="shared" ref="U58" si="22">(F58+O58+R58)/P58</f>
        <v>#DIV/0!</v>
      </c>
      <c r="V58" s="1" t="e">
        <f t="shared" ref="V58" si="23">(F58+O58)/P58</f>
        <v>#DIV/0!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/>
      <c r="AD58" s="1">
        <f t="shared" si="18"/>
        <v>60</v>
      </c>
      <c r="AE58" s="6">
        <v>5</v>
      </c>
      <c r="AF58" s="10">
        <f t="shared" ref="AF58" si="24">MROUND(Q58,AE58*AH58)/AE58</f>
        <v>12</v>
      </c>
      <c r="AG58" s="1">
        <f t="shared" ref="AG58" si="25">AF58*AE58*G58</f>
        <v>60</v>
      </c>
      <c r="AH58" s="1">
        <v>12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7"/>
      <c r="S59" s="6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6"/>
      <c r="AF59" s="10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7"/>
      <c r="S60" s="6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6"/>
      <c r="AF60" s="10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7"/>
      <c r="S61" s="6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6"/>
      <c r="AF61" s="10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7"/>
      <c r="S62" s="6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6"/>
      <c r="AF62" s="10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7"/>
      <c r="S63" s="6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6"/>
      <c r="AF63" s="10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7"/>
      <c r="S64" s="6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6"/>
      <c r="AF64" s="10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7"/>
      <c r="S65" s="6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6"/>
      <c r="AF65" s="10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7"/>
      <c r="S66" s="6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6"/>
      <c r="AF66" s="10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7"/>
      <c r="S67" s="6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6"/>
      <c r="AF67" s="10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7"/>
      <c r="S68" s="6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6"/>
      <c r="AF68" s="10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7"/>
      <c r="S69" s="6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6"/>
      <c r="AF69" s="10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7"/>
      <c r="S70" s="6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6"/>
      <c r="AF70" s="10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7"/>
      <c r="S71" s="6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6"/>
      <c r="AF71" s="10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7"/>
      <c r="S72" s="6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6"/>
      <c r="AF72" s="10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7"/>
      <c r="S73" s="6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6"/>
      <c r="AF73" s="10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7"/>
      <c r="S74" s="6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6"/>
      <c r="AF74" s="10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7"/>
      <c r="S75" s="6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6"/>
      <c r="AF75" s="10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7"/>
      <c r="S76" s="6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6"/>
      <c r="AF76" s="10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7"/>
      <c r="S77" s="6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6"/>
      <c r="AF77" s="10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7"/>
      <c r="S78" s="6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6"/>
      <c r="AF78" s="10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7"/>
      <c r="S79" s="6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6"/>
      <c r="AF79" s="10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7"/>
      <c r="S80" s="6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6"/>
      <c r="AF80" s="10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7"/>
      <c r="S81" s="6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6"/>
      <c r="AF81" s="10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7"/>
      <c r="S82" s="6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6"/>
      <c r="AF82" s="10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7"/>
      <c r="S83" s="6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6"/>
      <c r="AF83" s="10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7"/>
      <c r="S84" s="6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6"/>
      <c r="AF84" s="10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7"/>
      <c r="S85" s="6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6"/>
      <c r="AF85" s="10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7"/>
      <c r="S86" s="6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6"/>
      <c r="AF86" s="10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7"/>
      <c r="S87" s="6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6"/>
      <c r="AF87" s="10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7"/>
      <c r="S88" s="6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6"/>
      <c r="AF88" s="10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7"/>
      <c r="S89" s="6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6"/>
      <c r="AF89" s="10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7"/>
      <c r="S90" s="6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6"/>
      <c r="AF90" s="10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7"/>
      <c r="S91" s="6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6"/>
      <c r="AF91" s="10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7"/>
      <c r="S92" s="6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6"/>
      <c r="AF92" s="10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7"/>
      <c r="S93" s="6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6"/>
      <c r="AF93" s="10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7"/>
      <c r="S94" s="6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6"/>
      <c r="AF94" s="10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7"/>
      <c r="S95" s="6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6"/>
      <c r="AF95" s="10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7"/>
      <c r="S96" s="6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6"/>
      <c r="AF96" s="10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7"/>
      <c r="S97" s="6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6"/>
      <c r="AF97" s="10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7"/>
      <c r="S98" s="6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6"/>
      <c r="AF98" s="10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7"/>
      <c r="S99" s="6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6"/>
      <c r="AF99" s="10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7"/>
      <c r="S100" s="6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6"/>
      <c r="AF100" s="10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7"/>
      <c r="S101" s="6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6"/>
      <c r="AF101" s="10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7"/>
      <c r="S102" s="6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6"/>
      <c r="AF102" s="10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7"/>
      <c r="S103" s="6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6"/>
      <c r="AF103" s="10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7"/>
      <c r="S104" s="6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6"/>
      <c r="AF104" s="10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7"/>
      <c r="S105" s="6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6"/>
      <c r="AF105" s="10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7"/>
      <c r="S106" s="6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6"/>
      <c r="AF106" s="10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7"/>
      <c r="S107" s="6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6"/>
      <c r="AF107" s="10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7"/>
      <c r="S108" s="6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6"/>
      <c r="AF108" s="10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7"/>
      <c r="S109" s="6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6"/>
      <c r="AF109" s="10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7"/>
      <c r="S110" s="6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6"/>
      <c r="AF110" s="10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7"/>
      <c r="S111" s="6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6"/>
      <c r="AF111" s="10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7"/>
      <c r="S112" s="6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6"/>
      <c r="AF112" s="10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7"/>
      <c r="S113" s="6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6"/>
      <c r="AF113" s="10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7"/>
      <c r="S114" s="6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6"/>
      <c r="AF114" s="10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7"/>
      <c r="S115" s="6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6"/>
      <c r="AF115" s="10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7"/>
      <c r="S116" s="6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6"/>
      <c r="AF116" s="10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7"/>
      <c r="S117" s="6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6"/>
      <c r="AF117" s="10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7"/>
      <c r="S118" s="6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6"/>
      <c r="AF118" s="10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7"/>
      <c r="S119" s="6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6"/>
      <c r="AF119" s="10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7"/>
      <c r="S120" s="6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6"/>
      <c r="AF120" s="10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7"/>
      <c r="S121" s="6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6"/>
      <c r="AF121" s="10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7"/>
      <c r="S122" s="6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6"/>
      <c r="AF122" s="10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7"/>
      <c r="S123" s="6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6"/>
      <c r="AF123" s="10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7"/>
      <c r="S124" s="6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6"/>
      <c r="AF124" s="10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7"/>
      <c r="S125" s="6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6"/>
      <c r="AF125" s="10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7"/>
      <c r="S126" s="6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6"/>
      <c r="AF126" s="10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7"/>
      <c r="S127" s="6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6"/>
      <c r="AF127" s="10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7"/>
      <c r="S128" s="6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6"/>
      <c r="AF128" s="10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7"/>
      <c r="S129" s="6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6"/>
      <c r="AF129" s="10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7"/>
      <c r="S130" s="6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6"/>
      <c r="AF130" s="10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7"/>
      <c r="S131" s="6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6"/>
      <c r="AF131" s="10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7"/>
      <c r="S132" s="6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6"/>
      <c r="AF132" s="10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7"/>
      <c r="S133" s="6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6"/>
      <c r="AF133" s="10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7"/>
      <c r="S134" s="6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6"/>
      <c r="AF134" s="10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7"/>
      <c r="S135" s="6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6"/>
      <c r="AF135" s="10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7"/>
      <c r="S136" s="6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6"/>
      <c r="AF136" s="10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7"/>
      <c r="S137" s="6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6"/>
      <c r="AF137" s="10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7"/>
      <c r="S138" s="6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6"/>
      <c r="AF138" s="10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7"/>
      <c r="S139" s="6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6"/>
      <c r="AF139" s="10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7"/>
      <c r="S140" s="6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6"/>
      <c r="AF140" s="10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7"/>
      <c r="S141" s="6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6"/>
      <c r="AF141" s="10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7"/>
      <c r="S142" s="6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6"/>
      <c r="AF142" s="10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7"/>
      <c r="S143" s="6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6"/>
      <c r="AF143" s="10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7"/>
      <c r="S144" s="6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6"/>
      <c r="AF144" s="10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7"/>
      <c r="S145" s="6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6"/>
      <c r="AF145" s="10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7"/>
      <c r="S146" s="6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6"/>
      <c r="AF146" s="10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7"/>
      <c r="S147" s="6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6"/>
      <c r="AF147" s="10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7"/>
      <c r="S148" s="6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6"/>
      <c r="AF148" s="10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7"/>
      <c r="S149" s="6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6"/>
      <c r="AF149" s="10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7"/>
      <c r="S150" s="6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6"/>
      <c r="AF150" s="10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7"/>
      <c r="S151" s="6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6"/>
      <c r="AF151" s="10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7"/>
      <c r="S152" s="6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6"/>
      <c r="AF152" s="10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7"/>
      <c r="S153" s="6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6"/>
      <c r="AF153" s="10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7"/>
      <c r="S154" s="6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6"/>
      <c r="AF154" s="10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7"/>
      <c r="S155" s="6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6"/>
      <c r="AF155" s="10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7"/>
      <c r="S156" s="6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6"/>
      <c r="AF156" s="10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7"/>
      <c r="S157" s="6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6"/>
      <c r="AF157" s="10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7"/>
      <c r="S158" s="6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6"/>
      <c r="AF158" s="10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7"/>
      <c r="S159" s="6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6"/>
      <c r="AF159" s="10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7"/>
      <c r="S160" s="6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6"/>
      <c r="AF160" s="10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7"/>
      <c r="S161" s="6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6"/>
      <c r="AF161" s="10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7"/>
      <c r="S162" s="6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6"/>
      <c r="AF162" s="10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7"/>
      <c r="S163" s="6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6"/>
      <c r="AF163" s="10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7"/>
      <c r="S164" s="6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6"/>
      <c r="AF164" s="10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7"/>
      <c r="S165" s="6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6"/>
      <c r="AF165" s="10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7"/>
      <c r="S166" s="6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6"/>
      <c r="AF166" s="10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7"/>
      <c r="S167" s="6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6"/>
      <c r="AF167" s="10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7"/>
      <c r="S168" s="6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6"/>
      <c r="AF168" s="10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7"/>
      <c r="S169" s="6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6"/>
      <c r="AF169" s="10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7"/>
      <c r="S170" s="6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6"/>
      <c r="AF170" s="10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7"/>
      <c r="S171" s="6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6"/>
      <c r="AF171" s="10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7"/>
      <c r="S172" s="6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6"/>
      <c r="AF172" s="10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7"/>
      <c r="S173" s="6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6"/>
      <c r="AF173" s="10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7"/>
      <c r="S174" s="6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6"/>
      <c r="AF174" s="10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7"/>
      <c r="S175" s="6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6"/>
      <c r="AF175" s="10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7"/>
      <c r="S176" s="6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6"/>
      <c r="AF176" s="10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7"/>
      <c r="S177" s="6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6"/>
      <c r="AF177" s="10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7"/>
      <c r="S178" s="6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6"/>
      <c r="AF178" s="10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7"/>
      <c r="S179" s="6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6"/>
      <c r="AF179" s="10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7"/>
      <c r="S180" s="6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6"/>
      <c r="AF180" s="10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7"/>
      <c r="S181" s="6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6"/>
      <c r="AF181" s="10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7"/>
      <c r="S182" s="6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6"/>
      <c r="AF182" s="10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7"/>
      <c r="S183" s="6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6"/>
      <c r="AF183" s="10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7"/>
      <c r="S184" s="6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6"/>
      <c r="AF184" s="10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7"/>
      <c r="S185" s="6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6"/>
      <c r="AF185" s="10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7"/>
      <c r="S186" s="6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6"/>
      <c r="AF186" s="10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7"/>
      <c r="S187" s="6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6"/>
      <c r="AF187" s="10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7"/>
      <c r="S188" s="6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6"/>
      <c r="AF188" s="10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7"/>
      <c r="S189" s="6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6"/>
      <c r="AF189" s="10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7"/>
      <c r="S190" s="6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6"/>
      <c r="AF190" s="10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7"/>
      <c r="S191" s="6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6"/>
      <c r="AF191" s="10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7"/>
      <c r="S192" s="6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6"/>
      <c r="AF192" s="10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7"/>
      <c r="S193" s="6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6"/>
      <c r="AF193" s="10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7"/>
      <c r="S194" s="6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6"/>
      <c r="AF194" s="10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7"/>
      <c r="S195" s="6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6"/>
      <c r="AF195" s="10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7"/>
      <c r="S196" s="6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6"/>
      <c r="AF196" s="10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7"/>
      <c r="S197" s="6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6"/>
      <c r="AF197" s="10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7"/>
      <c r="S198" s="6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6"/>
      <c r="AF198" s="10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7"/>
      <c r="S199" s="6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6"/>
      <c r="AF199" s="10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7"/>
      <c r="S200" s="6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6"/>
      <c r="AF200" s="10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7"/>
      <c r="S201" s="6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6"/>
      <c r="AF201" s="10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7"/>
      <c r="S202" s="6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6"/>
      <c r="AF202" s="10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7"/>
      <c r="S203" s="6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6"/>
      <c r="AF203" s="10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7"/>
      <c r="S204" s="6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6"/>
      <c r="AF204" s="10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7"/>
      <c r="S205" s="6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6"/>
      <c r="AF205" s="10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7"/>
      <c r="S206" s="6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6"/>
      <c r="AF206" s="10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7"/>
      <c r="S207" s="6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6"/>
      <c r="AF207" s="10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7"/>
      <c r="S208" s="6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6"/>
      <c r="AF208" s="10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7"/>
      <c r="S209" s="6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6"/>
      <c r="AF209" s="10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7"/>
      <c r="S210" s="6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6"/>
      <c r="AF210" s="10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7"/>
      <c r="S211" s="6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6"/>
      <c r="AF211" s="10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7"/>
      <c r="S212" s="6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6"/>
      <c r="AF212" s="10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7"/>
      <c r="S213" s="6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6"/>
      <c r="AF213" s="10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7"/>
      <c r="S214" s="6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6"/>
      <c r="AF214" s="10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7"/>
      <c r="S215" s="6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6"/>
      <c r="AF215" s="10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7"/>
      <c r="S216" s="6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6"/>
      <c r="AF216" s="10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7"/>
      <c r="S217" s="6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6"/>
      <c r="AF217" s="10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7"/>
      <c r="S218" s="6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6"/>
      <c r="AF218" s="10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7"/>
      <c r="S219" s="6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6"/>
      <c r="AF219" s="10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7"/>
      <c r="S220" s="6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6"/>
      <c r="AF220" s="10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7"/>
      <c r="S221" s="6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6"/>
      <c r="AF221" s="10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7"/>
      <c r="S222" s="6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6"/>
      <c r="AF222" s="10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7"/>
      <c r="S223" s="6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6"/>
      <c r="AF223" s="10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7"/>
      <c r="S224" s="6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6"/>
      <c r="AF224" s="10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7"/>
      <c r="S225" s="6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6"/>
      <c r="AF225" s="10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7"/>
      <c r="S226" s="6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6"/>
      <c r="AF226" s="10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7"/>
      <c r="S227" s="6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6"/>
      <c r="AF227" s="10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7"/>
      <c r="S228" s="6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6"/>
      <c r="AF228" s="10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7"/>
      <c r="S229" s="6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6"/>
      <c r="AF229" s="10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7"/>
      <c r="S230" s="6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6"/>
      <c r="AF230" s="10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7"/>
      <c r="S231" s="6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6"/>
      <c r="AF231" s="10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7"/>
      <c r="S232" s="6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6"/>
      <c r="AF232" s="10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7"/>
      <c r="S233" s="6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6"/>
      <c r="AF233" s="10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7"/>
      <c r="S234" s="6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6"/>
      <c r="AF234" s="10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7"/>
      <c r="S235" s="6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6"/>
      <c r="AF235" s="10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7"/>
      <c r="S236" s="6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6"/>
      <c r="AF236" s="10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7"/>
      <c r="S237" s="6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6"/>
      <c r="AF237" s="10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7"/>
      <c r="S238" s="6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6"/>
      <c r="AF238" s="10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7"/>
      <c r="S239" s="6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6"/>
      <c r="AF239" s="10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7"/>
      <c r="S240" s="6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6"/>
      <c r="AF240" s="10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7"/>
      <c r="S241" s="6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6"/>
      <c r="AF241" s="10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7"/>
      <c r="S242" s="6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6"/>
      <c r="AF242" s="10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7"/>
      <c r="S243" s="6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6"/>
      <c r="AF243" s="10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7"/>
      <c r="S244" s="6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6"/>
      <c r="AF244" s="10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7"/>
      <c r="S245" s="6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6"/>
      <c r="AF245" s="10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7"/>
      <c r="S246" s="6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6"/>
      <c r="AF246" s="10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7"/>
      <c r="S247" s="6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6"/>
      <c r="AF247" s="10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7"/>
      <c r="S248" s="6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6"/>
      <c r="AF248" s="10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7"/>
      <c r="S249" s="6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6"/>
      <c r="AF249" s="10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7"/>
      <c r="S250" s="6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6"/>
      <c r="AF250" s="10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7"/>
      <c r="S251" s="6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6"/>
      <c r="AF251" s="10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7"/>
      <c r="S252" s="6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6"/>
      <c r="AF252" s="10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7"/>
      <c r="S253" s="6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6"/>
      <c r="AF253" s="10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7"/>
      <c r="S254" s="6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6"/>
      <c r="AF254" s="10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7"/>
      <c r="S255" s="6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6"/>
      <c r="AF255" s="10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7"/>
      <c r="S256" s="6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6"/>
      <c r="AF256" s="10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7"/>
      <c r="S257" s="6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6"/>
      <c r="AF257" s="10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7"/>
      <c r="S258" s="6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6"/>
      <c r="AF258" s="10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7"/>
      <c r="S259" s="6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6"/>
      <c r="AF259" s="10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7"/>
      <c r="S260" s="6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6"/>
      <c r="AF260" s="10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7"/>
      <c r="S261" s="6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6"/>
      <c r="AF261" s="10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7"/>
      <c r="S262" s="6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6"/>
      <c r="AF262" s="10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7"/>
      <c r="S263" s="6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6"/>
      <c r="AF263" s="10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7"/>
      <c r="S264" s="6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6"/>
      <c r="AF264" s="10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7"/>
      <c r="S265" s="6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6"/>
      <c r="AF265" s="10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7"/>
      <c r="S266" s="6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6"/>
      <c r="AF266" s="10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7"/>
      <c r="S267" s="6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6"/>
      <c r="AF267" s="10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7"/>
      <c r="S268" s="6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6"/>
      <c r="AF268" s="10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7"/>
      <c r="S269" s="6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6"/>
      <c r="AF269" s="10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7"/>
      <c r="S270" s="6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6"/>
      <c r="AF270" s="10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7"/>
      <c r="S271" s="6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6"/>
      <c r="AF271" s="10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7"/>
      <c r="S272" s="6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6"/>
      <c r="AF272" s="10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7"/>
      <c r="S273" s="6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6"/>
      <c r="AF273" s="10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7"/>
      <c r="S274" s="6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6"/>
      <c r="AF274" s="10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7"/>
      <c r="S275" s="6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6"/>
      <c r="AF275" s="10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7"/>
      <c r="S276" s="6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6"/>
      <c r="AF276" s="10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7"/>
      <c r="S277" s="6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6"/>
      <c r="AF277" s="10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7"/>
      <c r="S278" s="6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6"/>
      <c r="AF278" s="10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7"/>
      <c r="S279" s="6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6"/>
      <c r="AF279" s="10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7"/>
      <c r="S280" s="6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6"/>
      <c r="AF280" s="10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7"/>
      <c r="S281" s="6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6"/>
      <c r="AF281" s="10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7"/>
      <c r="S282" s="6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6"/>
      <c r="AF282" s="10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7"/>
      <c r="S283" s="6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6"/>
      <c r="AF283" s="10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7"/>
      <c r="S284" s="6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6"/>
      <c r="AF284" s="10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7"/>
      <c r="S285" s="6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6"/>
      <c r="AF285" s="10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7"/>
      <c r="S286" s="6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6"/>
      <c r="AF286" s="10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7"/>
      <c r="S287" s="6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6"/>
      <c r="AF287" s="10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7"/>
      <c r="S288" s="6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6"/>
      <c r="AF288" s="10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7"/>
      <c r="S289" s="6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6"/>
      <c r="AF289" s="10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7"/>
      <c r="S290" s="6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6"/>
      <c r="AF290" s="10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7"/>
      <c r="S291" s="6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6"/>
      <c r="AF291" s="10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7"/>
      <c r="S292" s="6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6"/>
      <c r="AF292" s="10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7"/>
      <c r="S293" s="6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6"/>
      <c r="AF293" s="10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7"/>
      <c r="S294" s="6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6"/>
      <c r="AF294" s="10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7"/>
      <c r="S295" s="6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6"/>
      <c r="AF295" s="10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7"/>
      <c r="S296" s="6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6"/>
      <c r="AF296" s="10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7"/>
      <c r="S297" s="6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6"/>
      <c r="AF297" s="10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7"/>
      <c r="S298" s="6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6"/>
      <c r="AF298" s="10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7"/>
      <c r="S299" s="6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6"/>
      <c r="AF299" s="10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7"/>
      <c r="S300" s="6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6"/>
      <c r="AF300" s="10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7"/>
      <c r="S301" s="6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6"/>
      <c r="AF301" s="10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7"/>
      <c r="S302" s="6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6"/>
      <c r="AF302" s="10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7"/>
      <c r="S303" s="6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6"/>
      <c r="AF303" s="10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7"/>
      <c r="S304" s="6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6"/>
      <c r="AF304" s="10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7"/>
      <c r="S305" s="6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6"/>
      <c r="AF305" s="10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7"/>
      <c r="S306" s="6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6"/>
      <c r="AF306" s="10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7"/>
      <c r="S307" s="6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6"/>
      <c r="AF307" s="10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7"/>
      <c r="S308" s="6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6"/>
      <c r="AF308" s="10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7"/>
      <c r="S309" s="6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6"/>
      <c r="AF309" s="10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7"/>
      <c r="S310" s="6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6"/>
      <c r="AF310" s="10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7"/>
      <c r="S311" s="6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6"/>
      <c r="AF311" s="10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7"/>
      <c r="S312" s="6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6"/>
      <c r="AF312" s="10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7"/>
      <c r="S313" s="6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6"/>
      <c r="AF313" s="10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7"/>
      <c r="S314" s="6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6"/>
      <c r="AF314" s="10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7"/>
      <c r="S315" s="6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6"/>
      <c r="AF315" s="10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7"/>
      <c r="S316" s="6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6"/>
      <c r="AF316" s="10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7"/>
      <c r="S317" s="6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6"/>
      <c r="AF317" s="10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7"/>
      <c r="S318" s="6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6"/>
      <c r="AF318" s="10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7"/>
      <c r="S319" s="6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6"/>
      <c r="AF319" s="10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7"/>
      <c r="S320" s="6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6"/>
      <c r="AF320" s="10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7"/>
      <c r="S321" s="6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6"/>
      <c r="AF321" s="10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7"/>
      <c r="S322" s="6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6"/>
      <c r="AF322" s="10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7"/>
      <c r="S323" s="6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6"/>
      <c r="AF323" s="10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7"/>
      <c r="S324" s="6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6"/>
      <c r="AF324" s="10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7"/>
      <c r="S325" s="6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6"/>
      <c r="AF325" s="10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7"/>
      <c r="S326" s="6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6"/>
      <c r="AF326" s="10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7"/>
      <c r="S327" s="6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6"/>
      <c r="AF327" s="10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7"/>
      <c r="S328" s="6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6"/>
      <c r="AF328" s="10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7"/>
      <c r="S329" s="6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6"/>
      <c r="AF329" s="10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7"/>
      <c r="S330" s="6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6"/>
      <c r="AF330" s="10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7"/>
      <c r="S331" s="6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6"/>
      <c r="AF331" s="10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7"/>
      <c r="S332" s="6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6"/>
      <c r="AF332" s="10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7"/>
      <c r="S333" s="6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6"/>
      <c r="AF333" s="10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7"/>
      <c r="S334" s="6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6"/>
      <c r="AF334" s="10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7"/>
      <c r="S335" s="6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6"/>
      <c r="AF335" s="10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7"/>
      <c r="S336" s="6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6"/>
      <c r="AF336" s="10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7"/>
      <c r="S337" s="6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6"/>
      <c r="AF337" s="10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7"/>
      <c r="S338" s="6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6"/>
      <c r="AF338" s="10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7"/>
      <c r="S339" s="6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6"/>
      <c r="AF339" s="10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7"/>
      <c r="S340" s="6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6"/>
      <c r="AF340" s="10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7"/>
      <c r="S341" s="6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6"/>
      <c r="AF341" s="10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7"/>
      <c r="S342" s="6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6"/>
      <c r="AF342" s="10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7"/>
      <c r="S343" s="6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6"/>
      <c r="AF343" s="10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7"/>
      <c r="S344" s="6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6"/>
      <c r="AF344" s="10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7"/>
      <c r="S345" s="6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6"/>
      <c r="AF345" s="10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7"/>
      <c r="S346" s="6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6"/>
      <c r="AF346" s="10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7"/>
      <c r="S347" s="6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6"/>
      <c r="AF347" s="10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7"/>
      <c r="S348" s="6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6"/>
      <c r="AF348" s="10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7"/>
      <c r="S349" s="6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6"/>
      <c r="AF349" s="10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7"/>
      <c r="S350" s="6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6"/>
      <c r="AF350" s="10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7"/>
      <c r="S351" s="6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6"/>
      <c r="AF351" s="10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7"/>
      <c r="S352" s="6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6"/>
      <c r="AF352" s="10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7"/>
      <c r="S353" s="6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6"/>
      <c r="AF353" s="10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7"/>
      <c r="S354" s="6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6"/>
      <c r="AF354" s="10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7"/>
      <c r="S355" s="6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6"/>
      <c r="AF355" s="10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7"/>
      <c r="S356" s="6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6"/>
      <c r="AF356" s="10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7"/>
      <c r="S357" s="6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6"/>
      <c r="AF357" s="10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7"/>
      <c r="S358" s="6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6"/>
      <c r="AF358" s="10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7"/>
      <c r="S359" s="6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6"/>
      <c r="AF359" s="10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7"/>
      <c r="S360" s="6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6"/>
      <c r="AF360" s="10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7"/>
      <c r="S361" s="6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6"/>
      <c r="AF361" s="10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7"/>
      <c r="S362" s="6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6"/>
      <c r="AF362" s="10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7"/>
      <c r="S363" s="6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6"/>
      <c r="AF363" s="10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7"/>
      <c r="S364" s="6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6"/>
      <c r="AF364" s="10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7"/>
      <c r="S365" s="6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6"/>
      <c r="AF365" s="10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7"/>
      <c r="S366" s="6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6"/>
      <c r="AF366" s="10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7"/>
      <c r="S367" s="6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6"/>
      <c r="AF367" s="10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7"/>
      <c r="S368" s="6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6"/>
      <c r="AF368" s="10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7"/>
      <c r="S369" s="6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6"/>
      <c r="AF369" s="10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7"/>
      <c r="S370" s="6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6"/>
      <c r="AF370" s="10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7"/>
      <c r="S371" s="6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6"/>
      <c r="AF371" s="10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7"/>
      <c r="S372" s="6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6"/>
      <c r="AF372" s="10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7"/>
      <c r="S373" s="6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6"/>
      <c r="AF373" s="10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7"/>
      <c r="S374" s="6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6"/>
      <c r="AF374" s="10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7"/>
      <c r="S375" s="6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6"/>
      <c r="AF375" s="10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7"/>
      <c r="S376" s="6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6"/>
      <c r="AF376" s="10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7"/>
      <c r="S377" s="6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6"/>
      <c r="AF377" s="10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7"/>
      <c r="S378" s="6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6"/>
      <c r="AF378" s="10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7"/>
      <c r="S379" s="6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6"/>
      <c r="AF379" s="10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7"/>
      <c r="S380" s="6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6"/>
      <c r="AF380" s="10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7"/>
      <c r="S381" s="6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6"/>
      <c r="AF381" s="10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7"/>
      <c r="S382" s="6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6"/>
      <c r="AF382" s="10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7"/>
      <c r="S383" s="6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6"/>
      <c r="AF383" s="10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7"/>
      <c r="S384" s="6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6"/>
      <c r="AF384" s="10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7"/>
      <c r="S385" s="6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6"/>
      <c r="AF385" s="10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7"/>
      <c r="S386" s="6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6"/>
      <c r="AF386" s="10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7"/>
      <c r="S387" s="6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6"/>
      <c r="AF387" s="10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7"/>
      <c r="S388" s="6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6"/>
      <c r="AF388" s="10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7"/>
      <c r="S389" s="6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6"/>
      <c r="AF389" s="10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7"/>
      <c r="S390" s="6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6"/>
      <c r="AF390" s="10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7"/>
      <c r="S391" s="6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6"/>
      <c r="AF391" s="10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7"/>
      <c r="S392" s="6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6"/>
      <c r="AF392" s="10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7"/>
      <c r="S393" s="6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6"/>
      <c r="AF393" s="10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7"/>
      <c r="S394" s="6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6"/>
      <c r="AF394" s="10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7"/>
      <c r="S395" s="6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6"/>
      <c r="AF395" s="10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7"/>
      <c r="S396" s="6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6"/>
      <c r="AF396" s="10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7"/>
      <c r="S397" s="6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6"/>
      <c r="AF397" s="10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7"/>
      <c r="S398" s="6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6"/>
      <c r="AF398" s="10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7"/>
      <c r="S399" s="6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6"/>
      <c r="AF399" s="10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7"/>
      <c r="S400" s="6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6"/>
      <c r="AF400" s="10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7"/>
      <c r="S401" s="6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6"/>
      <c r="AF401" s="10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7"/>
      <c r="S402" s="6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6"/>
      <c r="AF402" s="10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7"/>
      <c r="S403" s="6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6"/>
      <c r="AF403" s="10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7"/>
      <c r="S404" s="6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6"/>
      <c r="AF404" s="10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7"/>
      <c r="S405" s="6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6"/>
      <c r="AF405" s="10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7"/>
      <c r="S406" s="6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6"/>
      <c r="AF406" s="10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7"/>
      <c r="S407" s="6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6"/>
      <c r="AF407" s="10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7"/>
      <c r="S408" s="6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6"/>
      <c r="AF408" s="10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7"/>
      <c r="S409" s="6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6"/>
      <c r="AF409" s="10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7"/>
      <c r="S410" s="6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6"/>
      <c r="AF410" s="10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7"/>
      <c r="S411" s="6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6"/>
      <c r="AF411" s="10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7"/>
      <c r="S412" s="6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6"/>
      <c r="AF412" s="10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7"/>
      <c r="S413" s="6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6"/>
      <c r="AF413" s="10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7"/>
      <c r="S414" s="6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6"/>
      <c r="AF414" s="10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7"/>
      <c r="S415" s="6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6"/>
      <c r="AF415" s="10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7"/>
      <c r="S416" s="6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6"/>
      <c r="AF416" s="10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7"/>
      <c r="S417" s="6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6"/>
      <c r="AF417" s="10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7"/>
      <c r="S418" s="6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6"/>
      <c r="AF418" s="10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7"/>
      <c r="S419" s="6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6"/>
      <c r="AF419" s="10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7"/>
      <c r="S420" s="6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6"/>
      <c r="AF420" s="10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7"/>
      <c r="S421" s="6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6"/>
      <c r="AF421" s="10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7"/>
      <c r="S422" s="6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6"/>
      <c r="AF422" s="10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7"/>
      <c r="S423" s="6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6"/>
      <c r="AF423" s="10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7"/>
      <c r="S424" s="6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6"/>
      <c r="AF424" s="10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7"/>
      <c r="S425" s="6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6"/>
      <c r="AF425" s="10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7"/>
      <c r="S426" s="6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6"/>
      <c r="AF426" s="10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7"/>
      <c r="S427" s="6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6"/>
      <c r="AF427" s="10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7"/>
      <c r="S428" s="6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6"/>
      <c r="AF428" s="10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7"/>
      <c r="S429" s="6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6"/>
      <c r="AF429" s="10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7"/>
      <c r="S430" s="6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6"/>
      <c r="AF430" s="10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7"/>
      <c r="S431" s="6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6"/>
      <c r="AF431" s="10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7"/>
      <c r="S432" s="6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6"/>
      <c r="AF432" s="10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7"/>
      <c r="S433" s="6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6"/>
      <c r="AF433" s="10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7"/>
      <c r="S434" s="6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6"/>
      <c r="AF434" s="10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7"/>
      <c r="S435" s="6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6"/>
      <c r="AF435" s="10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7"/>
      <c r="S436" s="6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6"/>
      <c r="AF436" s="10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7"/>
      <c r="S437" s="6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6"/>
      <c r="AF437" s="10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7"/>
      <c r="S438" s="6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6"/>
      <c r="AF438" s="10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7"/>
      <c r="S439" s="6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6"/>
      <c r="AF439" s="10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7"/>
      <c r="S440" s="6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6"/>
      <c r="AF440" s="10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7"/>
      <c r="S441" s="6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6"/>
      <c r="AF441" s="10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7"/>
      <c r="S442" s="6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6"/>
      <c r="AF442" s="10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7"/>
      <c r="S443" s="6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6"/>
      <c r="AF443" s="10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7"/>
      <c r="S444" s="6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6"/>
      <c r="AF444" s="10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7"/>
      <c r="S445" s="6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6"/>
      <c r="AF445" s="10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7"/>
      <c r="S446" s="6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6"/>
      <c r="AF446" s="10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7"/>
      <c r="S447" s="6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6"/>
      <c r="AF447" s="10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7"/>
      <c r="S448" s="6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6"/>
      <c r="AF448" s="10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7"/>
      <c r="S449" s="6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6"/>
      <c r="AF449" s="10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7"/>
      <c r="S450" s="6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6"/>
      <c r="AF450" s="10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7"/>
      <c r="S451" s="6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6"/>
      <c r="AF451" s="10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7"/>
      <c r="S452" s="6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6"/>
      <c r="AF452" s="10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7"/>
      <c r="S453" s="6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6"/>
      <c r="AF453" s="10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7"/>
      <c r="S454" s="6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6"/>
      <c r="AF454" s="10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7"/>
      <c r="S455" s="6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6"/>
      <c r="AF455" s="10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7"/>
      <c r="S456" s="6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6"/>
      <c r="AF456" s="10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7"/>
      <c r="S457" s="6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6"/>
      <c r="AF457" s="10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7"/>
      <c r="S458" s="6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6"/>
      <c r="AF458" s="10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7"/>
      <c r="S459" s="6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6"/>
      <c r="AF459" s="10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7"/>
      <c r="S460" s="6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6"/>
      <c r="AF460" s="10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7"/>
      <c r="S461" s="6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6"/>
      <c r="AF461" s="10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7"/>
      <c r="S462" s="6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6"/>
      <c r="AF462" s="10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7"/>
      <c r="S463" s="6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6"/>
      <c r="AF463" s="10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7"/>
      <c r="S464" s="6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6"/>
      <c r="AF464" s="10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7"/>
      <c r="S465" s="6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6"/>
      <c r="AF465" s="10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7"/>
      <c r="S466" s="6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6"/>
      <c r="AF466" s="10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7"/>
      <c r="S467" s="6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6"/>
      <c r="AF467" s="10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7"/>
      <c r="S468" s="6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6"/>
      <c r="AF468" s="10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7"/>
      <c r="S469" s="6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6"/>
      <c r="AF469" s="10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7"/>
      <c r="S470" s="6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6"/>
      <c r="AF470" s="10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7"/>
      <c r="S471" s="6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6"/>
      <c r="AF471" s="10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7"/>
      <c r="S472" s="6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6"/>
      <c r="AF472" s="10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7"/>
      <c r="S473" s="6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6"/>
      <c r="AF473" s="10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7"/>
      <c r="S474" s="6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6"/>
      <c r="AF474" s="10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7"/>
      <c r="S475" s="6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6"/>
      <c r="AF475" s="10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7"/>
      <c r="S476" s="6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6"/>
      <c r="AF476" s="10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7"/>
      <c r="S477" s="6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6"/>
      <c r="AF477" s="10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7"/>
      <c r="S478" s="6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6"/>
      <c r="AF478" s="10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7"/>
      <c r="S479" s="6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6"/>
      <c r="AF479" s="10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7"/>
      <c r="S480" s="6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6"/>
      <c r="AF480" s="10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7"/>
      <c r="S481" s="6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6"/>
      <c r="AF481" s="10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7"/>
      <c r="S482" s="6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6"/>
      <c r="AF482" s="10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7"/>
      <c r="S483" s="6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6"/>
      <c r="AF483" s="10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7"/>
      <c r="S484" s="6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6"/>
      <c r="AF484" s="10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7"/>
      <c r="S485" s="6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6"/>
      <c r="AF485" s="10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7"/>
      <c r="S486" s="6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6"/>
      <c r="AF486" s="10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7"/>
      <c r="S487" s="6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6"/>
      <c r="AF487" s="10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7"/>
      <c r="S488" s="6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6"/>
      <c r="AF488" s="10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7"/>
      <c r="S489" s="6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6"/>
      <c r="AF489" s="10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7"/>
      <c r="S490" s="6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6"/>
      <c r="AF490" s="10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7"/>
      <c r="S491" s="6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6"/>
      <c r="AF491" s="10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</sheetData>
  <autoFilter ref="A3:AH58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maxcomnet2</cp:lastModifiedBy>
  <dcterms:created xsi:type="dcterms:W3CDTF">2024-07-18T12:28:49Z</dcterms:created>
  <dcterms:modified xsi:type="dcterms:W3CDTF">2024-07-20T05:52:36Z</dcterms:modified>
</cp:coreProperties>
</file>