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Сочи\"/>
    </mc:Choice>
  </mc:AlternateContent>
  <xr:revisionPtr revIDLastSave="0" documentId="13_ncr:1_{F3EF66BF-5FA4-48CD-B71C-545E02577F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8" i="1" l="1"/>
  <c r="V58" i="1" s="1"/>
  <c r="AF58" i="1"/>
  <c r="AG58" i="1" s="1"/>
  <c r="AD58" i="1"/>
  <c r="R58" i="1" l="1"/>
  <c r="U58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" i="1"/>
  <c r="AI21" i="1" l="1"/>
  <c r="AI24" i="1"/>
  <c r="AI25" i="1"/>
  <c r="AI27" i="1"/>
  <c r="AI29" i="1"/>
  <c r="AI34" i="1"/>
  <c r="AI35" i="1"/>
  <c r="AI36" i="1"/>
  <c r="AI37" i="1"/>
  <c r="AI38" i="1"/>
  <c r="AI40" i="1"/>
  <c r="AI42" i="1"/>
  <c r="AI44" i="1"/>
  <c r="AI47" i="1"/>
  <c r="AI49" i="1"/>
  <c r="AI50" i="1"/>
  <c r="AI51" i="1"/>
  <c r="AI52" i="1"/>
  <c r="AI55" i="1"/>
  <c r="AI56" i="1"/>
  <c r="AI57" i="1"/>
  <c r="AI6" i="1"/>
  <c r="AI10" i="1"/>
  <c r="AI13" i="1"/>
  <c r="AI14" i="1"/>
  <c r="AI15" i="1"/>
  <c r="AI16" i="1"/>
  <c r="AI19" i="1"/>
  <c r="AF57" i="1" l="1"/>
  <c r="Q52" i="1"/>
  <c r="AF52" i="1" s="1"/>
  <c r="R52" i="1" s="1"/>
  <c r="AF35" i="1"/>
  <c r="AF25" i="1"/>
  <c r="R25" i="1" s="1"/>
  <c r="Q7" i="1"/>
  <c r="AF40" i="1"/>
  <c r="R40" i="1" s="1"/>
  <c r="AF13" i="1"/>
  <c r="R13" i="1" s="1"/>
  <c r="AF14" i="1"/>
  <c r="R14" i="1" s="1"/>
  <c r="AF16" i="1"/>
  <c r="R16" i="1" s="1"/>
  <c r="AF21" i="1"/>
  <c r="AF34" i="1"/>
  <c r="R34" i="1" s="1"/>
  <c r="AF38" i="1"/>
  <c r="R38" i="1" s="1"/>
  <c r="AF42" i="1"/>
  <c r="R42" i="1" s="1"/>
  <c r="AF50" i="1"/>
  <c r="R50" i="1" s="1"/>
  <c r="AF55" i="1"/>
  <c r="AG21" i="1" l="1"/>
  <c r="R21" i="1"/>
  <c r="AG25" i="1"/>
  <c r="AG35" i="1"/>
  <c r="R35" i="1"/>
  <c r="AG55" i="1"/>
  <c r="R55" i="1"/>
  <c r="AG57" i="1"/>
  <c r="R57" i="1"/>
  <c r="AG38" i="1"/>
  <c r="AG50" i="1"/>
  <c r="AG14" i="1"/>
  <c r="AG52" i="1"/>
  <c r="AG42" i="1"/>
  <c r="AG16" i="1"/>
  <c r="AG40" i="1"/>
  <c r="AG34" i="1"/>
  <c r="AG13" i="1"/>
  <c r="AH8" i="1" l="1"/>
  <c r="AH9" i="1"/>
  <c r="AI9" i="1" s="1"/>
  <c r="AH11" i="1"/>
  <c r="AI11" i="1" s="1"/>
  <c r="AH12" i="1"/>
  <c r="AH17" i="1"/>
  <c r="AI17" i="1" s="1"/>
  <c r="AH18" i="1"/>
  <c r="AH20" i="1"/>
  <c r="AI20" i="1" s="1"/>
  <c r="AH22" i="1"/>
  <c r="AI22" i="1" s="1"/>
  <c r="AH23" i="1"/>
  <c r="AI23" i="1" s="1"/>
  <c r="AH26" i="1"/>
  <c r="AI26" i="1" s="1"/>
  <c r="AH28" i="1"/>
  <c r="AH30" i="1"/>
  <c r="AI30" i="1" s="1"/>
  <c r="AH31" i="1"/>
  <c r="AI31" i="1" s="1"/>
  <c r="AH32" i="1"/>
  <c r="AI32" i="1" s="1"/>
  <c r="AH33" i="1"/>
  <c r="AH39" i="1"/>
  <c r="AH41" i="1"/>
  <c r="AI41" i="1" s="1"/>
  <c r="AH43" i="1"/>
  <c r="AH45" i="1"/>
  <c r="AI45" i="1" s="1"/>
  <c r="AH46" i="1"/>
  <c r="AH48" i="1"/>
  <c r="AI48" i="1" s="1"/>
  <c r="AH53" i="1"/>
  <c r="AI53" i="1" s="1"/>
  <c r="AH54" i="1"/>
  <c r="AH7" i="1"/>
  <c r="AD6" i="1"/>
  <c r="F31" i="1"/>
  <c r="E31" i="1"/>
  <c r="AF7" i="1" l="1"/>
  <c r="AI7" i="1"/>
  <c r="AF46" i="1"/>
  <c r="AI46" i="1"/>
  <c r="AF43" i="1"/>
  <c r="R43" i="1" s="1"/>
  <c r="AI43" i="1"/>
  <c r="AF39" i="1"/>
  <c r="AI39" i="1"/>
  <c r="AF18" i="1"/>
  <c r="R18" i="1" s="1"/>
  <c r="AI18" i="1"/>
  <c r="AF12" i="1"/>
  <c r="R12" i="1" s="1"/>
  <c r="AI12" i="1"/>
  <c r="AF54" i="1"/>
  <c r="AI54" i="1"/>
  <c r="AF33" i="1"/>
  <c r="R33" i="1" s="1"/>
  <c r="AI33" i="1"/>
  <c r="AF28" i="1"/>
  <c r="AI28" i="1"/>
  <c r="AF8" i="1"/>
  <c r="R8" i="1" s="1"/>
  <c r="AI8" i="1"/>
  <c r="AG7" i="1"/>
  <c r="P7" i="1"/>
  <c r="P8" i="1"/>
  <c r="P9" i="1"/>
  <c r="P10" i="1"/>
  <c r="Q10" i="1" s="1"/>
  <c r="P11" i="1"/>
  <c r="P12" i="1"/>
  <c r="P13" i="1"/>
  <c r="U13" i="1" s="1"/>
  <c r="P14" i="1"/>
  <c r="U14" i="1" s="1"/>
  <c r="P15" i="1"/>
  <c r="Q15" i="1" s="1"/>
  <c r="P16" i="1"/>
  <c r="U16" i="1" s="1"/>
  <c r="P17" i="1"/>
  <c r="Q17" i="1" s="1"/>
  <c r="P18" i="1"/>
  <c r="P19" i="1"/>
  <c r="P20" i="1"/>
  <c r="Q20" i="1" s="1"/>
  <c r="P21" i="1"/>
  <c r="U21" i="1" s="1"/>
  <c r="P22" i="1"/>
  <c r="Q22" i="1" s="1"/>
  <c r="P23" i="1"/>
  <c r="Q23" i="1" s="1"/>
  <c r="P24" i="1"/>
  <c r="Q24" i="1" s="1"/>
  <c r="P25" i="1"/>
  <c r="U25" i="1" s="1"/>
  <c r="P26" i="1"/>
  <c r="P27" i="1"/>
  <c r="P28" i="1"/>
  <c r="P29" i="1"/>
  <c r="Q29" i="1" s="1"/>
  <c r="P30" i="1"/>
  <c r="P31" i="1"/>
  <c r="P32" i="1"/>
  <c r="P33" i="1"/>
  <c r="P34" i="1"/>
  <c r="U34" i="1" s="1"/>
  <c r="P35" i="1"/>
  <c r="U35" i="1" s="1"/>
  <c r="P36" i="1"/>
  <c r="Q36" i="1" s="1"/>
  <c r="P37" i="1"/>
  <c r="Q37" i="1" s="1"/>
  <c r="P38" i="1"/>
  <c r="U38" i="1" s="1"/>
  <c r="P39" i="1"/>
  <c r="P40" i="1"/>
  <c r="U40" i="1" s="1"/>
  <c r="P41" i="1"/>
  <c r="Q41" i="1" s="1"/>
  <c r="P42" i="1"/>
  <c r="U42" i="1" s="1"/>
  <c r="P43" i="1"/>
  <c r="P44" i="1"/>
  <c r="P45" i="1"/>
  <c r="Q45" i="1" s="1"/>
  <c r="P46" i="1"/>
  <c r="P47" i="1"/>
  <c r="Q47" i="1" s="1"/>
  <c r="P48" i="1"/>
  <c r="P49" i="1"/>
  <c r="P50" i="1"/>
  <c r="U50" i="1" s="1"/>
  <c r="P51" i="1"/>
  <c r="P52" i="1"/>
  <c r="U52" i="1" s="1"/>
  <c r="P53" i="1"/>
  <c r="P54" i="1"/>
  <c r="P55" i="1"/>
  <c r="U55" i="1" s="1"/>
  <c r="P56" i="1"/>
  <c r="P57" i="1"/>
  <c r="U57" i="1" s="1"/>
  <c r="P6" i="1"/>
  <c r="V6" i="1" s="1"/>
  <c r="R46" i="1" l="1"/>
  <c r="U46" i="1" s="1"/>
  <c r="R28" i="1"/>
  <c r="AG43" i="1"/>
  <c r="U43" i="1"/>
  <c r="AG8" i="1"/>
  <c r="AG33" i="1"/>
  <c r="U33" i="1"/>
  <c r="AG12" i="1"/>
  <c r="U12" i="1"/>
  <c r="AG39" i="1"/>
  <c r="R39" i="1"/>
  <c r="U39" i="1" s="1"/>
  <c r="AG54" i="1"/>
  <c r="R54" i="1"/>
  <c r="U54" i="1" s="1"/>
  <c r="AG18" i="1"/>
  <c r="R7" i="1"/>
  <c r="U7" i="1" s="1"/>
  <c r="AG28" i="1"/>
  <c r="AG46" i="1"/>
  <c r="U18" i="1"/>
  <c r="U28" i="1"/>
  <c r="AD57" i="1"/>
  <c r="AD55" i="1"/>
  <c r="AD43" i="1"/>
  <c r="AD39" i="1"/>
  <c r="AD35" i="1"/>
  <c r="AD33" i="1"/>
  <c r="AD25" i="1"/>
  <c r="AD21" i="1"/>
  <c r="AD13" i="1"/>
  <c r="AD7" i="1"/>
  <c r="AD54" i="1"/>
  <c r="AD52" i="1"/>
  <c r="AD50" i="1"/>
  <c r="AD46" i="1"/>
  <c r="AD42" i="1"/>
  <c r="AD40" i="1"/>
  <c r="AD38" i="1"/>
  <c r="AD34" i="1"/>
  <c r="AD28" i="1"/>
  <c r="AD18" i="1"/>
  <c r="AD16" i="1"/>
  <c r="AD14" i="1"/>
  <c r="AD12" i="1"/>
  <c r="AD8" i="1"/>
  <c r="V55" i="1"/>
  <c r="V51" i="1"/>
  <c r="V47" i="1"/>
  <c r="V43" i="1"/>
  <c r="V39" i="1"/>
  <c r="V35" i="1"/>
  <c r="V31" i="1"/>
  <c r="V27" i="1"/>
  <c r="V23" i="1"/>
  <c r="V19" i="1"/>
  <c r="V16" i="1"/>
  <c r="V12" i="1"/>
  <c r="V9" i="1"/>
  <c r="V57" i="1"/>
  <c r="V53" i="1"/>
  <c r="V49" i="1"/>
  <c r="V45" i="1"/>
  <c r="V41" i="1"/>
  <c r="V37" i="1"/>
  <c r="V33" i="1"/>
  <c r="V29" i="1"/>
  <c r="V25" i="1"/>
  <c r="V21" i="1"/>
  <c r="V17" i="1"/>
  <c r="V14" i="1"/>
  <c r="V11" i="1"/>
  <c r="V7" i="1"/>
  <c r="U6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5" i="1"/>
  <c r="V13" i="1"/>
  <c r="V10" i="1"/>
  <c r="V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B5" i="1"/>
  <c r="AA5" i="1"/>
  <c r="Z5" i="1"/>
  <c r="Y5" i="1"/>
  <c r="X5" i="1"/>
  <c r="W5" i="1"/>
  <c r="P5" i="1"/>
  <c r="O5" i="1"/>
  <c r="N5" i="1"/>
  <c r="M5" i="1"/>
  <c r="J5" i="1"/>
  <c r="F5" i="1"/>
  <c r="E5" i="1"/>
  <c r="U8" i="1" l="1"/>
  <c r="AD20" i="1"/>
  <c r="AF20" i="1"/>
  <c r="R20" i="1" s="1"/>
  <c r="AD24" i="1"/>
  <c r="AF24" i="1"/>
  <c r="R24" i="1" s="1"/>
  <c r="AD32" i="1"/>
  <c r="AF32" i="1"/>
  <c r="R32" i="1" s="1"/>
  <c r="AD36" i="1"/>
  <c r="AF36" i="1"/>
  <c r="R36" i="1" s="1"/>
  <c r="AD44" i="1"/>
  <c r="AF44" i="1"/>
  <c r="R44" i="1" s="1"/>
  <c r="AD48" i="1"/>
  <c r="AF48" i="1"/>
  <c r="R48" i="1" s="1"/>
  <c r="AD56" i="1"/>
  <c r="AF56" i="1"/>
  <c r="R56" i="1" s="1"/>
  <c r="AD9" i="1"/>
  <c r="AF9" i="1"/>
  <c r="R9" i="1" s="1"/>
  <c r="AD17" i="1"/>
  <c r="AF17" i="1"/>
  <c r="R17" i="1" s="1"/>
  <c r="AD29" i="1"/>
  <c r="AF29" i="1"/>
  <c r="R29" i="1" s="1"/>
  <c r="AD37" i="1"/>
  <c r="AF37" i="1"/>
  <c r="R37" i="1" s="1"/>
  <c r="AD41" i="1"/>
  <c r="AF41" i="1"/>
  <c r="R41" i="1" s="1"/>
  <c r="AD45" i="1"/>
  <c r="AF45" i="1"/>
  <c r="R45" i="1" s="1"/>
  <c r="AD49" i="1"/>
  <c r="AF49" i="1"/>
  <c r="R49" i="1" s="1"/>
  <c r="AD53" i="1"/>
  <c r="AF53" i="1"/>
  <c r="R53" i="1" s="1"/>
  <c r="AD10" i="1"/>
  <c r="AF10" i="1"/>
  <c r="R10" i="1" s="1"/>
  <c r="AD22" i="1"/>
  <c r="AF22" i="1"/>
  <c r="R22" i="1" s="1"/>
  <c r="AD26" i="1"/>
  <c r="AF26" i="1"/>
  <c r="R26" i="1" s="1"/>
  <c r="AD30" i="1"/>
  <c r="AF30" i="1"/>
  <c r="R30" i="1" s="1"/>
  <c r="AD11" i="1"/>
  <c r="AF11" i="1"/>
  <c r="R11" i="1" s="1"/>
  <c r="AD15" i="1"/>
  <c r="AF15" i="1"/>
  <c r="R15" i="1" s="1"/>
  <c r="AD19" i="1"/>
  <c r="AF19" i="1"/>
  <c r="R19" i="1" s="1"/>
  <c r="AD23" i="1"/>
  <c r="AF23" i="1"/>
  <c r="R23" i="1" s="1"/>
  <c r="AD27" i="1"/>
  <c r="AF27" i="1"/>
  <c r="R27" i="1" s="1"/>
  <c r="AD31" i="1"/>
  <c r="AF31" i="1"/>
  <c r="R31" i="1" s="1"/>
  <c r="AD47" i="1"/>
  <c r="AF47" i="1"/>
  <c r="R47" i="1" s="1"/>
  <c r="AD51" i="1"/>
  <c r="AF51" i="1"/>
  <c r="Q5" i="1"/>
  <c r="L5" i="1"/>
  <c r="R51" i="1" l="1"/>
  <c r="AD5" i="1"/>
  <c r="AG51" i="1"/>
  <c r="AG47" i="1"/>
  <c r="AG31" i="1"/>
  <c r="U31" i="1"/>
  <c r="AG27" i="1"/>
  <c r="U27" i="1"/>
  <c r="AG23" i="1"/>
  <c r="AG19" i="1"/>
  <c r="U19" i="1"/>
  <c r="AG15" i="1"/>
  <c r="AG11" i="1"/>
  <c r="U30" i="1"/>
  <c r="AG30" i="1"/>
  <c r="U26" i="1"/>
  <c r="AG26" i="1"/>
  <c r="AG22" i="1"/>
  <c r="AG10" i="1"/>
  <c r="AG53" i="1"/>
  <c r="U53" i="1"/>
  <c r="AG49" i="1"/>
  <c r="U49" i="1"/>
  <c r="AG45" i="1"/>
  <c r="U45" i="1"/>
  <c r="AG41" i="1"/>
  <c r="AG37" i="1"/>
  <c r="AG29" i="1"/>
  <c r="AG17" i="1"/>
  <c r="AG9" i="1"/>
  <c r="AF5" i="1"/>
  <c r="AG56" i="1"/>
  <c r="U48" i="1"/>
  <c r="AG48" i="1"/>
  <c r="U44" i="1"/>
  <c r="AG44" i="1"/>
  <c r="AG36" i="1"/>
  <c r="U32" i="1"/>
  <c r="AG32" i="1"/>
  <c r="AG24" i="1"/>
  <c r="AG20" i="1"/>
  <c r="U24" i="1" l="1"/>
  <c r="U36" i="1"/>
  <c r="U56" i="1"/>
  <c r="U29" i="1"/>
  <c r="U37" i="1"/>
  <c r="U15" i="1"/>
  <c r="U47" i="1"/>
  <c r="U51" i="1"/>
  <c r="U10" i="1"/>
  <c r="U20" i="1"/>
  <c r="U17" i="1"/>
  <c r="U41" i="1"/>
  <c r="U11" i="1"/>
  <c r="U23" i="1"/>
  <c r="U22" i="1"/>
  <c r="AG5" i="1"/>
  <c r="U9" i="1"/>
  <c r="R5" i="1"/>
  <c r="S5" i="1" l="1"/>
</calcChain>
</file>

<file path=xl/sharedStrings.xml><?xml version="1.0" encoding="utf-8"?>
<sst xmlns="http://schemas.openxmlformats.org/spreadsheetml/2006/main" count="175" uniqueCount="106">
  <si>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</si>
  <si>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</si>
  <si>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</si>
  <si>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</si>
  <si>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</si>
  <si>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</si>
  <si>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</si>
  <si>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</si>
  <si>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</si>
  <si>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</si>
  <si>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</si>
  <si>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</si>
  <si>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</si>
  <si>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</si>
  <si>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</si>
  <si>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</si>
  <si>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</si>
  <si>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</si>
  <si>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</si>
  <si>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</si>
  <si>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</si>
  <si>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</si>
  <si>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</si>
  <si>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</si>
  <si>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</si>
  <si>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</si>
  <si>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14,07,</t>
  </si>
  <si>
    <t>18,07,</t>
  </si>
  <si>
    <t>08,07,</t>
  </si>
  <si>
    <t>24,06,</t>
  </si>
  <si>
    <t>10,06,</t>
  </si>
  <si>
    <t>03,06,</t>
  </si>
  <si>
    <t>20,05,</t>
  </si>
  <si>
    <t>01,05,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</si>
  <si>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</si>
  <si>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</si>
  <si>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</si>
  <si>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</si>
  <si>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</si>
  <si>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</si>
  <si>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</si>
  <si>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</si>
  <si>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</si>
  <si>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</si>
  <si>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</si>
  <si>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</si>
  <si>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</si>
  <si>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</si>
  <si>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необходимо увеличить продажи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</si>
  <si>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</si>
  <si>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</si>
  <si>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</si>
  <si>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</si>
  <si>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</si>
  <si>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</si>
  <si>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</si>
  <si>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</si>
  <si>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</si>
  <si>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</si>
  <si>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</si>
  <si>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</si>
  <si>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</si>
  <si>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</si>
  <si>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</si>
  <si>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</si>
  <si>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</si>
  <si>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</si>
  <si>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</si>
  <si>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</si>
  <si>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</si>
  <si>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</si>
  <si>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</si>
  <si>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</si>
  <si>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</si>
  <si>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</si>
  <si>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</si>
  <si>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</si>
  <si>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</si>
  <si>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</si>
  <si>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</si>
  <si>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</si>
  <si>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</si>
  <si>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</si>
  <si>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</si>
  <si>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</si>
  <si>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29,06 завод не отгрузил 1372шт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</si>
  <si>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</si>
  <si>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</si>
  <si>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</si>
  <si>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</si>
  <si>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</si>
  <si>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</si>
  <si>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</si>
  <si>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кратно рядам</t>
  </si>
  <si>
    <t>предлагаю вывести</t>
  </si>
  <si>
    <t>плохие продажи</t>
  </si>
  <si>
    <t>плохие прожажи,ушли на списание</t>
  </si>
  <si>
    <t>вывести</t>
  </si>
  <si>
    <t>продажи за Месяц</t>
  </si>
  <si>
    <t>20,06-19,07,24</t>
  </si>
  <si>
    <t>продажи</t>
  </si>
  <si>
    <t>Пельмени Бульмени с говядиной и свининой 5кг Наваристые Горячая штучка ВЕС ПОКОМ, кг</t>
  </si>
  <si>
    <t>новинки Бофорта (от Шляконова)</t>
  </si>
  <si>
    <t>22,06,</t>
  </si>
  <si>
    <t>отгрузит завод</t>
  </si>
  <si>
    <t>не менять!!!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</si>
</sst>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1" fillId="6" borderId="2" xfId="1" applyNumberFormat="1" applyFill="1" applyBorder="1"/>
    <xf numFmtId="2" fontId="2" fillId="4" borderId="1" xfId="1" applyNumberFormat="1" applyFont="1" applyFill="1"/>
    <xf numFmtId="2" fontId="1" fillId="3" borderId="1" xfId="1" applyNumberFormat="1" applyFill="1"/>
    <xf numFmtId="2" fontId="1" fillId="0" borderId="2" xfId="1" applyNumberFormat="1" applyBorder="1"/>
    <xf numFmtId="164" fontId="1" fillId="4" borderId="1" xfId="1" applyNumberFormat="1" applyFill="1"/>
    <xf numFmtId="2" fontId="1" fillId="4" borderId="2" xfId="1" applyNumberFormat="1" applyFill="1" applyBorder="1"/>
    <xf numFmtId="164" fontId="1" fillId="4" borderId="2" xfId="1" applyNumberFormat="1" applyFill="1" applyBorder="1"/>
    <xf numFmtId="164" fontId="6" fillId="3" borderId="1" xfId="1" applyNumberFormat="1" applyFont="1" applyFill="1"/>
    <xf numFmtId="164" fontId="6" fillId="0" borderId="2" xfId="1" applyNumberFormat="1" applyFont="1" applyBorder="1"/>
    <xf numFmtId="0" fontId="7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20,06,24-19,07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7,24%20&#1055;&#1054;&#1050;&#1054;&#1052;%20&#1047;&#1055;&#1060;%20&#1092;&#1080;&#1083;&#1080;&#1072;&#1083;&#1099;/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20.06.2024 - 19.07.2024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2.76</v>
          </cell>
          <cell r="F7">
            <v>2.76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454.096</v>
          </cell>
          <cell r="F8">
            <v>454.096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58.521000000000001</v>
          </cell>
          <cell r="F9">
            <v>58.521000000000001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209.5</v>
          </cell>
          <cell r="F10">
            <v>419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927.62639999999999</v>
          </cell>
          <cell r="F11">
            <v>2319.0659999999998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D12">
            <v>-1</v>
          </cell>
          <cell r="F12">
            <v>-2</v>
          </cell>
        </row>
        <row r="13">
          <cell r="A13" t="str">
            <v xml:space="preserve"> 029  Сосиски Венские, Вязанка NDX МГС, 0.5кг, ПОКОМ</v>
          </cell>
          <cell r="D13">
            <v>36</v>
          </cell>
          <cell r="F13">
            <v>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765.9</v>
          </cell>
          <cell r="F14">
            <v>1702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796.5</v>
          </cell>
          <cell r="F15">
            <v>1770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117.5</v>
          </cell>
          <cell r="F16">
            <v>235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34</v>
          </cell>
          <cell r="F17">
            <v>85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26.69</v>
          </cell>
          <cell r="F18">
            <v>157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2.25</v>
          </cell>
          <cell r="F19">
            <v>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17.5</v>
          </cell>
          <cell r="F20">
            <v>35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28.5</v>
          </cell>
          <cell r="F21">
            <v>57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59.1</v>
          </cell>
          <cell r="F22">
            <v>197</v>
          </cell>
        </row>
        <row r="23">
          <cell r="A23" t="str">
            <v xml:space="preserve"> 068  Колбаса Особая ТМ Особый рецепт, 0,5 кг, ПОКОМ</v>
          </cell>
          <cell r="D23">
            <v>2.5</v>
          </cell>
          <cell r="F23">
            <v>5</v>
          </cell>
        </row>
        <row r="24">
          <cell r="A24" t="str">
            <v xml:space="preserve"> 079  Колбаса Сервелат Кремлевский,  0.35 кг, ПОКОМ</v>
          </cell>
          <cell r="D24">
            <v>93.45</v>
          </cell>
          <cell r="F24">
            <v>267</v>
          </cell>
        </row>
        <row r="25">
          <cell r="A25" t="str">
            <v xml:space="preserve"> 082  Колбаса Стародворская, 0,4кг ТС Старый двор,  ПОКОМ</v>
          </cell>
          <cell r="D25">
            <v>12.8</v>
          </cell>
          <cell r="F25">
            <v>32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48.45</v>
          </cell>
          <cell r="F26">
            <v>285</v>
          </cell>
        </row>
        <row r="27">
          <cell r="A27" t="str">
            <v xml:space="preserve"> 090  Мини-салями со вкусом бекона,  0.05кг, ядрена копоть   ПОКОМ</v>
          </cell>
          <cell r="D27">
            <v>12.75</v>
          </cell>
          <cell r="F27">
            <v>255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27.74</v>
          </cell>
          <cell r="F28">
            <v>73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0.7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-0.42</v>
          </cell>
          <cell r="F30">
            <v>-1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D31">
            <v>359.4</v>
          </cell>
          <cell r="F31">
            <v>599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70.7</v>
          </cell>
          <cell r="F32">
            <v>202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42.35</v>
          </cell>
          <cell r="F33">
            <v>121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104.65</v>
          </cell>
          <cell r="F34">
            <v>299</v>
          </cell>
        </row>
        <row r="35">
          <cell r="A35" t="str">
            <v xml:space="preserve"> 201  Ветчина Нежная ТМ Особый рецепт, (2,5кг), ПОКОМ</v>
          </cell>
          <cell r="D35">
            <v>1567.2139999999999</v>
          </cell>
          <cell r="F35">
            <v>1567.2139999999999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2.3450000000000002</v>
          </cell>
          <cell r="F36">
            <v>2.3450000000000002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D37">
            <v>6.0759999999999996</v>
          </cell>
          <cell r="F37">
            <v>6.0759999999999996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188.81800000000001</v>
          </cell>
          <cell r="F38">
            <v>188.81800000000001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-0.36</v>
          </cell>
          <cell r="F39">
            <v>-0.36</v>
          </cell>
        </row>
        <row r="40">
          <cell r="A40" t="str">
            <v xml:space="preserve"> 240  Колбаса Салями охотничья, ВЕС. ПОКОМ</v>
          </cell>
          <cell r="D40">
            <v>22.286000000000001</v>
          </cell>
          <cell r="F40">
            <v>22.286000000000001</v>
          </cell>
        </row>
        <row r="41">
          <cell r="A41" t="str">
            <v xml:space="preserve"> 243  Колбаса Сервелат Зернистый, ВЕС.  ПОКОМ</v>
          </cell>
          <cell r="D41">
            <v>125.244</v>
          </cell>
          <cell r="F41">
            <v>125.244</v>
          </cell>
        </row>
        <row r="42">
          <cell r="A42" t="str">
            <v xml:space="preserve"> 244  Колбаса Сервелат Кремлевский, ВЕС. ПОКОМ</v>
          </cell>
          <cell r="D42">
            <v>1394.838</v>
          </cell>
          <cell r="F42">
            <v>1394.838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185.065</v>
          </cell>
          <cell r="F43">
            <v>185.065</v>
          </cell>
        </row>
        <row r="44">
          <cell r="A44" t="str">
            <v xml:space="preserve"> 251  Сосиски Баварские, ВЕС.  ПОКОМ</v>
          </cell>
          <cell r="D44">
            <v>62.61</v>
          </cell>
          <cell r="F44">
            <v>62.61</v>
          </cell>
        </row>
        <row r="45">
          <cell r="A45" t="str">
            <v xml:space="preserve"> 253  Сосиски Ганноверские   ПОКОМ</v>
          </cell>
          <cell r="D45">
            <v>2518.5830000000001</v>
          </cell>
          <cell r="F45">
            <v>2518.5830000000001</v>
          </cell>
        </row>
        <row r="46">
          <cell r="A46" t="str">
            <v xml:space="preserve"> 254  Сосиски Датские, ВЕС, ТМ КОЛБАСНЫЙ СТАНДАРТ ПОКОМ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146.16399999999999</v>
          </cell>
          <cell r="F47">
            <v>146.16399999999999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67.2</v>
          </cell>
          <cell r="F48">
            <v>192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309.2</v>
          </cell>
          <cell r="F49">
            <v>773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647.54999999999995</v>
          </cell>
          <cell r="F50">
            <v>1439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428</v>
          </cell>
          <cell r="F51">
            <v>1070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493.6</v>
          </cell>
          <cell r="F52">
            <v>1234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66.400000000000006</v>
          </cell>
          <cell r="F53">
            <v>166</v>
          </cell>
        </row>
        <row r="54">
          <cell r="A54" t="str">
            <v xml:space="preserve"> 283  Сосиски Сочинки, ВЕС, ТМ Стародворье ПОКОМ</v>
          </cell>
          <cell r="D54">
            <v>92.941000000000003</v>
          </cell>
          <cell r="F54">
            <v>92.941000000000003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45.5</v>
          </cell>
          <cell r="F55">
            <v>455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21.2</v>
          </cell>
          <cell r="F56">
            <v>53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125.65</v>
          </cell>
          <cell r="F57">
            <v>359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187.6</v>
          </cell>
          <cell r="F58">
            <v>469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173.6</v>
          </cell>
          <cell r="F59">
            <v>434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201.95</v>
          </cell>
          <cell r="F60">
            <v>577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1164.538</v>
          </cell>
          <cell r="F61">
            <v>1164.538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87.74</v>
          </cell>
          <cell r="F62">
            <v>87.74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305.67200000000003</v>
          </cell>
          <cell r="F63">
            <v>305.67200000000003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32.402999999999999</v>
          </cell>
          <cell r="F64">
            <v>32.402999999999999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1119.1500000000001</v>
          </cell>
          <cell r="F65">
            <v>2487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1003.95</v>
          </cell>
          <cell r="F66">
            <v>2231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612.9</v>
          </cell>
          <cell r="F67">
            <v>1362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44</v>
          </cell>
          <cell r="F68">
            <v>110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33.200000000000003</v>
          </cell>
          <cell r="F69">
            <v>83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237.40299999999999</v>
          </cell>
          <cell r="F70">
            <v>237.40299999999999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34.700000000000003</v>
          </cell>
          <cell r="F71">
            <v>347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D72">
            <v>1.2</v>
          </cell>
          <cell r="F72">
            <v>3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481.339</v>
          </cell>
          <cell r="F73">
            <v>481.339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103.842</v>
          </cell>
          <cell r="F74">
            <v>103.842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55.8</v>
          </cell>
          <cell r="F75">
            <v>93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74.400000000000006</v>
          </cell>
          <cell r="F76">
            <v>124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90</v>
          </cell>
          <cell r="F77">
            <v>150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45.36</v>
          </cell>
          <cell r="F78">
            <v>162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228.8</v>
          </cell>
          <cell r="F79">
            <v>572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184.8</v>
          </cell>
          <cell r="F80">
            <v>560</v>
          </cell>
        </row>
        <row r="81">
          <cell r="A81" t="str">
            <v xml:space="preserve"> 392  Колбаса Докторская Дугушка ТМ Стародворье ТС Дугушка 0,6 кг. ПОКОМ</v>
          </cell>
          <cell r="D81">
            <v>114.6</v>
          </cell>
          <cell r="F81">
            <v>191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136.5</v>
          </cell>
          <cell r="F82">
            <v>390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175.35</v>
          </cell>
          <cell r="F83">
            <v>501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490.7</v>
          </cell>
          <cell r="F84">
            <v>1402</v>
          </cell>
        </row>
        <row r="85">
          <cell r="A85" t="str">
            <v xml:space="preserve"> 413  Ветчина Сливушка с индейкой ТМ Вязанка  0,3 кг. ПОКОМ</v>
          </cell>
          <cell r="D85">
            <v>46.2</v>
          </cell>
          <cell r="F85">
            <v>154</v>
          </cell>
        </row>
        <row r="86">
          <cell r="A86" t="str">
            <v xml:space="preserve"> 414  Колбаса Филейбургская с филе сочного окорока 0,11 кг.с/к. ТМ Баварушка ПОКОМ</v>
          </cell>
          <cell r="D86">
            <v>14.41</v>
          </cell>
          <cell r="F86">
            <v>131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25.32</v>
          </cell>
          <cell r="F87">
            <v>422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37.14</v>
          </cell>
          <cell r="F88">
            <v>619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24.9</v>
          </cell>
          <cell r="F89">
            <v>166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0.84</v>
          </cell>
          <cell r="F90">
            <v>3</v>
          </cell>
        </row>
        <row r="91">
          <cell r="A91" t="str">
            <v xml:space="preserve"> 424 Колбаса Сервелат Пражский ТМ Зареченские,  0,28 кг срез. ПОКОМ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4.3</v>
          </cell>
          <cell r="F92">
            <v>4.3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133.6</v>
          </cell>
          <cell r="F93">
            <v>334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10.16</v>
          </cell>
          <cell r="F94">
            <v>10.16</v>
          </cell>
        </row>
        <row r="95">
          <cell r="A95" t="str">
            <v xml:space="preserve"> 432  Колбаса Стародворская со шпиком  в оболочке полиамид ТМ Стародворье 0,37 кг ПОКОМ</v>
          </cell>
          <cell r="D95">
            <v>29.6</v>
          </cell>
          <cell r="F95">
            <v>80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90.8</v>
          </cell>
          <cell r="F96">
            <v>227</v>
          </cell>
        </row>
        <row r="97">
          <cell r="A97" t="str">
            <v xml:space="preserve"> 437  Шпикачки Сочинки в оболочке черева в модифицированной газовой среде.ТМ Стародворье ВЕС ПОКОМ</v>
          </cell>
          <cell r="D97">
            <v>232.59200000000001</v>
          </cell>
          <cell r="F97">
            <v>232.59200000000001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6</v>
          </cell>
          <cell r="F98">
            <v>15</v>
          </cell>
        </row>
        <row r="99">
          <cell r="A99" t="str">
            <v xml:space="preserve"> 450  Сосиски Молочные ТМ Вязанка в оболочке целлофан. 0,3 кг ПОКОМ</v>
          </cell>
          <cell r="D99">
            <v>24.6</v>
          </cell>
          <cell r="F99">
            <v>82</v>
          </cell>
        </row>
        <row r="100">
          <cell r="A100" t="str">
            <v xml:space="preserve"> 451 Сосиски Филейские ТМ Вязанка в оболочке целлофан 0,3 кг. ПОКОМ</v>
          </cell>
          <cell r="D100">
            <v>23.7</v>
          </cell>
          <cell r="F100">
            <v>79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329.32</v>
          </cell>
          <cell r="F101">
            <v>329.32</v>
          </cell>
        </row>
        <row r="102">
          <cell r="A102" t="str">
            <v xml:space="preserve"> 453  Колбаса Докторская Филейная ВЕС большой батон ТМ Особый рецепт  ПОКОМ</v>
          </cell>
          <cell r="D102">
            <v>480.995</v>
          </cell>
          <cell r="F102">
            <v>480.995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2234.058</v>
          </cell>
          <cell r="F103">
            <v>2234.058</v>
          </cell>
        </row>
        <row r="104">
          <cell r="A104" t="str">
            <v xml:space="preserve"> 459  Колбаса Докторская Филейная 0,5кг ТМ Особый рецепт  ПОКОМ</v>
          </cell>
          <cell r="D104">
            <v>36.5</v>
          </cell>
          <cell r="F104">
            <v>73</v>
          </cell>
        </row>
        <row r="105">
          <cell r="A105" t="str">
            <v xml:space="preserve"> 462  Колбаса Со шпиком ТМ Особый рецепт в оболочке полиамид 0,5 кг. ПОКОМ</v>
          </cell>
          <cell r="D105">
            <v>23</v>
          </cell>
          <cell r="F105">
            <v>46</v>
          </cell>
        </row>
        <row r="106">
          <cell r="A106" t="str">
            <v xml:space="preserve"> 466  Сосиски Ганноверские в оболочке амицел в модиф. газовой среде 0,5 кг ТМ Стародворье. ПОКОМ</v>
          </cell>
          <cell r="D106">
            <v>22.5</v>
          </cell>
          <cell r="F106">
            <v>45</v>
          </cell>
        </row>
        <row r="107">
          <cell r="A107" t="str">
            <v>3215 ВЕТЧ.МЯСНАЯ Папа может п/о 0.4кг 8шт.    ОСТАНКИНО</v>
          </cell>
          <cell r="D107">
            <v>62</v>
          </cell>
          <cell r="F107">
            <v>155</v>
          </cell>
        </row>
        <row r="108">
          <cell r="A108" t="str">
            <v>4063 МЯСНАЯ Папа может вар п/о_Л   ОСТАНКИНО</v>
          </cell>
          <cell r="D108">
            <v>50.103999999999999</v>
          </cell>
          <cell r="F108">
            <v>50.103999999999999</v>
          </cell>
        </row>
        <row r="109">
          <cell r="A109" t="str">
            <v>4943 Краковская Традиция 0,330 кг ОСТАНКИНО</v>
          </cell>
          <cell r="D109">
            <v>18.48</v>
          </cell>
          <cell r="F109">
            <v>56</v>
          </cell>
        </row>
        <row r="110">
          <cell r="A110" t="str">
            <v>5015 БУРГУНДИЯ с/к в/у 1/250 ОСТАНКИНО</v>
          </cell>
          <cell r="D110">
            <v>56</v>
          </cell>
          <cell r="F110">
            <v>224</v>
          </cell>
        </row>
        <row r="111">
          <cell r="A111" t="str">
            <v>5483 ЭКСТРА Папа может с/к в/у 1/250 8шт.   ОСТАНКИНО</v>
          </cell>
          <cell r="D111">
            <v>32.5</v>
          </cell>
          <cell r="F111">
            <v>130</v>
          </cell>
        </row>
        <row r="112">
          <cell r="A112" t="str">
            <v>5533 СОЧНЫЕ сос п/о в/у 1/350 8шт_45с   ОСТАНКИНО</v>
          </cell>
          <cell r="D112">
            <v>-1.4</v>
          </cell>
          <cell r="F112">
            <v>-4</v>
          </cell>
        </row>
        <row r="113">
          <cell r="A113" t="str">
            <v>5679 САЛЯМИ ИТАЛЬЯНСКАЯ с/к в/у 1/150_60с ОСТАНКИНО</v>
          </cell>
          <cell r="D113">
            <v>88.77</v>
          </cell>
          <cell r="F113">
            <v>538</v>
          </cell>
        </row>
        <row r="114">
          <cell r="A114" t="str">
            <v>5682 САЛЯМИ МЕЛКОЗЕРНЕНАЯ с/к в/у 1/120_60с   ОСТАНКИНО</v>
          </cell>
          <cell r="D114">
            <v>87.344999999999999</v>
          </cell>
          <cell r="F114">
            <v>647</v>
          </cell>
        </row>
        <row r="115">
          <cell r="A115" t="str">
            <v>5692 САЛЯМИ Папа может с/к в/у 1/220 8шт. ОСТАНКИНО</v>
          </cell>
          <cell r="D115">
            <v>28.16</v>
          </cell>
          <cell r="F115">
            <v>128</v>
          </cell>
        </row>
        <row r="116">
          <cell r="A116" t="str">
            <v>5706 АРОМАТНАЯ Папа может с/к в/у 1/250 8шт.  ОСТАНКИНО</v>
          </cell>
          <cell r="D116">
            <v>80</v>
          </cell>
          <cell r="F116">
            <v>320</v>
          </cell>
        </row>
        <row r="117">
          <cell r="A117" t="str">
            <v>5981 МОЛОЧНЫЕ ТРАДИЦ. сос п/о мгс 1*6_45с   ОСТАНКИНО</v>
          </cell>
          <cell r="D117">
            <v>-1</v>
          </cell>
          <cell r="F117">
            <v>-1</v>
          </cell>
        </row>
        <row r="118">
          <cell r="A118" t="str">
            <v>6113 СОЧНЫЕ сос п/о мгс1*6_Ашан ОСТАНКИНО</v>
          </cell>
          <cell r="D118">
            <v>272.61599999999999</v>
          </cell>
          <cell r="F118">
            <v>272.61599999999999</v>
          </cell>
        </row>
        <row r="119">
          <cell r="A119" t="str">
            <v>6196 ВЕТЧ.ФИЛЕЙНАЯ Папа может п/о 400*6   ОСТАНКИНО</v>
          </cell>
          <cell r="D119">
            <v>107.2</v>
          </cell>
          <cell r="F119">
            <v>268</v>
          </cell>
        </row>
        <row r="120">
          <cell r="A120" t="str">
            <v>6208 ДЫМОВИЦА ИЗ ЛОПАТКИ ПМ к/в с/н в/у 1/150 ОСТАНКИНО</v>
          </cell>
          <cell r="D120">
            <v>0.3</v>
          </cell>
          <cell r="F120">
            <v>2</v>
          </cell>
        </row>
        <row r="121">
          <cell r="A121" t="str">
            <v>6222 ИТАЛЬЯНСКОЕ АССОРТИ с/в с/н мгс 1/90 ОСТАНКИНО</v>
          </cell>
          <cell r="D121">
            <v>14.5</v>
          </cell>
          <cell r="F121">
            <v>145</v>
          </cell>
        </row>
        <row r="122">
          <cell r="A122" t="str">
            <v>6223 БАЛЫК И ШЕЙКА с/в с/н мгс 1/90 10 шт ОСТАНКИНО</v>
          </cell>
          <cell r="D122">
            <v>9.1999999999999993</v>
          </cell>
          <cell r="F122">
            <v>92</v>
          </cell>
        </row>
        <row r="123">
          <cell r="A123" t="str">
            <v>6228 МЯСНОЕ АССОРТИ к/з с/н мгс 1/90 10шт.  ОСТАНКИНО</v>
          </cell>
          <cell r="D123">
            <v>10.9</v>
          </cell>
          <cell r="F123">
            <v>109</v>
          </cell>
        </row>
        <row r="124">
          <cell r="A124" t="str">
            <v>6268 ГОВЯЖЬЯ Папа может вар п/о 0,4кг 8 шт.  ОСТАНКИНО</v>
          </cell>
          <cell r="D124">
            <v>64</v>
          </cell>
          <cell r="F124">
            <v>160</v>
          </cell>
        </row>
        <row r="125">
          <cell r="A125" t="str">
            <v>6279 КОРЕЙКА ПО-ОСТ.к/в в/с с/н в/у 1/150_45с  ОСТАНКИНО</v>
          </cell>
          <cell r="D125">
            <v>63.195</v>
          </cell>
          <cell r="F125">
            <v>383</v>
          </cell>
        </row>
        <row r="126">
          <cell r="A126" t="str">
            <v>6303 МЯСНЫЕ Папа может сос п/о мгс 1.5*3  ОСТАНКИНО</v>
          </cell>
          <cell r="D126">
            <v>103.31</v>
          </cell>
          <cell r="F126">
            <v>103.31</v>
          </cell>
        </row>
        <row r="127">
          <cell r="A127" t="str">
            <v>6325 ДОКТОРСКАЯ ПРЕМИУМ вар п/о 0.4кг 8шт.  ОСТАНКИНО</v>
          </cell>
          <cell r="D127">
            <v>96</v>
          </cell>
          <cell r="F127">
            <v>240</v>
          </cell>
        </row>
        <row r="128">
          <cell r="A128" t="str">
            <v>6333 МЯСНАЯ Папа может вар п/о 0.4кг 8шт.  ОСТАНКИНО</v>
          </cell>
          <cell r="D128">
            <v>190.4</v>
          </cell>
          <cell r="F128">
            <v>476</v>
          </cell>
        </row>
        <row r="129">
          <cell r="A129" t="str">
            <v>6337 МЯСНАЯ СО ШПИКОМ вар п/о 0,5кг 8шт ОСТАНКИНО</v>
          </cell>
          <cell r="D129">
            <v>37</v>
          </cell>
          <cell r="F129">
            <v>74</v>
          </cell>
        </row>
        <row r="130">
          <cell r="A130" t="str">
            <v>6353 ЭКСТРА Папа может вар п/о 0.4кг 8шт.  ОСТАНКИНО</v>
          </cell>
          <cell r="D130">
            <v>82.4</v>
          </cell>
          <cell r="F130">
            <v>206</v>
          </cell>
        </row>
        <row r="131">
          <cell r="A131" t="str">
            <v>6392 ФИЛЕЙНАЯ Папа может вар п/о 0.4кг. ОСТАНКИНО</v>
          </cell>
          <cell r="D131">
            <v>65.2</v>
          </cell>
          <cell r="F131">
            <v>163</v>
          </cell>
        </row>
        <row r="132">
          <cell r="A132" t="str">
            <v>6407 ЧЕСНОЧНАЯ п/к в/у срез 0.35кг 8шт.   ОСТАНКИНО</v>
          </cell>
          <cell r="D132">
            <v>-0.35</v>
          </cell>
          <cell r="F132">
            <v>-1</v>
          </cell>
        </row>
        <row r="133">
          <cell r="A133" t="str">
            <v>6445 БЕКОН с/к с/н в/у 1/180 10шт.  ОСТАНКИНО</v>
          </cell>
          <cell r="D133">
            <v>41.99</v>
          </cell>
          <cell r="F133">
            <v>221</v>
          </cell>
        </row>
        <row r="134">
          <cell r="A134" t="str">
            <v>6450 БЕКОН с/к с/н в/у 1/100 10шт   ОСТАНКИНО</v>
          </cell>
          <cell r="D134">
            <v>-0.44</v>
          </cell>
          <cell r="F134">
            <v>-4</v>
          </cell>
        </row>
        <row r="135">
          <cell r="A135" t="str">
            <v>6452 ДЫМОВИЦА ИЗ ЛОПАТКИ к/в с/н в/у 1/150*10   ОСТАНКИНО</v>
          </cell>
          <cell r="D135">
            <v>117.15</v>
          </cell>
          <cell r="F135">
            <v>710</v>
          </cell>
        </row>
        <row r="136">
          <cell r="A136" t="str">
            <v>6453 ЭКСТРА Папа может с/к с/н в/у 1/100 14шт.   ОСТАНКИНО</v>
          </cell>
          <cell r="D136">
            <v>91.08</v>
          </cell>
          <cell r="F136">
            <v>792</v>
          </cell>
        </row>
        <row r="137">
          <cell r="A137" t="str">
            <v>6454 АРОМАТНАЯ с/к с/н в/у 1/100 10шт ОСТАНКИНО</v>
          </cell>
          <cell r="D137">
            <v>125.58</v>
          </cell>
          <cell r="F137">
            <v>1092</v>
          </cell>
        </row>
        <row r="138">
          <cell r="A138" t="str">
            <v>6459 СЕРВЕЛАТ ШВЕЙЦАРСКИЙ в/к с/н в/у 1/100  ОСТАНКИНО</v>
          </cell>
          <cell r="D138">
            <v>65</v>
          </cell>
          <cell r="F138">
            <v>650</v>
          </cell>
        </row>
        <row r="139">
          <cell r="A139" t="str">
            <v>6500 КАРБОНАД к/в в/с с/н в/у 1/150 8шт.  ОСТАНКИНО</v>
          </cell>
          <cell r="D139">
            <v>72.599999999999994</v>
          </cell>
          <cell r="F139">
            <v>440</v>
          </cell>
        </row>
        <row r="140">
          <cell r="A140" t="str">
            <v>6554 СВИНАЯ ОСТАН.с/к в/с в/у 1/100 10 шт. ОСТАНКИНО</v>
          </cell>
          <cell r="D140">
            <v>11</v>
          </cell>
          <cell r="F140">
            <v>110</v>
          </cell>
        </row>
        <row r="141">
          <cell r="A141" t="str">
            <v>6555 ПОСОЛЬСКАЯ с/к с/н в/у 1/100 10шт.  ОСТАНКИНО</v>
          </cell>
          <cell r="D141">
            <v>4.4000000000000004</v>
          </cell>
          <cell r="F141">
            <v>44</v>
          </cell>
        </row>
        <row r="142">
          <cell r="A142" t="str">
            <v>6595 МОЛОЧНАЯ СН вар п/о 0.45кг 8шт.  ОСТАНКИНО</v>
          </cell>
          <cell r="D142">
            <v>-0.45</v>
          </cell>
          <cell r="F142">
            <v>-1</v>
          </cell>
        </row>
        <row r="143">
          <cell r="A143" t="str">
            <v>6602 БАВАРСКИЕ ПМ сос ц/о мгс 0,35кг 8 шт.  ОСТАНКИНО</v>
          </cell>
          <cell r="D143">
            <v>-2.1</v>
          </cell>
          <cell r="F143">
            <v>-6</v>
          </cell>
        </row>
        <row r="144">
          <cell r="A144" t="str">
            <v>6658 АРОМАТНАЯ С ЧЕСНОЧКОМ СН в/к мгс 0,330кг ОСТАНКИНО</v>
          </cell>
          <cell r="D144">
            <v>-0.33</v>
          </cell>
          <cell r="F144">
            <v>-1</v>
          </cell>
        </row>
        <row r="145">
          <cell r="A145" t="str">
            <v>6665 БАЛЫКОВАЯ Папа Может п/к в/у 0,31кг 8шт ОСТАНКИНО</v>
          </cell>
          <cell r="D145">
            <v>36.270000000000003</v>
          </cell>
          <cell r="F145">
            <v>117</v>
          </cell>
        </row>
        <row r="146">
          <cell r="A146" t="str">
            <v>6676 ЧЕСНОЧНАЯ Папа может п/к в/у 0.35кг 8шт.   ОСТАНКИНО</v>
          </cell>
          <cell r="D146">
            <v>29.75</v>
          </cell>
          <cell r="F146">
            <v>85</v>
          </cell>
        </row>
        <row r="147">
          <cell r="A147" t="str">
            <v>6683 СЕРВЕЛАТ ЗЕРНИСТЫЙ ПМ в/к в/у 0,35кг  ОСТАНКИНО</v>
          </cell>
          <cell r="D147">
            <v>148.05000000000001</v>
          </cell>
          <cell r="F147">
            <v>423</v>
          </cell>
        </row>
        <row r="148">
          <cell r="A148" t="str">
            <v>6684 СЕРВЕЛАТ КАРЕЛЬСКИЙ ПМ в/к в/у 0.28кг  ОСТАНКИНО</v>
          </cell>
          <cell r="D148">
            <v>38.92</v>
          </cell>
          <cell r="F148">
            <v>139</v>
          </cell>
        </row>
        <row r="149">
          <cell r="A149" t="str">
            <v>6689 СЕРВЕЛАТ ОХОТНИЧИЙ ПМ в/к в/у 0,35кг 8шт  ОСТАНКИНО</v>
          </cell>
          <cell r="D149">
            <v>145.94999999999999</v>
          </cell>
          <cell r="F149">
            <v>417</v>
          </cell>
        </row>
        <row r="150">
          <cell r="A150" t="str">
            <v>6697 СЕРВЕЛАТ ФИНСКИЙ ПМ в/к в/у 0,35кг 8шт.  ОСТАНКИНО</v>
          </cell>
          <cell r="D150">
            <v>161.69999999999999</v>
          </cell>
          <cell r="F150">
            <v>462</v>
          </cell>
        </row>
        <row r="151">
          <cell r="A151" t="str">
            <v>6713 СОЧНЫЙ ГРИЛЬ ПМ сос п/о мгс 0,41 кг 8 шт ОСТАНКИНО</v>
          </cell>
          <cell r="D151">
            <v>114.38</v>
          </cell>
          <cell r="F151">
            <v>266</v>
          </cell>
        </row>
        <row r="152">
          <cell r="A152" t="str">
            <v>6716 ОСОБАЯ Коровино (в сетке) 0.5кг 8шт.  ОСТАНКИНО</v>
          </cell>
          <cell r="D152">
            <v>16</v>
          </cell>
          <cell r="F152">
            <v>32</v>
          </cell>
        </row>
        <row r="153">
          <cell r="A153" t="str">
            <v>6722 СОЧНЫЕ ПМ сос п/о мгс 0,41кг 10шт.  ОСТАНКИНО</v>
          </cell>
          <cell r="D153">
            <v>30.96</v>
          </cell>
          <cell r="F153">
            <v>72</v>
          </cell>
        </row>
        <row r="154">
          <cell r="A154" t="str">
            <v>6726 СЛИВОЧНЫЕ ПМ сос п/о мгс 0.41кг 10шт.  ОСТАНКИНО</v>
          </cell>
          <cell r="D154">
            <v>149.21</v>
          </cell>
          <cell r="F154">
            <v>347</v>
          </cell>
        </row>
        <row r="155">
          <cell r="A155" t="str">
            <v>6765 РУБЛЕНЫЕ сос ц/о мгс 0.36кг 6шт.  ОСТАНКИНО</v>
          </cell>
          <cell r="D155">
            <v>92.16</v>
          </cell>
          <cell r="F155">
            <v>256</v>
          </cell>
        </row>
        <row r="156">
          <cell r="A156" t="str">
            <v>6776 ХОТ-ДОГ Папа может сос п/о мгс 0.35кг  ОСТАНКИНО</v>
          </cell>
          <cell r="D156">
            <v>20.3</v>
          </cell>
          <cell r="F156">
            <v>58</v>
          </cell>
        </row>
        <row r="157">
          <cell r="A157" t="str">
            <v>6777 МЯСНЫЕ С ГОВЯДИНОЙ ПМ сос п/о мгс 0.4кг  ОСТАНКИНО</v>
          </cell>
          <cell r="D157">
            <v>126.4</v>
          </cell>
          <cell r="F157">
            <v>316</v>
          </cell>
        </row>
        <row r="158">
          <cell r="A158" t="str">
            <v>6785 ВЕНСКАЯ САЛЯМИ п/к в/у 0.33кг 8шт.  ОСТАНКИНО</v>
          </cell>
          <cell r="D158">
            <v>40.590000000000003</v>
          </cell>
          <cell r="F158">
            <v>123</v>
          </cell>
        </row>
        <row r="159">
          <cell r="A159" t="str">
            <v>6787 СЕРВЕЛАТ КРЕМЛЕВСКИЙ в/к в/у 0,33кг 8шт.  ОСТАНКИНО</v>
          </cell>
          <cell r="D159">
            <v>33.659999999999997</v>
          </cell>
          <cell r="F159">
            <v>102</v>
          </cell>
        </row>
        <row r="160">
          <cell r="A160" t="str">
            <v>6793 БАЛЫКОВАЯ в/к в/у 0,33кг 8шт.  ОСТАНКИНО</v>
          </cell>
          <cell r="D160">
            <v>33.659999999999997</v>
          </cell>
          <cell r="F160">
            <v>102</v>
          </cell>
        </row>
        <row r="161">
          <cell r="A161" t="str">
            <v>6795 ОСТАНКИНСКАЯ в/к в/у 0,33кг 8шт.  ОСТАНКИНО</v>
          </cell>
          <cell r="D161">
            <v>33.659999999999997</v>
          </cell>
          <cell r="F161">
            <v>102</v>
          </cell>
        </row>
        <row r="162">
          <cell r="A162" t="str">
            <v>6807 СЕРВЕЛАТ ЕВРОПЕЙСКИЙ в/к в/у 0,33кг 8шт.  ОСТАНКИНО</v>
          </cell>
          <cell r="D162">
            <v>35.64</v>
          </cell>
          <cell r="F162">
            <v>108</v>
          </cell>
        </row>
        <row r="163">
          <cell r="A163" t="str">
            <v>6834 ПОСОЛЬСКАЯ ПМ с/к с/н в/у 1/100 10шт.  ОСТАНКИНО</v>
          </cell>
          <cell r="D163">
            <v>5.9</v>
          </cell>
          <cell r="F163">
            <v>59</v>
          </cell>
        </row>
        <row r="164">
          <cell r="A164" t="str">
            <v>6903 СОЧНЫЕ ПМ сос п/о мгс 0.41кг_osu  ОСТАНКИНО</v>
          </cell>
          <cell r="D164">
            <v>208.69</v>
          </cell>
          <cell r="F164">
            <v>509</v>
          </cell>
        </row>
        <row r="165">
          <cell r="A165" t="str">
            <v>6919 БЕКОН с/к с/н в/у 1/180 10шт.  ОСТАНКИНО</v>
          </cell>
          <cell r="D165">
            <v>17.28</v>
          </cell>
          <cell r="F165">
            <v>96</v>
          </cell>
        </row>
        <row r="166">
          <cell r="A166" t="str">
            <v>БОНУС_Колбаса Сервелат Филедворский, фиброуз, в/у 0,35 кг срез,  ПОКОМ</v>
          </cell>
          <cell r="D166">
            <v>60.2</v>
          </cell>
          <cell r="F166">
            <v>172</v>
          </cell>
        </row>
        <row r="167">
          <cell r="A167" t="str">
            <v>БОНУС_Колбаса Филедворская 0,4 кг. ТМ Стародворье  ПОКОМ</v>
          </cell>
          <cell r="D167">
            <v>263.60000000000002</v>
          </cell>
          <cell r="F167">
            <v>659</v>
          </cell>
        </row>
        <row r="168">
          <cell r="A168" t="str">
            <v>БОНУС_Пельмени Бульмени с говядиной и свининой Горячая штучка 0,43  ПОКОМ</v>
          </cell>
          <cell r="D168">
            <v>34.4</v>
          </cell>
          <cell r="F168">
            <v>80</v>
          </cell>
        </row>
        <row r="169">
          <cell r="A169" t="str">
            <v>БОНУС_Сосиски Сочинки с сочной грудинкой, МГС 0.4кг,   ПОКОМ</v>
          </cell>
          <cell r="D169">
            <v>248.8</v>
          </cell>
          <cell r="F169">
            <v>622</v>
          </cell>
        </row>
        <row r="170">
          <cell r="A170" t="str">
            <v>Готовые бельмеши сочные с мясом ТМ Горячая штучка 0,3кг зам  ПОКОМ</v>
          </cell>
          <cell r="D170">
            <v>120.6</v>
          </cell>
          <cell r="F170">
            <v>402</v>
          </cell>
        </row>
        <row r="171">
          <cell r="A171" t="str">
            <v>Готовые чебупели острые с мясом Горячая штучка 0,3 кг зам  ПОКОМ</v>
          </cell>
          <cell r="D171">
            <v>202.8</v>
          </cell>
          <cell r="F171">
            <v>676</v>
          </cell>
        </row>
        <row r="172">
          <cell r="A172" t="str">
            <v>Готовые чебупели с ветчиной и сыром Горячая штучка 0,3кг зам  ПОКОМ</v>
          </cell>
          <cell r="D172">
            <v>312.60000000000002</v>
          </cell>
          <cell r="F172">
            <v>1042</v>
          </cell>
        </row>
        <row r="173">
          <cell r="A173" t="str">
            <v>Готовые чебупели с мясом ТМ Горячая штучка Без свинины 0,3 кг ПОКОМ</v>
          </cell>
          <cell r="D173">
            <v>48</v>
          </cell>
          <cell r="F173">
            <v>160</v>
          </cell>
        </row>
        <row r="174">
          <cell r="A174" t="str">
            <v>Готовые чебупели сочные с мясом ТМ Горячая штучка  0,3кг зам  ПОКОМ</v>
          </cell>
          <cell r="D174">
            <v>370.8</v>
          </cell>
          <cell r="F174">
            <v>1236</v>
          </cell>
        </row>
        <row r="175">
          <cell r="A175" t="str">
            <v>Готовые чебуреки с мясом ТМ Горячая штучка 0,09 кг флоу-пак ПОКОМ</v>
          </cell>
          <cell r="D175">
            <v>108.99</v>
          </cell>
          <cell r="F175">
            <v>1211</v>
          </cell>
        </row>
        <row r="176">
          <cell r="A176" t="str">
            <v>Готовые чебуреки со свининой и говядиной Гор.шт.0,36 кг зам.  ПОКОМ</v>
          </cell>
          <cell r="D176">
            <v>74.88</v>
          </cell>
          <cell r="F176">
            <v>208</v>
          </cell>
        </row>
        <row r="177">
          <cell r="A177" t="str">
            <v>Жар-боллы с курочкой и сыром, ВЕС  ПОКОМ</v>
          </cell>
          <cell r="D177">
            <v>12</v>
          </cell>
          <cell r="F177">
            <v>12</v>
          </cell>
        </row>
        <row r="178">
          <cell r="A178" t="str">
            <v>Жар-ладушки с мясом. ВЕС  ПОКОМ</v>
          </cell>
          <cell r="D178">
            <v>33.299999999999997</v>
          </cell>
          <cell r="F178">
            <v>33.299999999999997</v>
          </cell>
        </row>
        <row r="179">
          <cell r="A179" t="str">
            <v>ЖАР-мени ВЕС ТМ Зареченские  ПОКОМ</v>
          </cell>
          <cell r="D179">
            <v>66</v>
          </cell>
          <cell r="F179">
            <v>66</v>
          </cell>
        </row>
        <row r="180">
          <cell r="A180" t="str">
            <v>Круггетсы с сырным соусом ТМ Горячая штучка 0,25 кг зам  ПОКОМ</v>
          </cell>
          <cell r="D180">
            <v>228.25</v>
          </cell>
          <cell r="F180">
            <v>913</v>
          </cell>
        </row>
        <row r="181">
          <cell r="A181" t="str">
            <v>Круггетсы сочные ТМ Горячая штучка ТС Круггетсы 0,25 кг зам  ПОКОМ</v>
          </cell>
          <cell r="D181">
            <v>89.25</v>
          </cell>
          <cell r="F181">
            <v>357</v>
          </cell>
        </row>
        <row r="182">
          <cell r="A182" t="str">
            <v>Мини-сосиски в тесте "Фрайпики" 3,7кг ВЕС,  ПОКОМ</v>
          </cell>
          <cell r="D182">
            <v>111</v>
          </cell>
          <cell r="F182">
            <v>111</v>
          </cell>
        </row>
        <row r="183">
          <cell r="A183" t="str">
            <v>Наггетсы из печи 0,25кг ТМ Вязанка ТС Няняггетсы Сливушки замор.  ПОКОМ</v>
          </cell>
          <cell r="D183">
            <v>148.25</v>
          </cell>
          <cell r="F183">
            <v>593</v>
          </cell>
        </row>
        <row r="184">
          <cell r="A184" t="str">
            <v>Наггетсы Нагетосы Сочная курочка в хрустящей панировке ТМ Горячая штучка 0,25 кг зам  ПОКОМ</v>
          </cell>
          <cell r="D184">
            <v>223.25</v>
          </cell>
          <cell r="F184">
            <v>893</v>
          </cell>
        </row>
        <row r="185">
          <cell r="A185" t="str">
            <v>Наггетсы Нагетосы Сочная курочка ТМ Горячая штучка 0,25 кг зам  ПОКОМ</v>
          </cell>
          <cell r="D185">
            <v>236.25</v>
          </cell>
          <cell r="F185">
            <v>945</v>
          </cell>
        </row>
        <row r="186">
          <cell r="A186" t="str">
            <v>Наггетсы с индейкой 0,25кг ТМ Вязанка ТС Няняггетсы Сливушки НД2 замор.  ПОКОМ</v>
          </cell>
          <cell r="D186">
            <v>72.75</v>
          </cell>
          <cell r="F186">
            <v>291</v>
          </cell>
        </row>
        <row r="187">
          <cell r="A187" t="str">
            <v>Наггетсы с куриным филе и сыром ТМ Вязанка 0,25 кг ПОКОМ</v>
          </cell>
          <cell r="D187">
            <v>63.25</v>
          </cell>
          <cell r="F187">
            <v>253</v>
          </cell>
        </row>
        <row r="188">
          <cell r="A188" t="str">
            <v>Наггетсы хрустящие п/ф ВЕС ПОКОМ</v>
          </cell>
          <cell r="D188">
            <v>72</v>
          </cell>
          <cell r="F188">
            <v>72</v>
          </cell>
        </row>
        <row r="189">
          <cell r="A189" t="str">
            <v>Пекерсы с индейкой в сливочном соусе ТМ Горячая штучка 0,25 кг зам  ПОКОМ</v>
          </cell>
          <cell r="D189">
            <v>99.25</v>
          </cell>
          <cell r="F189">
            <v>397</v>
          </cell>
        </row>
        <row r="190">
          <cell r="A190" t="str">
            <v>Пельмени Бигбули с мясом, Горячая штучка 0,43кг  ПОКОМ</v>
          </cell>
          <cell r="D190">
            <v>261.87</v>
          </cell>
          <cell r="F190">
            <v>609</v>
          </cell>
        </row>
        <row r="191">
          <cell r="A191" t="str">
            <v>Пельмени Бигбули с мясом, Горячая штучка 0,9кг  ПОКОМ</v>
          </cell>
          <cell r="D191">
            <v>605.70000000000005</v>
          </cell>
          <cell r="F191">
            <v>673</v>
          </cell>
        </row>
        <row r="192">
          <cell r="A192" t="str">
            <v>Пельмени Бульмени с говядиной и свининой 2,7кг Наваристые Горячая штучка ВЕС  ПОКОМ</v>
          </cell>
          <cell r="D192">
            <v>64.8</v>
          </cell>
          <cell r="F192">
            <v>64.8</v>
          </cell>
        </row>
        <row r="193">
          <cell r="A193" t="str">
            <v>Пельмени Бульмени с говядиной и свининой Горячая шт. 0,9 кг  ПОКОМ</v>
          </cell>
          <cell r="D193">
            <v>781.2</v>
          </cell>
          <cell r="F193">
            <v>868</v>
          </cell>
        </row>
        <row r="194">
          <cell r="A194" t="str">
            <v>Пельмени Бульмени с говядиной и свининой Горячая штучка 0,43  ПОКОМ</v>
          </cell>
          <cell r="D194">
            <v>350.88</v>
          </cell>
          <cell r="F194">
            <v>816</v>
          </cell>
        </row>
        <row r="195">
          <cell r="A195" t="str">
            <v>Пельмени Бульмени со сливочным маслом Горячая штучка 0,9 кг  ПОКОМ</v>
          </cell>
          <cell r="D195">
            <v>763.2</v>
          </cell>
          <cell r="F195">
            <v>848</v>
          </cell>
        </row>
        <row r="196">
          <cell r="A196" t="str">
            <v>Пельмени Бульмени со сливочным маслом ТМ Горячая шт. 0,43 кг  ПОКОМ</v>
          </cell>
          <cell r="D196">
            <v>380.55</v>
          </cell>
          <cell r="F196">
            <v>885</v>
          </cell>
        </row>
        <row r="197">
          <cell r="A197" t="str">
            <v>Пельмени Быстромени сфера, ВЕС  ПОКОМ</v>
          </cell>
          <cell r="D197">
            <v>25</v>
          </cell>
          <cell r="F197">
            <v>25</v>
          </cell>
        </row>
        <row r="198">
          <cell r="A198" t="str">
            <v>Пельмени Медвежьи ушки с фермерскими сливками 0,4 кг. ТМ Стародворье ПОКОМ</v>
          </cell>
          <cell r="D198">
            <v>96.8</v>
          </cell>
          <cell r="F198">
            <v>242</v>
          </cell>
        </row>
        <row r="199">
          <cell r="A199" t="str">
            <v>Пельмени Медвежьи ушки с фермерскими сливками 0,7кг  ПОКОМ</v>
          </cell>
          <cell r="D199">
            <v>58.1</v>
          </cell>
          <cell r="F199">
            <v>83</v>
          </cell>
        </row>
        <row r="200">
          <cell r="A200" t="str">
            <v>Пельмени Медвежьи ушки с фермерской свининой и говядиной Малые 0,7кг  ПОКОМ</v>
          </cell>
          <cell r="D200">
            <v>60.9</v>
          </cell>
          <cell r="F200">
            <v>87</v>
          </cell>
        </row>
        <row r="201">
          <cell r="A201" t="str">
            <v>Пельмени Мясорубские ТМ Стародворье фоупак равиоли 0,7 кг  ПОКОМ</v>
          </cell>
          <cell r="D201">
            <v>425.6</v>
          </cell>
          <cell r="F201">
            <v>608</v>
          </cell>
        </row>
        <row r="202">
          <cell r="A202" t="str">
            <v>Пельмени Отборные из свинины и говядины 0,9 кг ТМ Стародворье ТС Медвежье ушко  ПОКОМ</v>
          </cell>
          <cell r="D202">
            <v>90</v>
          </cell>
          <cell r="F202">
            <v>100</v>
          </cell>
        </row>
        <row r="203">
          <cell r="A203" t="str">
            <v>Пельмени Отборные с говядиной 0,43 кг ТМ Стародворье ТС Медвежье ушко</v>
          </cell>
          <cell r="D203">
            <v>18.489999999999998</v>
          </cell>
          <cell r="F203">
            <v>43</v>
          </cell>
        </row>
        <row r="204">
          <cell r="A204" t="str">
            <v>Пельмени Отборные с говядиной 0,9 кг НОВА ТМ Стародворье ТС Медвежье ушко  ПОКОМ</v>
          </cell>
          <cell r="D204">
            <v>77.400000000000006</v>
          </cell>
          <cell r="F204">
            <v>86</v>
          </cell>
        </row>
        <row r="205">
          <cell r="A205" t="str">
            <v>Пельмени Отборные с говядиной и свининой 0,43 кг ТМ Стародворье ТС Медвежье ушко</v>
          </cell>
          <cell r="D205">
            <v>47.3</v>
          </cell>
          <cell r="F205">
            <v>110</v>
          </cell>
        </row>
        <row r="206">
          <cell r="A206" t="str">
            <v>Пельмени Со свининой и говядиной ТМ Особый рецепт Любимая ложка 1,0 кг  ПОКОМ</v>
          </cell>
          <cell r="D206">
            <v>126</v>
          </cell>
          <cell r="F206">
            <v>126</v>
          </cell>
        </row>
        <row r="207">
          <cell r="A207" t="str">
            <v>Сосиски Сливушки #нежнушки ТМ Вязанка  0,33 кг.  ПОКОМ</v>
          </cell>
          <cell r="D207">
            <v>17.489999999999998</v>
          </cell>
          <cell r="F207">
            <v>53</v>
          </cell>
        </row>
        <row r="208">
          <cell r="A208" t="str">
            <v>Сыр Боккончини копченый 40% 100/8шт</v>
          </cell>
          <cell r="D208">
            <v>34.799999999999997</v>
          </cell>
          <cell r="F208">
            <v>348</v>
          </cell>
        </row>
        <row r="209">
          <cell r="A209" t="str">
            <v>Сыр Гауда 45% тм Папа Может, нарезанные ломтики 125г (МИНИ)  Останкино</v>
          </cell>
          <cell r="D209">
            <v>1.26</v>
          </cell>
          <cell r="F209">
            <v>9</v>
          </cell>
        </row>
        <row r="210">
          <cell r="A210" t="str">
            <v>Сыр ПАПА МОЖЕТ "Гауда Голд" 45% 180 г  ОСТАНКИНО</v>
          </cell>
          <cell r="D210">
            <v>59.94</v>
          </cell>
          <cell r="F210">
            <v>333</v>
          </cell>
        </row>
        <row r="211">
          <cell r="A211" t="str">
            <v>Сыр ПАПА МОЖЕТ "Голландский традиционный" 45% 180 г  ОСТАНКИНО</v>
          </cell>
          <cell r="D211">
            <v>59.58</v>
          </cell>
          <cell r="F211">
            <v>331</v>
          </cell>
        </row>
        <row r="212">
          <cell r="A212" t="str">
            <v>Сыр ПАПА МОЖЕТ "Российский традиционный" 45% 180 г  ОСТАНКИНО</v>
          </cell>
          <cell r="D212">
            <v>57.24</v>
          </cell>
          <cell r="F212">
            <v>318</v>
          </cell>
        </row>
        <row r="213">
          <cell r="A213" t="str">
            <v>Сыр ПАПА МОЖЕТ "Тильзитер" 45% 180 г  ОСТАНКИНО</v>
          </cell>
          <cell r="D213">
            <v>27.9</v>
          </cell>
          <cell r="F213">
            <v>155</v>
          </cell>
        </row>
        <row r="214">
          <cell r="A214" t="str">
            <v>Сыр Папа Может Гауда  45% 200гр     Останкино</v>
          </cell>
          <cell r="D214">
            <v>-1</v>
          </cell>
          <cell r="F214">
            <v>-5</v>
          </cell>
        </row>
        <row r="215">
          <cell r="A215" t="str">
            <v>Сыр Папа Может Гауда 48%, нарез, 125г (9 шт)  Останкино</v>
          </cell>
          <cell r="D215">
            <v>42.875</v>
          </cell>
          <cell r="F215">
            <v>343</v>
          </cell>
        </row>
        <row r="216">
          <cell r="A216" t="str">
            <v>Сыр Папа Может Голландский  45% 200гр     Останкино</v>
          </cell>
          <cell r="D216">
            <v>-0.8</v>
          </cell>
          <cell r="F216">
            <v>-4</v>
          </cell>
        </row>
        <row r="217">
          <cell r="A217" t="str">
            <v>Сыр Папа Может Голландский 45%, нарез, 125г (9 шт)  Останкино</v>
          </cell>
          <cell r="D217">
            <v>33.375</v>
          </cell>
          <cell r="F217">
            <v>267</v>
          </cell>
        </row>
        <row r="218">
          <cell r="A218" t="str">
            <v>Сыр Папа Может Российский  50% 200гр    Останкино</v>
          </cell>
          <cell r="D218">
            <v>-0.8</v>
          </cell>
          <cell r="F218">
            <v>-4</v>
          </cell>
        </row>
        <row r="219">
          <cell r="A219" t="str">
            <v>Сыр Папа Может Российский 50%, нарезка 125г  Останкино</v>
          </cell>
          <cell r="D219">
            <v>39.375</v>
          </cell>
          <cell r="F219">
            <v>315</v>
          </cell>
        </row>
        <row r="220">
          <cell r="A220" t="str">
            <v>Сыр Папа Может Тильзитер   45% 200гр     Останкино</v>
          </cell>
          <cell r="D220">
            <v>-1.4</v>
          </cell>
          <cell r="F220">
            <v>-7</v>
          </cell>
        </row>
        <row r="221">
          <cell r="A221" t="str">
            <v>Сыр Папа Может Тильзитер 50%, нарезка 125г  Останкино</v>
          </cell>
          <cell r="D221">
            <v>27.86</v>
          </cell>
          <cell r="F221">
            <v>199</v>
          </cell>
        </row>
        <row r="222">
          <cell r="A222" t="str">
            <v>Сыр рассольный жирный Чечил 45% 100/6шт</v>
          </cell>
          <cell r="D222">
            <v>33.700000000000003</v>
          </cell>
          <cell r="F222">
            <v>337</v>
          </cell>
        </row>
        <row r="223">
          <cell r="A223" t="str">
            <v>Сыр рассольный жирный Чечил копченый 45% 100/6шт</v>
          </cell>
          <cell r="D223">
            <v>31.4</v>
          </cell>
          <cell r="F223">
            <v>314</v>
          </cell>
        </row>
        <row r="224">
          <cell r="A224" t="str">
            <v>Сыр Скаморца свежий 100г/8шт</v>
          </cell>
          <cell r="D224">
            <v>31.8</v>
          </cell>
          <cell r="F224">
            <v>318</v>
          </cell>
        </row>
        <row r="225">
          <cell r="A225" t="str">
            <v>Хотстеры ТМ Горячая штучка ТС Хотстеры 0,25 кг зам  ПОКОМ</v>
          </cell>
          <cell r="D225">
            <v>318.75</v>
          </cell>
          <cell r="F225">
            <v>1275</v>
          </cell>
        </row>
        <row r="226">
          <cell r="A226" t="str">
            <v>Хрустящие крылышки острые к пиву ТМ Горячая штучка 0,3кг зам  ПОКОМ</v>
          </cell>
          <cell r="D226">
            <v>94.2</v>
          </cell>
          <cell r="F226">
            <v>314</v>
          </cell>
        </row>
        <row r="227">
          <cell r="A227" t="str">
            <v>Хрустящие крылышки ТМ Горячая штучка 0,3 кг зам  ПОКОМ</v>
          </cell>
          <cell r="D227">
            <v>236.4</v>
          </cell>
          <cell r="F227">
            <v>788</v>
          </cell>
        </row>
        <row r="228">
          <cell r="A228" t="str">
            <v>Хрустящие крылышки ТМ Зареченские ТС Зареченские продукты. ВЕС ПОКОМ</v>
          </cell>
          <cell r="D228">
            <v>75.599999999999994</v>
          </cell>
          <cell r="F228">
            <v>75.599999999999994</v>
          </cell>
        </row>
        <row r="229">
          <cell r="A229" t="str">
            <v>Чебупай брауни ТМ Горячая штучка 0,2 кг.  ПОКОМ</v>
          </cell>
          <cell r="D229">
            <v>14.6</v>
          </cell>
          <cell r="F229">
            <v>73</v>
          </cell>
        </row>
        <row r="230">
          <cell r="A230" t="str">
            <v>Чебупай сочное яблоко ТМ Горячая штучка 0,2 кг зам.  ПОКОМ</v>
          </cell>
          <cell r="D230">
            <v>51.2</v>
          </cell>
          <cell r="F230">
            <v>256</v>
          </cell>
        </row>
        <row r="231">
          <cell r="A231" t="str">
            <v>Чебупай спелая вишня ТМ Горячая штучка 0,2 кг зам.  ПОКОМ</v>
          </cell>
          <cell r="D231">
            <v>46</v>
          </cell>
          <cell r="F231">
            <v>230</v>
          </cell>
        </row>
        <row r="232">
          <cell r="A232" t="str">
            <v>Чебупели Курочка гриль ТМ Горячая штучка, 0,3 кг зам  ПОКОМ</v>
          </cell>
          <cell r="D232">
            <v>477.9</v>
          </cell>
          <cell r="F232">
            <v>1593</v>
          </cell>
        </row>
        <row r="233">
          <cell r="A233" t="str">
            <v>Чебупицца курочка по-итальянски Горячая штучка 0,25 кг зам  ПОКОМ</v>
          </cell>
          <cell r="D233">
            <v>211</v>
          </cell>
          <cell r="F233">
            <v>844</v>
          </cell>
        </row>
        <row r="234">
          <cell r="A234" t="str">
            <v>Чебупицца Пепперони ТМ Горячая штучка ТС Чебупицца 0.25кг зам  ПОКОМ</v>
          </cell>
          <cell r="D234">
            <v>483.5</v>
          </cell>
          <cell r="F234">
            <v>1934</v>
          </cell>
        </row>
        <row r="235">
          <cell r="A235" t="str">
            <v>Чебуреки Мясные вес 2,7  ПОКОМ</v>
          </cell>
          <cell r="D235">
            <v>126.9</v>
          </cell>
          <cell r="F235">
            <v>126.9</v>
          </cell>
        </row>
        <row r="236">
          <cell r="A236" t="str">
            <v>Чебуреки сочные ВЕС ТМ Зареченские  ПОКОМ</v>
          </cell>
          <cell r="D236">
            <v>50</v>
          </cell>
          <cell r="F236">
            <v>50</v>
          </cell>
        </row>
        <row r="237">
          <cell r="A237" t="str">
            <v>Чебуречище ТМ Горячая штучка .0,14 кг зам. ПОКОМ</v>
          </cell>
          <cell r="D237">
            <v>1.1200000000000001</v>
          </cell>
          <cell r="F237">
            <v>8</v>
          </cell>
        </row>
        <row r="238">
          <cell r="A238" t="str">
            <v>Итого</v>
          </cell>
          <cell r="D238">
            <v>37956.134400000003</v>
          </cell>
          <cell r="F238">
            <v>84226.259000000005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.42578125" customWidth="1"/>
    <col min="3" max="3" width="6" customWidth="1"/>
    <col min="4" max="4" width="6.28515625" customWidth="1"/>
    <col min="5" max="5" width="7.5703125" customWidth="1"/>
    <col min="6" max="6" width="6" customWidth="1"/>
    <col min="7" max="7" width="5.28515625" style="8" customWidth="1"/>
    <col min="8" max="8" width="8.140625" customWidth="1"/>
    <col min="9" max="9" width="1.140625" customWidth="1"/>
    <col min="10" max="10" width="9.140625" customWidth="1"/>
    <col min="11" max="11" width="9.85546875" customWidth="1"/>
    <col min="12" max="12" width="6.28515625" customWidth="1"/>
    <col min="13" max="14" width="1.140625" customWidth="1"/>
    <col min="15" max="16" width="7.28515625" customWidth="1"/>
    <col min="17" max="17" width="12.140625" customWidth="1"/>
    <col min="18" max="18" width="12.140625" style="28" customWidth="1"/>
    <col min="19" max="19" width="13.85546875" style="8" customWidth="1"/>
    <col min="20" max="20" width="19.140625" customWidth="1"/>
    <col min="21" max="22" width="5.140625" customWidth="1"/>
    <col min="23" max="28" width="6.140625" customWidth="1"/>
    <col min="29" max="29" width="22" customWidth="1"/>
    <col min="30" max="30" width="7" customWidth="1"/>
    <col min="31" max="31" width="7" style="8" customWidth="1"/>
    <col min="32" max="32" width="9.140625" style="13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 t="s">
        <v>98</v>
      </c>
      <c r="L1" s="1"/>
      <c r="M1" s="1"/>
      <c r="N1" s="1"/>
      <c r="O1" s="1"/>
      <c r="P1" s="1"/>
      <c r="Q1" s="1"/>
      <c r="R1" s="17" t="s">
        <v>104</v>
      </c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 t="s">
        <v>99</v>
      </c>
      <c r="L2" s="1"/>
      <c r="M2" s="1"/>
      <c r="N2" s="1"/>
      <c r="O2" s="1"/>
      <c r="P2" s="1"/>
      <c r="Q2" s="1" t="s">
        <v>92</v>
      </c>
      <c r="R2" s="17" t="s">
        <v>93</v>
      </c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92</v>
      </c>
      <c r="AE2" s="6"/>
      <c r="AF2" s="10"/>
      <c r="AG2" s="17" t="s">
        <v>93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100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15</v>
      </c>
      <c r="S3" s="20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26</v>
      </c>
      <c r="P4" s="1" t="s">
        <v>27</v>
      </c>
      <c r="Q4" s="1"/>
      <c r="R4" s="17" t="s">
        <v>105</v>
      </c>
      <c r="S4" s="6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10" t="s">
        <v>103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3482.4999999999995</v>
      </c>
      <c r="F5" s="4">
        <f>SUM(F6:F491)</f>
        <v>7643.9</v>
      </c>
      <c r="G5" s="6"/>
      <c r="H5" s="1"/>
      <c r="I5" s="1"/>
      <c r="J5" s="4">
        <f t="shared" ref="J5:S5" si="0">SUM(J6:J491)</f>
        <v>3646.4999999999995</v>
      </c>
      <c r="K5" s="1"/>
      <c r="L5" s="4">
        <f t="shared" si="0"/>
        <v>-164</v>
      </c>
      <c r="M5" s="4">
        <f t="shared" si="0"/>
        <v>0</v>
      </c>
      <c r="N5" s="4">
        <f t="shared" si="0"/>
        <v>0</v>
      </c>
      <c r="O5" s="4">
        <f t="shared" si="0"/>
        <v>15929.800000000001</v>
      </c>
      <c r="P5" s="4">
        <f t="shared" si="0"/>
        <v>696.5</v>
      </c>
      <c r="Q5" s="4">
        <f t="shared" si="0"/>
        <v>11659.699999999999</v>
      </c>
      <c r="R5" s="26">
        <f t="shared" si="0"/>
        <v>12265</v>
      </c>
      <c r="S5" s="21">
        <f t="shared" si="0"/>
        <v>12022</v>
      </c>
      <c r="T5" s="1"/>
      <c r="U5" s="1"/>
      <c r="V5" s="1"/>
      <c r="W5" s="4">
        <f t="shared" ref="W5:AB5" si="1">SUM(W6:W491)</f>
        <v>946.34000000000015</v>
      </c>
      <c r="X5" s="4">
        <f t="shared" si="1"/>
        <v>1750.1600000000003</v>
      </c>
      <c r="Y5" s="4">
        <f t="shared" si="1"/>
        <v>884.90000000000009</v>
      </c>
      <c r="Z5" s="4">
        <f t="shared" si="1"/>
        <v>706.36000000000013</v>
      </c>
      <c r="AA5" s="4">
        <f t="shared" si="1"/>
        <v>1552.3200000000002</v>
      </c>
      <c r="AB5" s="4">
        <f t="shared" si="1"/>
        <v>718</v>
      </c>
      <c r="AC5" s="1"/>
      <c r="AD5" s="4">
        <f>SUM(AD6:AD491)</f>
        <v>4314.93</v>
      </c>
      <c r="AE5" s="6"/>
      <c r="AF5" s="12">
        <f>SUM(AF6:AF491)</f>
        <v>1176</v>
      </c>
      <c r="AG5" s="4">
        <f>SUM(AG6:AG491)</f>
        <v>4685.8399999999992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-39</v>
      </c>
      <c r="D6" s="1">
        <v>46</v>
      </c>
      <c r="E6" s="16">
        <v>20</v>
      </c>
      <c r="F6" s="16">
        <v>-13</v>
      </c>
      <c r="G6" s="6">
        <v>0</v>
      </c>
      <c r="H6" s="1" t="e">
        <v>#N/A</v>
      </c>
      <c r="I6" s="1"/>
      <c r="J6" s="1">
        <v>20</v>
      </c>
      <c r="K6" s="1">
        <f>VLOOKUP(A6,[1]TDSheet!$A:$L,4,0)</f>
        <v>34.4</v>
      </c>
      <c r="L6" s="1">
        <f t="shared" ref="L6:L31" si="2">E6-J6</f>
        <v>0</v>
      </c>
      <c r="M6" s="1"/>
      <c r="N6" s="1"/>
      <c r="O6" s="1"/>
      <c r="P6" s="1">
        <f>E6/5</f>
        <v>4</v>
      </c>
      <c r="Q6" s="5"/>
      <c r="R6" s="27"/>
      <c r="S6" s="22"/>
      <c r="T6" s="1"/>
      <c r="U6" s="1">
        <f>(F6+O6+Q6)/P6</f>
        <v>-3.25</v>
      </c>
      <c r="V6" s="1">
        <f t="shared" ref="V6:V37" si="3">(F6+O6)/P6</f>
        <v>-3.25</v>
      </c>
      <c r="W6" s="1">
        <v>3.4</v>
      </c>
      <c r="X6" s="1">
        <v>2</v>
      </c>
      <c r="Y6" s="1">
        <v>3.6</v>
      </c>
      <c r="Z6" s="1">
        <v>1.2</v>
      </c>
      <c r="AA6" s="1">
        <v>2.4</v>
      </c>
      <c r="AB6" s="1">
        <v>0.8</v>
      </c>
      <c r="AC6" s="1"/>
      <c r="AD6" s="1">
        <f t="shared" ref="AD6:AD37" si="4">Q6*G6</f>
        <v>0</v>
      </c>
      <c r="AE6" s="6">
        <v>0</v>
      </c>
      <c r="AF6" s="10"/>
      <c r="AG6" s="1"/>
      <c r="AH6" s="1"/>
      <c r="AI6" s="1">
        <f t="shared" ref="AI6:AI18" si="5">AH6*AE6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8" t="s">
        <v>36</v>
      </c>
      <c r="B7" s="1" t="s">
        <v>35</v>
      </c>
      <c r="C7" s="1"/>
      <c r="D7" s="1"/>
      <c r="E7" s="1"/>
      <c r="F7" s="1"/>
      <c r="G7" s="6">
        <v>0.3</v>
      </c>
      <c r="H7" s="1">
        <v>180</v>
      </c>
      <c r="I7" s="1"/>
      <c r="J7" s="1"/>
      <c r="K7" s="1">
        <f>VLOOKUP(A7,[1]TDSheet!$A:$L,4,0)</f>
        <v>120.6</v>
      </c>
      <c r="L7" s="1">
        <f t="shared" si="2"/>
        <v>0</v>
      </c>
      <c r="M7" s="1"/>
      <c r="N7" s="1"/>
      <c r="O7" s="1">
        <v>504</v>
      </c>
      <c r="P7" s="1">
        <f t="shared" ref="P7:P58" si="6">E7/5</f>
        <v>0</v>
      </c>
      <c r="Q7" s="5">
        <f>27*30-O7-F7</f>
        <v>306</v>
      </c>
      <c r="R7" s="27">
        <f t="shared" ref="R7:R48" si="7">AF7*AE7</f>
        <v>336</v>
      </c>
      <c r="S7" s="22">
        <v>336</v>
      </c>
      <c r="T7" s="1"/>
      <c r="U7" s="1" t="e">
        <f t="shared" ref="U7:U38" si="8">(F7+O7+R7)/P7</f>
        <v>#DIV/0!</v>
      </c>
      <c r="V7" s="1" t="e">
        <f t="shared" si="3"/>
        <v>#DIV/0!</v>
      </c>
      <c r="W7" s="1">
        <v>17.8</v>
      </c>
      <c r="X7" s="1">
        <v>26.6</v>
      </c>
      <c r="Y7" s="1">
        <v>6.2</v>
      </c>
      <c r="Z7" s="1">
        <v>9.8000000000000007</v>
      </c>
      <c r="AA7" s="1">
        <v>35</v>
      </c>
      <c r="AB7" s="1">
        <v>11.4</v>
      </c>
      <c r="AC7" s="1"/>
      <c r="AD7" s="1">
        <f t="shared" si="4"/>
        <v>91.8</v>
      </c>
      <c r="AE7" s="6">
        <v>12</v>
      </c>
      <c r="AF7" s="10">
        <f t="shared" ref="AF7:AF38" si="9">MROUND(Q7,AE7*AH7)/AE7</f>
        <v>28</v>
      </c>
      <c r="AG7" s="1">
        <f t="shared" ref="AG7:AG38" si="10">AF7*AE7*G7</f>
        <v>100.8</v>
      </c>
      <c r="AH7" s="1">
        <f>VLOOKUP(A7,[2]Sheet!$A:$AF,32,0)</f>
        <v>14</v>
      </c>
      <c r="AI7" s="1">
        <f t="shared" si="5"/>
        <v>168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37</v>
      </c>
      <c r="B8" s="1" t="s">
        <v>35</v>
      </c>
      <c r="C8" s="1">
        <v>-2</v>
      </c>
      <c r="D8" s="1">
        <v>409</v>
      </c>
      <c r="E8" s="1">
        <v>4</v>
      </c>
      <c r="F8" s="1"/>
      <c r="G8" s="6">
        <v>0.3</v>
      </c>
      <c r="H8" s="1">
        <v>180</v>
      </c>
      <c r="I8" s="1"/>
      <c r="J8" s="1">
        <v>4</v>
      </c>
      <c r="K8" s="1">
        <f>VLOOKUP(A8,[1]TDSheet!$A:$L,4,0)</f>
        <v>202.8</v>
      </c>
      <c r="L8" s="1">
        <f t="shared" si="2"/>
        <v>0</v>
      </c>
      <c r="M8" s="1"/>
      <c r="N8" s="1"/>
      <c r="O8" s="1">
        <v>672</v>
      </c>
      <c r="P8" s="1">
        <f t="shared" si="6"/>
        <v>0.8</v>
      </c>
      <c r="Q8" s="5">
        <v>336</v>
      </c>
      <c r="R8" s="27">
        <f t="shared" si="7"/>
        <v>336</v>
      </c>
      <c r="S8" s="22">
        <v>336</v>
      </c>
      <c r="T8" s="1"/>
      <c r="U8" s="1">
        <f t="shared" si="8"/>
        <v>1260</v>
      </c>
      <c r="V8" s="1">
        <f t="shared" si="3"/>
        <v>840</v>
      </c>
      <c r="W8" s="1">
        <v>22.6</v>
      </c>
      <c r="X8" s="1">
        <v>49.4</v>
      </c>
      <c r="Y8" s="1">
        <v>15.8</v>
      </c>
      <c r="Z8" s="1">
        <v>12.4</v>
      </c>
      <c r="AA8" s="1">
        <v>44.4</v>
      </c>
      <c r="AB8" s="1">
        <v>13.6</v>
      </c>
      <c r="AC8" s="1"/>
      <c r="AD8" s="1">
        <f t="shared" si="4"/>
        <v>100.8</v>
      </c>
      <c r="AE8" s="6">
        <v>12</v>
      </c>
      <c r="AF8" s="10">
        <f t="shared" si="9"/>
        <v>28</v>
      </c>
      <c r="AG8" s="1">
        <f t="shared" si="10"/>
        <v>100.8</v>
      </c>
      <c r="AH8" s="1">
        <f>VLOOKUP(A8,[2]Sheet!$A:$AF,32,0)</f>
        <v>14</v>
      </c>
      <c r="AI8" s="1">
        <f t="shared" si="5"/>
        <v>168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384</v>
      </c>
      <c r="D9" s="1">
        <v>98</v>
      </c>
      <c r="E9" s="1">
        <v>219</v>
      </c>
      <c r="F9" s="1">
        <v>167</v>
      </c>
      <c r="G9" s="6">
        <v>0.3</v>
      </c>
      <c r="H9" s="1">
        <v>180</v>
      </c>
      <c r="I9" s="1"/>
      <c r="J9" s="1">
        <v>224</v>
      </c>
      <c r="K9" s="1">
        <f>VLOOKUP(A9,[1]TDSheet!$A:$L,4,0)</f>
        <v>312.60000000000002</v>
      </c>
      <c r="L9" s="1">
        <f t="shared" si="2"/>
        <v>-5</v>
      </c>
      <c r="M9" s="1"/>
      <c r="N9" s="1"/>
      <c r="O9" s="1">
        <v>672</v>
      </c>
      <c r="P9" s="1">
        <f t="shared" si="6"/>
        <v>43.8</v>
      </c>
      <c r="Q9" s="5">
        <v>1000</v>
      </c>
      <c r="R9" s="27">
        <f t="shared" si="7"/>
        <v>1008</v>
      </c>
      <c r="S9" s="22">
        <v>1008</v>
      </c>
      <c r="T9" s="1"/>
      <c r="U9" s="1">
        <f t="shared" si="8"/>
        <v>42.168949771689498</v>
      </c>
      <c r="V9" s="1">
        <f t="shared" si="3"/>
        <v>19.155251141552512</v>
      </c>
      <c r="W9" s="1">
        <v>34.6</v>
      </c>
      <c r="X9" s="1">
        <v>90</v>
      </c>
      <c r="Y9" s="1">
        <v>22.8</v>
      </c>
      <c r="Z9" s="1">
        <v>17.2</v>
      </c>
      <c r="AA9" s="1">
        <v>57</v>
      </c>
      <c r="AB9" s="1">
        <v>23.2</v>
      </c>
      <c r="AC9" s="1"/>
      <c r="AD9" s="1">
        <f t="shared" si="4"/>
        <v>300</v>
      </c>
      <c r="AE9" s="6">
        <v>12</v>
      </c>
      <c r="AF9" s="10">
        <f t="shared" si="9"/>
        <v>84</v>
      </c>
      <c r="AG9" s="1">
        <f t="shared" si="10"/>
        <v>302.39999999999998</v>
      </c>
      <c r="AH9" s="1">
        <f>VLOOKUP(A9,[2]Sheet!$A:$AF,32,0)</f>
        <v>14</v>
      </c>
      <c r="AI9" s="1">
        <f t="shared" si="5"/>
        <v>168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89</v>
      </c>
      <c r="D10" s="1">
        <v>5</v>
      </c>
      <c r="E10" s="1">
        <v>82</v>
      </c>
      <c r="F10" s="1">
        <v>7</v>
      </c>
      <c r="G10" s="6">
        <v>0.3</v>
      </c>
      <c r="H10" s="1">
        <v>180</v>
      </c>
      <c r="I10" s="1"/>
      <c r="J10" s="1">
        <v>141</v>
      </c>
      <c r="K10" s="1">
        <f>VLOOKUP(A10,[1]TDSheet!$A:$L,4,0)</f>
        <v>48</v>
      </c>
      <c r="L10" s="1">
        <f t="shared" si="2"/>
        <v>-59</v>
      </c>
      <c r="M10" s="1"/>
      <c r="N10" s="1"/>
      <c r="O10" s="1">
        <v>168</v>
      </c>
      <c r="P10" s="1">
        <f t="shared" si="6"/>
        <v>16.399999999999999</v>
      </c>
      <c r="Q10" s="5">
        <f t="shared" ref="Q10" si="11">30*P10-O10-F10</f>
        <v>316.99999999999994</v>
      </c>
      <c r="R10" s="27">
        <f t="shared" si="7"/>
        <v>336</v>
      </c>
      <c r="S10" s="22">
        <v>336</v>
      </c>
      <c r="T10" s="1"/>
      <c r="U10" s="1">
        <f t="shared" si="8"/>
        <v>31.158536585365855</v>
      </c>
      <c r="V10" s="1">
        <f t="shared" si="3"/>
        <v>10.670731707317074</v>
      </c>
      <c r="W10" s="1">
        <v>10</v>
      </c>
      <c r="X10" s="1">
        <v>3.2</v>
      </c>
      <c r="Y10" s="1">
        <v>10.199999999999999</v>
      </c>
      <c r="Z10" s="1">
        <v>7.2</v>
      </c>
      <c r="AA10" s="1">
        <v>7.2</v>
      </c>
      <c r="AB10" s="1">
        <v>5.8</v>
      </c>
      <c r="AC10" s="1"/>
      <c r="AD10" s="1">
        <f t="shared" si="4"/>
        <v>95.09999999999998</v>
      </c>
      <c r="AE10" s="6">
        <v>12</v>
      </c>
      <c r="AF10" s="10">
        <f t="shared" si="9"/>
        <v>28</v>
      </c>
      <c r="AG10" s="1">
        <f t="shared" si="10"/>
        <v>100.8</v>
      </c>
      <c r="AH10" s="1">
        <v>14</v>
      </c>
      <c r="AI10" s="1">
        <f t="shared" si="5"/>
        <v>168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165</v>
      </c>
      <c r="D11" s="1">
        <v>5</v>
      </c>
      <c r="E11" s="1">
        <v>220</v>
      </c>
      <c r="F11" s="1">
        <v>-63</v>
      </c>
      <c r="G11" s="6">
        <v>0.3</v>
      </c>
      <c r="H11" s="1">
        <v>180</v>
      </c>
      <c r="I11" s="1"/>
      <c r="J11" s="1">
        <v>235</v>
      </c>
      <c r="K11" s="1">
        <f>VLOOKUP(A11,[1]TDSheet!$A:$L,4,0)</f>
        <v>370.8</v>
      </c>
      <c r="L11" s="1">
        <f t="shared" si="2"/>
        <v>-15</v>
      </c>
      <c r="M11" s="1"/>
      <c r="N11" s="1"/>
      <c r="O11" s="1">
        <v>840</v>
      </c>
      <c r="P11" s="1">
        <f t="shared" si="6"/>
        <v>44</v>
      </c>
      <c r="Q11" s="5">
        <v>840</v>
      </c>
      <c r="R11" s="27">
        <f t="shared" si="7"/>
        <v>840</v>
      </c>
      <c r="S11" s="22">
        <v>840</v>
      </c>
      <c r="T11" s="1"/>
      <c r="U11" s="1">
        <f t="shared" si="8"/>
        <v>36.75</v>
      </c>
      <c r="V11" s="1">
        <f t="shared" si="3"/>
        <v>17.65909090909091</v>
      </c>
      <c r="W11" s="1">
        <v>26</v>
      </c>
      <c r="X11" s="1">
        <v>86.2</v>
      </c>
      <c r="Y11" s="1">
        <v>25.4</v>
      </c>
      <c r="Z11" s="1">
        <v>23.4</v>
      </c>
      <c r="AA11" s="1">
        <v>58.2</v>
      </c>
      <c r="AB11" s="1">
        <v>24</v>
      </c>
      <c r="AC11" s="1"/>
      <c r="AD11" s="1">
        <f t="shared" si="4"/>
        <v>252</v>
      </c>
      <c r="AE11" s="6">
        <v>12</v>
      </c>
      <c r="AF11" s="10">
        <f t="shared" si="9"/>
        <v>70</v>
      </c>
      <c r="AG11" s="1">
        <f t="shared" si="10"/>
        <v>252</v>
      </c>
      <c r="AH11" s="1">
        <f>VLOOKUP(A11,[2]Sheet!$A:$AF,32,0)</f>
        <v>14</v>
      </c>
      <c r="AI11" s="1">
        <f t="shared" si="5"/>
        <v>168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8" t="s">
        <v>42</v>
      </c>
      <c r="B12" s="1" t="s">
        <v>35</v>
      </c>
      <c r="C12" s="1">
        <v>-3</v>
      </c>
      <c r="D12" s="1">
        <v>88</v>
      </c>
      <c r="E12" s="1"/>
      <c r="F12" s="1"/>
      <c r="G12" s="6">
        <v>0.09</v>
      </c>
      <c r="H12" s="1">
        <v>180</v>
      </c>
      <c r="I12" s="1"/>
      <c r="J12" s="1"/>
      <c r="K12" s="1">
        <f>VLOOKUP(A12,[1]TDSheet!$A:$L,4,0)</f>
        <v>108.99</v>
      </c>
      <c r="L12" s="1">
        <f t="shared" si="2"/>
        <v>0</v>
      </c>
      <c r="M12" s="1"/>
      <c r="N12" s="1"/>
      <c r="O12" s="1">
        <v>1344</v>
      </c>
      <c r="P12" s="1">
        <f t="shared" si="6"/>
        <v>0</v>
      </c>
      <c r="Q12" s="25">
        <v>1440</v>
      </c>
      <c r="R12" s="27">
        <f t="shared" si="7"/>
        <v>1344</v>
      </c>
      <c r="S12" s="22">
        <v>1440</v>
      </c>
      <c r="T12" s="1"/>
      <c r="U12" s="1" t="e">
        <f t="shared" si="8"/>
        <v>#DIV/0!</v>
      </c>
      <c r="V12" s="1" t="e">
        <f t="shared" si="3"/>
        <v>#DIV/0!</v>
      </c>
      <c r="W12" s="1">
        <v>98</v>
      </c>
      <c r="X12" s="1">
        <v>43.2</v>
      </c>
      <c r="Y12" s="1">
        <v>51.2</v>
      </c>
      <c r="Z12" s="1">
        <v>55</v>
      </c>
      <c r="AA12" s="1">
        <v>56.2</v>
      </c>
      <c r="AB12" s="1">
        <v>2</v>
      </c>
      <c r="AC12" s="1"/>
      <c r="AD12" s="1">
        <f t="shared" si="4"/>
        <v>129.6</v>
      </c>
      <c r="AE12" s="6">
        <v>24</v>
      </c>
      <c r="AF12" s="10">
        <f t="shared" si="9"/>
        <v>56</v>
      </c>
      <c r="AG12" s="1">
        <f t="shared" si="10"/>
        <v>120.96</v>
      </c>
      <c r="AH12" s="1">
        <f>VLOOKUP(A12,[2]Sheet!$A:$AF,32,0)</f>
        <v>14</v>
      </c>
      <c r="AI12" s="1">
        <f t="shared" si="5"/>
        <v>336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8" t="s">
        <v>43</v>
      </c>
      <c r="B13" s="1" t="s">
        <v>35</v>
      </c>
      <c r="C13" s="1">
        <v>37</v>
      </c>
      <c r="D13" s="1">
        <v>1</v>
      </c>
      <c r="E13" s="1">
        <v>30</v>
      </c>
      <c r="F13" s="1">
        <v>-1</v>
      </c>
      <c r="G13" s="6">
        <v>0.36</v>
      </c>
      <c r="H13" s="1">
        <v>180</v>
      </c>
      <c r="I13" s="1"/>
      <c r="J13" s="1">
        <v>36</v>
      </c>
      <c r="K13" s="1">
        <f>VLOOKUP(A13,[1]TDSheet!$A:$L,4,0)</f>
        <v>74.88</v>
      </c>
      <c r="L13" s="1">
        <f t="shared" si="2"/>
        <v>-6</v>
      </c>
      <c r="M13" s="1"/>
      <c r="N13" s="1"/>
      <c r="O13" s="1">
        <v>420</v>
      </c>
      <c r="P13" s="1">
        <f t="shared" si="6"/>
        <v>6</v>
      </c>
      <c r="Q13" s="5"/>
      <c r="R13" s="27">
        <f t="shared" si="7"/>
        <v>0</v>
      </c>
      <c r="S13" s="22"/>
      <c r="T13" s="1"/>
      <c r="U13" s="1">
        <f t="shared" si="8"/>
        <v>69.833333333333329</v>
      </c>
      <c r="V13" s="1">
        <f t="shared" si="3"/>
        <v>69.833333333333329</v>
      </c>
      <c r="W13" s="1">
        <v>13.8</v>
      </c>
      <c r="X13" s="1">
        <v>13.2</v>
      </c>
      <c r="Y13" s="1">
        <v>11.4</v>
      </c>
      <c r="Z13" s="1">
        <v>5.4</v>
      </c>
      <c r="AA13" s="1">
        <v>13.6</v>
      </c>
      <c r="AB13" s="1">
        <v>3</v>
      </c>
      <c r="AC13" s="1"/>
      <c r="AD13" s="1">
        <f t="shared" si="4"/>
        <v>0</v>
      </c>
      <c r="AE13" s="6">
        <v>10</v>
      </c>
      <c r="AF13" s="10">
        <f t="shared" si="9"/>
        <v>0</v>
      </c>
      <c r="AG13" s="1">
        <f t="shared" si="10"/>
        <v>0</v>
      </c>
      <c r="AH13" s="1">
        <v>14</v>
      </c>
      <c r="AI13" s="1">
        <f t="shared" si="5"/>
        <v>140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8" t="s">
        <v>44</v>
      </c>
      <c r="B14" s="1" t="s">
        <v>41</v>
      </c>
      <c r="C14" s="1">
        <v>11</v>
      </c>
      <c r="D14" s="1"/>
      <c r="E14" s="1">
        <v>11</v>
      </c>
      <c r="F14" s="1"/>
      <c r="G14" s="6">
        <v>1</v>
      </c>
      <c r="H14" s="1">
        <v>180</v>
      </c>
      <c r="I14" s="1"/>
      <c r="J14" s="1">
        <v>11</v>
      </c>
      <c r="K14" s="1">
        <f>VLOOKUP(A14,[1]TDSheet!$A:$L,4,0)</f>
        <v>66</v>
      </c>
      <c r="L14" s="1">
        <f t="shared" si="2"/>
        <v>0</v>
      </c>
      <c r="M14" s="1"/>
      <c r="N14" s="1"/>
      <c r="O14" s="1">
        <v>132</v>
      </c>
      <c r="P14" s="1">
        <f t="shared" si="6"/>
        <v>2.2000000000000002</v>
      </c>
      <c r="Q14" s="5"/>
      <c r="R14" s="27">
        <f t="shared" si="7"/>
        <v>0</v>
      </c>
      <c r="S14" s="22"/>
      <c r="T14" s="1"/>
      <c r="U14" s="1">
        <f t="shared" si="8"/>
        <v>59.999999999999993</v>
      </c>
      <c r="V14" s="1">
        <f t="shared" si="3"/>
        <v>59.999999999999993</v>
      </c>
      <c r="W14" s="1">
        <v>8.8000000000000007</v>
      </c>
      <c r="X14" s="1">
        <v>2.2000000000000002</v>
      </c>
      <c r="Y14" s="1">
        <v>3.3</v>
      </c>
      <c r="Z14" s="1">
        <v>3.3</v>
      </c>
      <c r="AA14" s="1">
        <v>2.2000000000000002</v>
      </c>
      <c r="AB14" s="1">
        <v>4.3</v>
      </c>
      <c r="AC14" s="1"/>
      <c r="AD14" s="1">
        <f t="shared" si="4"/>
        <v>0</v>
      </c>
      <c r="AE14" s="6">
        <v>5.5</v>
      </c>
      <c r="AF14" s="10">
        <f t="shared" si="9"/>
        <v>0</v>
      </c>
      <c r="AG14" s="1">
        <f t="shared" si="10"/>
        <v>0</v>
      </c>
      <c r="AH14" s="1">
        <v>12</v>
      </c>
      <c r="AI14" s="1">
        <f t="shared" si="5"/>
        <v>66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41</v>
      </c>
      <c r="C15" s="1">
        <v>9</v>
      </c>
      <c r="D15" s="1"/>
      <c r="E15" s="1">
        <v>3</v>
      </c>
      <c r="F15" s="1">
        <v>6</v>
      </c>
      <c r="G15" s="6">
        <v>1</v>
      </c>
      <c r="H15" s="1">
        <v>180</v>
      </c>
      <c r="I15" s="1"/>
      <c r="J15" s="1">
        <v>3</v>
      </c>
      <c r="K15" s="1">
        <f>VLOOKUP(A15,[1]TDSheet!$A:$L,4,0)</f>
        <v>12</v>
      </c>
      <c r="L15" s="1">
        <f t="shared" si="2"/>
        <v>0</v>
      </c>
      <c r="M15" s="1"/>
      <c r="N15" s="1"/>
      <c r="O15" s="1">
        <v>0</v>
      </c>
      <c r="P15" s="1">
        <f t="shared" si="6"/>
        <v>0.6</v>
      </c>
      <c r="Q15" s="19">
        <f>30*P15-O15-F15</f>
        <v>12</v>
      </c>
      <c r="R15" s="27">
        <f t="shared" si="7"/>
        <v>0</v>
      </c>
      <c r="S15" s="22"/>
      <c r="T15" s="1"/>
      <c r="U15" s="1">
        <f t="shared" si="8"/>
        <v>10</v>
      </c>
      <c r="V15" s="1">
        <f t="shared" si="3"/>
        <v>10</v>
      </c>
      <c r="W15" s="1">
        <v>1.2</v>
      </c>
      <c r="X15" s="1">
        <v>0</v>
      </c>
      <c r="Y15" s="1">
        <v>0</v>
      </c>
      <c r="Z15" s="1">
        <v>0</v>
      </c>
      <c r="AA15" s="1">
        <v>0.6</v>
      </c>
      <c r="AB15" s="1">
        <v>1.2</v>
      </c>
      <c r="AC15" s="1"/>
      <c r="AD15" s="1">
        <f t="shared" si="4"/>
        <v>12</v>
      </c>
      <c r="AE15" s="6">
        <v>3</v>
      </c>
      <c r="AF15" s="10">
        <f t="shared" si="9"/>
        <v>0</v>
      </c>
      <c r="AG15" s="1">
        <f t="shared" si="10"/>
        <v>0</v>
      </c>
      <c r="AH15" s="1">
        <v>14</v>
      </c>
      <c r="AI15" s="1">
        <f t="shared" si="5"/>
        <v>42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41</v>
      </c>
      <c r="C16" s="1">
        <v>44.4</v>
      </c>
      <c r="D16" s="1">
        <v>3.7</v>
      </c>
      <c r="E16" s="1">
        <v>7.4</v>
      </c>
      <c r="F16" s="1">
        <v>37</v>
      </c>
      <c r="G16" s="6">
        <v>1</v>
      </c>
      <c r="H16" s="1">
        <v>180</v>
      </c>
      <c r="I16" s="1"/>
      <c r="J16" s="1">
        <v>7.4</v>
      </c>
      <c r="K16" s="1">
        <f>VLOOKUP(A16,[1]TDSheet!$A:$L,4,0)</f>
        <v>33.299999999999997</v>
      </c>
      <c r="L16" s="1">
        <f t="shared" si="2"/>
        <v>0</v>
      </c>
      <c r="M16" s="1"/>
      <c r="N16" s="1"/>
      <c r="O16" s="1">
        <v>0</v>
      </c>
      <c r="P16" s="1">
        <f t="shared" si="6"/>
        <v>1.48</v>
      </c>
      <c r="Q16" s="5"/>
      <c r="R16" s="27">
        <f t="shared" si="7"/>
        <v>0</v>
      </c>
      <c r="S16" s="22"/>
      <c r="T16" s="1"/>
      <c r="U16" s="1">
        <f t="shared" si="8"/>
        <v>25</v>
      </c>
      <c r="V16" s="1">
        <f t="shared" si="3"/>
        <v>25</v>
      </c>
      <c r="W16" s="1">
        <v>2.96</v>
      </c>
      <c r="X16" s="1">
        <v>2.2200000000000002</v>
      </c>
      <c r="Y16" s="1">
        <v>0</v>
      </c>
      <c r="Z16" s="1">
        <v>1.48</v>
      </c>
      <c r="AA16" s="1">
        <v>3.7</v>
      </c>
      <c r="AB16" s="1">
        <v>0.74</v>
      </c>
      <c r="AC16" s="1"/>
      <c r="AD16" s="1">
        <f t="shared" si="4"/>
        <v>0</v>
      </c>
      <c r="AE16" s="6">
        <v>3.7</v>
      </c>
      <c r="AF16" s="10">
        <f t="shared" si="9"/>
        <v>0</v>
      </c>
      <c r="AG16" s="1">
        <f t="shared" si="10"/>
        <v>0</v>
      </c>
      <c r="AH16" s="1">
        <v>14</v>
      </c>
      <c r="AI16" s="1">
        <f t="shared" si="5"/>
        <v>51.800000000000004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35</v>
      </c>
      <c r="C17" s="1">
        <v>701</v>
      </c>
      <c r="D17" s="1">
        <v>49</v>
      </c>
      <c r="E17" s="1">
        <v>185</v>
      </c>
      <c r="F17" s="1">
        <v>516</v>
      </c>
      <c r="G17" s="6">
        <v>0.25</v>
      </c>
      <c r="H17" s="1">
        <v>180</v>
      </c>
      <c r="I17" s="1"/>
      <c r="J17" s="1">
        <v>190</v>
      </c>
      <c r="K17" s="1">
        <f>VLOOKUP(A17,[1]TDSheet!$A:$L,4,0)</f>
        <v>228.25</v>
      </c>
      <c r="L17" s="1">
        <f t="shared" si="2"/>
        <v>-5</v>
      </c>
      <c r="M17" s="1"/>
      <c r="N17" s="1"/>
      <c r="O17" s="1">
        <v>0</v>
      </c>
      <c r="P17" s="1">
        <f t="shared" si="6"/>
        <v>37</v>
      </c>
      <c r="Q17" s="5">
        <f>30*P17-O17-F17</f>
        <v>594</v>
      </c>
      <c r="R17" s="27">
        <f t="shared" si="7"/>
        <v>672</v>
      </c>
      <c r="S17" s="22">
        <v>672</v>
      </c>
      <c r="T17" s="1"/>
      <c r="U17" s="1">
        <f t="shared" si="8"/>
        <v>32.108108108108105</v>
      </c>
      <c r="V17" s="1">
        <f t="shared" si="3"/>
        <v>13.945945945945946</v>
      </c>
      <c r="W17" s="1">
        <v>17.2</v>
      </c>
      <c r="X17" s="1">
        <v>76</v>
      </c>
      <c r="Y17" s="1">
        <v>14.8</v>
      </c>
      <c r="Z17" s="1">
        <v>10.6</v>
      </c>
      <c r="AA17" s="1">
        <v>40.4</v>
      </c>
      <c r="AB17" s="1">
        <v>16.600000000000001</v>
      </c>
      <c r="AC17" s="1"/>
      <c r="AD17" s="1">
        <f t="shared" si="4"/>
        <v>148.5</v>
      </c>
      <c r="AE17" s="6">
        <v>12</v>
      </c>
      <c r="AF17" s="10">
        <f t="shared" si="9"/>
        <v>56</v>
      </c>
      <c r="AG17" s="1">
        <f t="shared" si="10"/>
        <v>168</v>
      </c>
      <c r="AH17" s="1">
        <f>VLOOKUP(A17,[2]Sheet!$A:$AF,32,0)</f>
        <v>14</v>
      </c>
      <c r="AI17" s="1">
        <f t="shared" si="5"/>
        <v>168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49</v>
      </c>
      <c r="B18" s="1" t="s">
        <v>35</v>
      </c>
      <c r="C18" s="1">
        <v>103</v>
      </c>
      <c r="D18" s="1">
        <v>2</v>
      </c>
      <c r="E18" s="1">
        <v>32</v>
      </c>
      <c r="F18" s="1"/>
      <c r="G18" s="6">
        <v>0.25</v>
      </c>
      <c r="H18" s="1">
        <v>180</v>
      </c>
      <c r="I18" s="1"/>
      <c r="J18" s="1">
        <v>32</v>
      </c>
      <c r="K18" s="1">
        <f>VLOOKUP(A18,[1]TDSheet!$A:$L,4,0)</f>
        <v>89.25</v>
      </c>
      <c r="L18" s="1">
        <f t="shared" si="2"/>
        <v>0</v>
      </c>
      <c r="M18" s="1"/>
      <c r="N18" s="1"/>
      <c r="O18" s="1">
        <v>168</v>
      </c>
      <c r="P18" s="1">
        <f t="shared" si="6"/>
        <v>6.4</v>
      </c>
      <c r="Q18" s="25">
        <v>96</v>
      </c>
      <c r="R18" s="27">
        <f t="shared" si="7"/>
        <v>168</v>
      </c>
      <c r="S18" s="22">
        <v>96</v>
      </c>
      <c r="T18" s="1" t="s">
        <v>96</v>
      </c>
      <c r="U18" s="1">
        <f t="shared" si="8"/>
        <v>52.5</v>
      </c>
      <c r="V18" s="1">
        <f t="shared" si="3"/>
        <v>26.25</v>
      </c>
      <c r="W18" s="1">
        <v>18.2</v>
      </c>
      <c r="X18" s="1">
        <v>20.399999999999999</v>
      </c>
      <c r="Y18" s="1">
        <v>17.399999999999999</v>
      </c>
      <c r="Z18" s="1">
        <v>17.399999999999999</v>
      </c>
      <c r="AA18" s="1">
        <v>30.2</v>
      </c>
      <c r="AB18" s="1">
        <v>12.4</v>
      </c>
      <c r="AC18" s="1"/>
      <c r="AD18" s="1">
        <f t="shared" si="4"/>
        <v>24</v>
      </c>
      <c r="AE18" s="6">
        <v>12</v>
      </c>
      <c r="AF18" s="10">
        <f t="shared" si="9"/>
        <v>14</v>
      </c>
      <c r="AG18" s="1">
        <f t="shared" si="10"/>
        <v>42</v>
      </c>
      <c r="AH18" s="1">
        <f>VLOOKUP(A18,[2]Sheet!$A:$AF,32,0)</f>
        <v>14</v>
      </c>
      <c r="AI18" s="1">
        <f t="shared" si="5"/>
        <v>168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41</v>
      </c>
      <c r="C19" s="1">
        <v>44.4</v>
      </c>
      <c r="D19" s="1">
        <v>7.4</v>
      </c>
      <c r="E19" s="1">
        <v>25.9</v>
      </c>
      <c r="F19" s="1">
        <v>18.5</v>
      </c>
      <c r="G19" s="6">
        <v>1</v>
      </c>
      <c r="H19" s="1">
        <v>180</v>
      </c>
      <c r="I19" s="1"/>
      <c r="J19" s="1">
        <v>25.9</v>
      </c>
      <c r="K19" s="1">
        <f>VLOOKUP(A19,[1]TDSheet!$A:$L,4,0)</f>
        <v>111</v>
      </c>
      <c r="L19" s="1">
        <f t="shared" si="2"/>
        <v>0</v>
      </c>
      <c r="M19" s="1"/>
      <c r="N19" s="1"/>
      <c r="O19" s="1">
        <v>103.6</v>
      </c>
      <c r="P19" s="1">
        <f t="shared" si="6"/>
        <v>5.18</v>
      </c>
      <c r="Q19" s="25">
        <v>74</v>
      </c>
      <c r="R19" s="27">
        <f t="shared" si="7"/>
        <v>51.800000000000004</v>
      </c>
      <c r="S19" s="22">
        <v>74</v>
      </c>
      <c r="T19" s="1"/>
      <c r="U19" s="1">
        <f t="shared" si="8"/>
        <v>33.571428571428577</v>
      </c>
      <c r="V19" s="1">
        <f t="shared" si="3"/>
        <v>23.571428571428573</v>
      </c>
      <c r="W19" s="1">
        <v>5.92</v>
      </c>
      <c r="X19" s="1">
        <v>6.6599999999999993</v>
      </c>
      <c r="Y19" s="1">
        <v>3.7</v>
      </c>
      <c r="Z19" s="1">
        <v>1.48</v>
      </c>
      <c r="AA19" s="1">
        <v>5.92</v>
      </c>
      <c r="AB19" s="1">
        <v>0</v>
      </c>
      <c r="AC19" s="1"/>
      <c r="AD19" s="1">
        <f t="shared" si="4"/>
        <v>74</v>
      </c>
      <c r="AE19" s="6">
        <v>3.7</v>
      </c>
      <c r="AF19" s="10">
        <f t="shared" si="9"/>
        <v>14</v>
      </c>
      <c r="AG19" s="1">
        <f t="shared" si="10"/>
        <v>51.800000000000004</v>
      </c>
      <c r="AH19" s="1">
        <v>14</v>
      </c>
      <c r="AI19" s="1">
        <f>AH19*AE19</f>
        <v>51.800000000000004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551</v>
      </c>
      <c r="D20" s="1">
        <v>2</v>
      </c>
      <c r="E20" s="1">
        <v>213</v>
      </c>
      <c r="F20" s="1">
        <v>336</v>
      </c>
      <c r="G20" s="6">
        <v>0.25</v>
      </c>
      <c r="H20" s="1">
        <v>180</v>
      </c>
      <c r="I20" s="1"/>
      <c r="J20" s="1">
        <v>213</v>
      </c>
      <c r="K20" s="1">
        <f>VLOOKUP(A20,[1]TDSheet!$A:$L,4,0)</f>
        <v>236.25</v>
      </c>
      <c r="L20" s="1">
        <f t="shared" si="2"/>
        <v>0</v>
      </c>
      <c r="M20" s="1"/>
      <c r="N20" s="1"/>
      <c r="O20" s="1">
        <v>504</v>
      </c>
      <c r="P20" s="1">
        <f t="shared" si="6"/>
        <v>42.6</v>
      </c>
      <c r="Q20" s="5">
        <f t="shared" ref="Q20" si="12">30*P20-O20-F20</f>
        <v>438</v>
      </c>
      <c r="R20" s="27">
        <f t="shared" si="7"/>
        <v>420</v>
      </c>
      <c r="S20" s="22">
        <v>420</v>
      </c>
      <c r="T20" s="1"/>
      <c r="U20" s="1">
        <f t="shared" si="8"/>
        <v>29.577464788732392</v>
      </c>
      <c r="V20" s="1">
        <f t="shared" si="3"/>
        <v>19.718309859154928</v>
      </c>
      <c r="W20" s="1">
        <v>27.2</v>
      </c>
      <c r="X20" s="1">
        <v>67.8</v>
      </c>
      <c r="Y20" s="1">
        <v>13.6</v>
      </c>
      <c r="Z20" s="1">
        <v>8.4</v>
      </c>
      <c r="AA20" s="1">
        <v>34.6</v>
      </c>
      <c r="AB20" s="1">
        <v>17</v>
      </c>
      <c r="AC20" s="1"/>
      <c r="AD20" s="1">
        <f t="shared" si="4"/>
        <v>109.5</v>
      </c>
      <c r="AE20" s="6">
        <v>6</v>
      </c>
      <c r="AF20" s="10">
        <f t="shared" si="9"/>
        <v>70</v>
      </c>
      <c r="AG20" s="1">
        <f t="shared" si="10"/>
        <v>105</v>
      </c>
      <c r="AH20" s="1">
        <f>VLOOKUP(A20,[2]Sheet!$A:$AF,32,0)</f>
        <v>14</v>
      </c>
      <c r="AI20" s="1">
        <f t="shared" ref="AI20:AI57" si="13">AH20*AE20</f>
        <v>84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8" t="s">
        <v>52</v>
      </c>
      <c r="B21" s="1" t="s">
        <v>35</v>
      </c>
      <c r="C21" s="1">
        <v>523</v>
      </c>
      <c r="D21" s="1">
        <v>63</v>
      </c>
      <c r="E21" s="1">
        <v>99</v>
      </c>
      <c r="F21" s="1">
        <v>445</v>
      </c>
      <c r="G21" s="6">
        <v>0.25</v>
      </c>
      <c r="H21" s="1">
        <v>180</v>
      </c>
      <c r="I21" s="1"/>
      <c r="J21" s="1">
        <v>96</v>
      </c>
      <c r="K21" s="1">
        <f>VLOOKUP(A21,[1]TDSheet!$A:$L,4,0)</f>
        <v>223.25</v>
      </c>
      <c r="L21" s="1">
        <f t="shared" si="2"/>
        <v>3</v>
      </c>
      <c r="M21" s="1"/>
      <c r="N21" s="1"/>
      <c r="O21" s="1">
        <v>504</v>
      </c>
      <c r="P21" s="1">
        <f t="shared" si="6"/>
        <v>19.8</v>
      </c>
      <c r="Q21" s="5"/>
      <c r="R21" s="27">
        <f t="shared" ref="R21:R58" si="14">AF21*AE21</f>
        <v>0</v>
      </c>
      <c r="S21" s="22"/>
      <c r="T21" s="1"/>
      <c r="U21" s="1">
        <f t="shared" si="8"/>
        <v>47.929292929292927</v>
      </c>
      <c r="V21" s="1">
        <f t="shared" si="3"/>
        <v>47.929292929292927</v>
      </c>
      <c r="W21" s="1">
        <v>10.199999999999999</v>
      </c>
      <c r="X21" s="1">
        <v>77</v>
      </c>
      <c r="Y21" s="1">
        <v>25</v>
      </c>
      <c r="Z21" s="1">
        <v>20.6</v>
      </c>
      <c r="AA21" s="1">
        <v>60.8</v>
      </c>
      <c r="AB21" s="1">
        <v>41.8</v>
      </c>
      <c r="AC21" s="1"/>
      <c r="AD21" s="1">
        <f t="shared" si="4"/>
        <v>0</v>
      </c>
      <c r="AE21" s="6">
        <v>6</v>
      </c>
      <c r="AF21" s="10">
        <f t="shared" si="9"/>
        <v>0</v>
      </c>
      <c r="AG21" s="1">
        <f t="shared" si="10"/>
        <v>0</v>
      </c>
      <c r="AH21" s="1">
        <v>14</v>
      </c>
      <c r="AI21" s="1">
        <f t="shared" si="13"/>
        <v>84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187</v>
      </c>
      <c r="D22" s="1">
        <v>59</v>
      </c>
      <c r="E22" s="1">
        <v>174</v>
      </c>
      <c r="F22" s="1">
        <v>23</v>
      </c>
      <c r="G22" s="6">
        <v>0.25</v>
      </c>
      <c r="H22" s="1">
        <v>180</v>
      </c>
      <c r="I22" s="1"/>
      <c r="J22" s="1">
        <v>174</v>
      </c>
      <c r="K22" s="1">
        <f>VLOOKUP(A22,[1]TDSheet!$A:$L,4,0)</f>
        <v>148.25</v>
      </c>
      <c r="L22" s="1">
        <f t="shared" si="2"/>
        <v>0</v>
      </c>
      <c r="M22" s="1"/>
      <c r="N22" s="1"/>
      <c r="O22" s="1">
        <v>672</v>
      </c>
      <c r="P22" s="1">
        <f t="shared" si="6"/>
        <v>34.799999999999997</v>
      </c>
      <c r="Q22" s="5">
        <f t="shared" ref="Q22:Q24" si="15">30*P22-O22-F22</f>
        <v>349</v>
      </c>
      <c r="R22" s="27">
        <f t="shared" si="7"/>
        <v>336</v>
      </c>
      <c r="S22" s="22">
        <v>336</v>
      </c>
      <c r="T22" s="1"/>
      <c r="U22" s="1">
        <f t="shared" si="8"/>
        <v>29.626436781609197</v>
      </c>
      <c r="V22" s="1">
        <f t="shared" si="3"/>
        <v>19.971264367816094</v>
      </c>
      <c r="W22" s="1">
        <v>33.799999999999997</v>
      </c>
      <c r="X22" s="1">
        <v>30</v>
      </c>
      <c r="Y22" s="1">
        <v>21.2</v>
      </c>
      <c r="Z22" s="1">
        <v>17.399999999999999</v>
      </c>
      <c r="AA22" s="1">
        <v>24.6</v>
      </c>
      <c r="AB22" s="1">
        <v>13</v>
      </c>
      <c r="AC22" s="1"/>
      <c r="AD22" s="1">
        <f t="shared" si="4"/>
        <v>87.25</v>
      </c>
      <c r="AE22" s="6">
        <v>12</v>
      </c>
      <c r="AF22" s="10">
        <f t="shared" si="9"/>
        <v>28</v>
      </c>
      <c r="AG22" s="1">
        <f t="shared" si="10"/>
        <v>84</v>
      </c>
      <c r="AH22" s="1">
        <f>VLOOKUP(A22,[2]Sheet!$A:$AF,32,0)</f>
        <v>14</v>
      </c>
      <c r="AI22" s="1">
        <f t="shared" si="13"/>
        <v>168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35</v>
      </c>
      <c r="C23" s="1">
        <v>200</v>
      </c>
      <c r="D23" s="1">
        <v>49</v>
      </c>
      <c r="E23" s="1">
        <v>86</v>
      </c>
      <c r="F23" s="1">
        <v>124</v>
      </c>
      <c r="G23" s="6">
        <v>0.25</v>
      </c>
      <c r="H23" s="1">
        <v>180</v>
      </c>
      <c r="I23" s="1"/>
      <c r="J23" s="1">
        <v>86</v>
      </c>
      <c r="K23" s="1">
        <f>VLOOKUP(A23,[1]TDSheet!$A:$L,4,0)</f>
        <v>72.75</v>
      </c>
      <c r="L23" s="1">
        <f t="shared" si="2"/>
        <v>0</v>
      </c>
      <c r="M23" s="1"/>
      <c r="N23" s="1"/>
      <c r="O23" s="1">
        <v>0</v>
      </c>
      <c r="P23" s="1">
        <f t="shared" si="6"/>
        <v>17.2</v>
      </c>
      <c r="Q23" s="5">
        <f t="shared" si="15"/>
        <v>392</v>
      </c>
      <c r="R23" s="27">
        <f t="shared" si="7"/>
        <v>336</v>
      </c>
      <c r="S23" s="22">
        <v>336</v>
      </c>
      <c r="T23" s="1"/>
      <c r="U23" s="1">
        <f t="shared" si="8"/>
        <v>26.744186046511629</v>
      </c>
      <c r="V23" s="1">
        <f t="shared" si="3"/>
        <v>7.2093023255813957</v>
      </c>
      <c r="W23" s="1">
        <v>11.2</v>
      </c>
      <c r="X23" s="1">
        <v>21.8</v>
      </c>
      <c r="Y23" s="1">
        <v>10.8</v>
      </c>
      <c r="Z23" s="1">
        <v>9.1999999999999993</v>
      </c>
      <c r="AA23" s="1">
        <v>9.6</v>
      </c>
      <c r="AB23" s="1">
        <v>8.8000000000000007</v>
      </c>
      <c r="AC23" s="1"/>
      <c r="AD23" s="1">
        <f t="shared" si="4"/>
        <v>98</v>
      </c>
      <c r="AE23" s="6">
        <v>12</v>
      </c>
      <c r="AF23" s="10">
        <f t="shared" si="9"/>
        <v>28</v>
      </c>
      <c r="AG23" s="1">
        <f t="shared" si="10"/>
        <v>84</v>
      </c>
      <c r="AH23" s="1">
        <f>VLOOKUP(A23,[2]Sheet!$A:$AF,32,0)</f>
        <v>14</v>
      </c>
      <c r="AI23" s="1">
        <f t="shared" si="13"/>
        <v>168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110</v>
      </c>
      <c r="D24" s="1">
        <v>23</v>
      </c>
      <c r="E24" s="1">
        <v>65</v>
      </c>
      <c r="F24" s="1">
        <v>48</v>
      </c>
      <c r="G24" s="6">
        <v>0.25</v>
      </c>
      <c r="H24" s="1">
        <v>180</v>
      </c>
      <c r="I24" s="1"/>
      <c r="J24" s="1">
        <v>71</v>
      </c>
      <c r="K24" s="1">
        <f>VLOOKUP(A24,[1]TDSheet!$A:$L,4,0)</f>
        <v>63.25</v>
      </c>
      <c r="L24" s="1">
        <f t="shared" si="2"/>
        <v>-6</v>
      </c>
      <c r="M24" s="1"/>
      <c r="N24" s="1"/>
      <c r="O24" s="1">
        <v>168</v>
      </c>
      <c r="P24" s="1">
        <f t="shared" si="6"/>
        <v>13</v>
      </c>
      <c r="Q24" s="5">
        <f t="shared" si="15"/>
        <v>174</v>
      </c>
      <c r="R24" s="27">
        <f t="shared" si="7"/>
        <v>168</v>
      </c>
      <c r="S24" s="22">
        <v>168</v>
      </c>
      <c r="T24" s="1"/>
      <c r="U24" s="1">
        <f t="shared" si="8"/>
        <v>29.53846153846154</v>
      </c>
      <c r="V24" s="1">
        <f t="shared" si="3"/>
        <v>16.615384615384617</v>
      </c>
      <c r="W24" s="1">
        <v>11.6</v>
      </c>
      <c r="X24" s="1">
        <v>12.2</v>
      </c>
      <c r="Y24" s="1">
        <v>7</v>
      </c>
      <c r="Z24" s="1">
        <v>14.6</v>
      </c>
      <c r="AA24" s="1">
        <v>9.8000000000000007</v>
      </c>
      <c r="AB24" s="1">
        <v>6</v>
      </c>
      <c r="AC24" s="1"/>
      <c r="AD24" s="1">
        <f t="shared" si="4"/>
        <v>43.5</v>
      </c>
      <c r="AE24" s="6">
        <v>12</v>
      </c>
      <c r="AF24" s="10">
        <f t="shared" si="9"/>
        <v>14</v>
      </c>
      <c r="AG24" s="1">
        <f t="shared" si="10"/>
        <v>42</v>
      </c>
      <c r="AH24" s="1">
        <v>14</v>
      </c>
      <c r="AI24" s="1">
        <f t="shared" si="13"/>
        <v>168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56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/>
      <c r="J25" s="1"/>
      <c r="K25" s="1">
        <f>VLOOKUP(A25,[1]TDSheet!$A:$L,4,0)</f>
        <v>72</v>
      </c>
      <c r="L25" s="1">
        <f t="shared" si="2"/>
        <v>0</v>
      </c>
      <c r="M25" s="1"/>
      <c r="N25" s="1"/>
      <c r="O25" s="1">
        <v>72</v>
      </c>
      <c r="P25" s="1">
        <f t="shared" si="6"/>
        <v>0</v>
      </c>
      <c r="Q25" s="25">
        <v>72</v>
      </c>
      <c r="R25" s="27">
        <f t="shared" si="7"/>
        <v>72</v>
      </c>
      <c r="S25" s="22">
        <v>72</v>
      </c>
      <c r="T25" s="1"/>
      <c r="U25" s="1" t="e">
        <f t="shared" si="8"/>
        <v>#DIV/0!</v>
      </c>
      <c r="V25" s="1" t="e">
        <f t="shared" si="3"/>
        <v>#DIV/0!</v>
      </c>
      <c r="W25" s="1">
        <v>14.4</v>
      </c>
      <c r="X25" s="1">
        <v>0</v>
      </c>
      <c r="Y25" s="1">
        <v>2.4</v>
      </c>
      <c r="Z25" s="1">
        <v>6</v>
      </c>
      <c r="AA25" s="1">
        <v>2.4</v>
      </c>
      <c r="AB25" s="1">
        <v>2.4</v>
      </c>
      <c r="AC25" s="1"/>
      <c r="AD25" s="1">
        <f t="shared" si="4"/>
        <v>72</v>
      </c>
      <c r="AE25" s="6">
        <v>6</v>
      </c>
      <c r="AF25" s="10">
        <f t="shared" si="9"/>
        <v>12</v>
      </c>
      <c r="AG25" s="1">
        <f t="shared" si="10"/>
        <v>72</v>
      </c>
      <c r="AH25" s="1">
        <v>12</v>
      </c>
      <c r="AI25" s="1">
        <f t="shared" si="13"/>
        <v>72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35</v>
      </c>
      <c r="C26" s="1">
        <v>143</v>
      </c>
      <c r="D26" s="1">
        <v>4</v>
      </c>
      <c r="E26" s="1">
        <v>131</v>
      </c>
      <c r="F26" s="1">
        <v>12</v>
      </c>
      <c r="G26" s="6">
        <v>0.25</v>
      </c>
      <c r="H26" s="1">
        <v>180</v>
      </c>
      <c r="I26" s="1"/>
      <c r="J26" s="1">
        <v>151</v>
      </c>
      <c r="K26" s="1">
        <f>VLOOKUP(A26,[1]TDSheet!$A:$L,4,0)</f>
        <v>99.25</v>
      </c>
      <c r="L26" s="1">
        <f t="shared" si="2"/>
        <v>-20</v>
      </c>
      <c r="M26" s="1"/>
      <c r="N26" s="1"/>
      <c r="O26" s="1">
        <v>168</v>
      </c>
      <c r="P26" s="1">
        <f t="shared" si="6"/>
        <v>26.2</v>
      </c>
      <c r="Q26" s="25">
        <v>240</v>
      </c>
      <c r="R26" s="27">
        <f t="shared" si="7"/>
        <v>168</v>
      </c>
      <c r="S26" s="22">
        <v>240</v>
      </c>
      <c r="T26" s="1"/>
      <c r="U26" s="1">
        <f t="shared" si="8"/>
        <v>13.282442748091604</v>
      </c>
      <c r="V26" s="1">
        <f t="shared" si="3"/>
        <v>6.8702290076335881</v>
      </c>
      <c r="W26" s="1">
        <v>27.2</v>
      </c>
      <c r="X26" s="1">
        <v>20.2</v>
      </c>
      <c r="Y26" s="1">
        <v>16.2</v>
      </c>
      <c r="Z26" s="1">
        <v>4.4000000000000004</v>
      </c>
      <c r="AA26" s="1">
        <v>28.2</v>
      </c>
      <c r="AB26" s="1">
        <v>0</v>
      </c>
      <c r="AC26" s="1"/>
      <c r="AD26" s="1">
        <f t="shared" si="4"/>
        <v>60</v>
      </c>
      <c r="AE26" s="6">
        <v>12</v>
      </c>
      <c r="AF26" s="10">
        <f t="shared" si="9"/>
        <v>14</v>
      </c>
      <c r="AG26" s="1">
        <f t="shared" si="10"/>
        <v>42</v>
      </c>
      <c r="AH26" s="1">
        <f>VLOOKUP(A26,[2]Sheet!$A:$AF,32,0)</f>
        <v>14</v>
      </c>
      <c r="AI26" s="1">
        <f t="shared" si="13"/>
        <v>168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>
        <v>401</v>
      </c>
      <c r="D27" s="1">
        <v>132</v>
      </c>
      <c r="E27" s="1">
        <v>93</v>
      </c>
      <c r="F27" s="1">
        <v>312</v>
      </c>
      <c r="G27" s="6">
        <v>0.43</v>
      </c>
      <c r="H27" s="1">
        <v>180</v>
      </c>
      <c r="I27" s="1"/>
      <c r="J27" s="1">
        <v>96</v>
      </c>
      <c r="K27" s="1">
        <f>VLOOKUP(A27,[1]TDSheet!$A:$L,4,0)</f>
        <v>261.87</v>
      </c>
      <c r="L27" s="1">
        <f t="shared" si="2"/>
        <v>-3</v>
      </c>
      <c r="M27" s="1"/>
      <c r="N27" s="1"/>
      <c r="O27" s="1">
        <v>0</v>
      </c>
      <c r="P27" s="1">
        <f t="shared" si="6"/>
        <v>18.600000000000001</v>
      </c>
      <c r="Q27" s="25">
        <v>320</v>
      </c>
      <c r="R27" s="27">
        <f t="shared" si="7"/>
        <v>384</v>
      </c>
      <c r="S27" s="22">
        <v>320</v>
      </c>
      <c r="T27" s="1"/>
      <c r="U27" s="1">
        <f t="shared" si="8"/>
        <v>37.419354838709673</v>
      </c>
      <c r="V27" s="1">
        <f t="shared" si="3"/>
        <v>16.774193548387096</v>
      </c>
      <c r="W27" s="1">
        <v>11.4</v>
      </c>
      <c r="X27" s="1">
        <v>48.4</v>
      </c>
      <c r="Y27" s="1">
        <v>6.8</v>
      </c>
      <c r="Z27" s="1">
        <v>4.4000000000000004</v>
      </c>
      <c r="AA27" s="1">
        <v>22</v>
      </c>
      <c r="AB27" s="1">
        <v>7.2</v>
      </c>
      <c r="AC27" s="1"/>
      <c r="AD27" s="1">
        <f t="shared" si="4"/>
        <v>137.6</v>
      </c>
      <c r="AE27" s="6">
        <v>16</v>
      </c>
      <c r="AF27" s="10">
        <f t="shared" si="9"/>
        <v>24</v>
      </c>
      <c r="AG27" s="1">
        <f t="shared" si="10"/>
        <v>165.12</v>
      </c>
      <c r="AH27" s="1">
        <v>12</v>
      </c>
      <c r="AI27" s="1">
        <f t="shared" si="13"/>
        <v>192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59</v>
      </c>
      <c r="B28" s="1" t="s">
        <v>35</v>
      </c>
      <c r="C28" s="1">
        <v>678</v>
      </c>
      <c r="D28" s="1">
        <v>34</v>
      </c>
      <c r="E28" s="1">
        <v>83</v>
      </c>
      <c r="F28" s="1">
        <v>595</v>
      </c>
      <c r="G28" s="6">
        <v>0.9</v>
      </c>
      <c r="H28" s="1">
        <v>180</v>
      </c>
      <c r="I28" s="1"/>
      <c r="J28" s="1">
        <v>86</v>
      </c>
      <c r="K28" s="1">
        <f>VLOOKUP(A28,[1]TDSheet!$A:$L,4,0)</f>
        <v>605.70000000000005</v>
      </c>
      <c r="L28" s="1">
        <f t="shared" si="2"/>
        <v>-3</v>
      </c>
      <c r="M28" s="1"/>
      <c r="N28" s="1"/>
      <c r="O28" s="1">
        <v>0</v>
      </c>
      <c r="P28" s="1">
        <f t="shared" si="6"/>
        <v>16.600000000000001</v>
      </c>
      <c r="Q28" s="5"/>
      <c r="R28" s="27">
        <f t="shared" si="14"/>
        <v>0</v>
      </c>
      <c r="S28" s="22"/>
      <c r="T28" s="1"/>
      <c r="U28" s="1">
        <f t="shared" si="8"/>
        <v>35.843373493975903</v>
      </c>
      <c r="V28" s="1">
        <f t="shared" si="3"/>
        <v>35.843373493975903</v>
      </c>
      <c r="W28" s="1">
        <v>12.4</v>
      </c>
      <c r="X28" s="1">
        <v>65.2</v>
      </c>
      <c r="Y28" s="1">
        <v>11.8</v>
      </c>
      <c r="Z28" s="1">
        <v>3.8</v>
      </c>
      <c r="AA28" s="1">
        <v>27.8</v>
      </c>
      <c r="AB28" s="1">
        <v>12.4</v>
      </c>
      <c r="AC28" s="15" t="s">
        <v>48</v>
      </c>
      <c r="AD28" s="1">
        <f t="shared" si="4"/>
        <v>0</v>
      </c>
      <c r="AE28" s="6">
        <v>8</v>
      </c>
      <c r="AF28" s="10">
        <f t="shared" si="9"/>
        <v>0</v>
      </c>
      <c r="AG28" s="1">
        <f t="shared" si="10"/>
        <v>0</v>
      </c>
      <c r="AH28" s="1">
        <f>VLOOKUP(A28,[2]Sheet!$A:$AF,32,0)</f>
        <v>12</v>
      </c>
      <c r="AI28" s="1">
        <f t="shared" si="13"/>
        <v>96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41</v>
      </c>
      <c r="C29" s="1">
        <v>54</v>
      </c>
      <c r="D29" s="1"/>
      <c r="E29" s="1">
        <v>18.899999999999999</v>
      </c>
      <c r="F29" s="1">
        <v>35.1</v>
      </c>
      <c r="G29" s="6">
        <v>1</v>
      </c>
      <c r="H29" s="1">
        <v>180</v>
      </c>
      <c r="I29" s="1"/>
      <c r="J29" s="1">
        <v>18.899999999999999</v>
      </c>
      <c r="K29" s="1">
        <f>VLOOKUP(A29,[1]TDSheet!$A:$L,4,0)</f>
        <v>64.8</v>
      </c>
      <c r="L29" s="1">
        <f t="shared" si="2"/>
        <v>0</v>
      </c>
      <c r="M29" s="1"/>
      <c r="N29" s="1"/>
      <c r="O29" s="1">
        <v>0</v>
      </c>
      <c r="P29" s="1">
        <f t="shared" si="6"/>
        <v>3.78</v>
      </c>
      <c r="Q29" s="5">
        <f t="shared" ref="Q29" si="16">30*P29-O29-F29</f>
        <v>78.299999999999983</v>
      </c>
      <c r="R29" s="27">
        <f t="shared" si="7"/>
        <v>97.2</v>
      </c>
      <c r="S29" s="22">
        <v>97</v>
      </c>
      <c r="T29" s="1"/>
      <c r="U29" s="1">
        <f t="shared" si="8"/>
        <v>35.000000000000007</v>
      </c>
      <c r="V29" s="1">
        <f t="shared" si="3"/>
        <v>9.2857142857142865</v>
      </c>
      <c r="W29" s="1">
        <v>2.7</v>
      </c>
      <c r="X29" s="1">
        <v>5.94</v>
      </c>
      <c r="Y29" s="1">
        <v>2.16</v>
      </c>
      <c r="Z29" s="1">
        <v>4.32</v>
      </c>
      <c r="AA29" s="1">
        <v>5.4</v>
      </c>
      <c r="AB29" s="1">
        <v>2.7</v>
      </c>
      <c r="AC29" s="1"/>
      <c r="AD29" s="1">
        <f t="shared" si="4"/>
        <v>78.299999999999983</v>
      </c>
      <c r="AE29" s="6">
        <v>2.7</v>
      </c>
      <c r="AF29" s="10">
        <f t="shared" si="9"/>
        <v>36</v>
      </c>
      <c r="AG29" s="1">
        <f t="shared" si="10"/>
        <v>97.2</v>
      </c>
      <c r="AH29" s="1">
        <v>18</v>
      </c>
      <c r="AI29" s="1">
        <f t="shared" si="13"/>
        <v>48.6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35</v>
      </c>
      <c r="C30" s="1">
        <v>641</v>
      </c>
      <c r="D30" s="1">
        <v>179</v>
      </c>
      <c r="E30" s="1">
        <v>109</v>
      </c>
      <c r="F30" s="1">
        <v>525</v>
      </c>
      <c r="G30" s="6">
        <v>0.9</v>
      </c>
      <c r="H30" s="1">
        <v>180</v>
      </c>
      <c r="I30" s="1"/>
      <c r="J30" s="1">
        <v>112</v>
      </c>
      <c r="K30" s="1">
        <f>VLOOKUP(A30,[1]TDSheet!$A:$L,4,0)</f>
        <v>781.2</v>
      </c>
      <c r="L30" s="1">
        <f t="shared" si="2"/>
        <v>-3</v>
      </c>
      <c r="M30" s="1"/>
      <c r="N30" s="1"/>
      <c r="O30" s="1">
        <v>0</v>
      </c>
      <c r="P30" s="1">
        <f t="shared" si="6"/>
        <v>21.8</v>
      </c>
      <c r="Q30" s="25">
        <v>480</v>
      </c>
      <c r="R30" s="27">
        <f t="shared" si="7"/>
        <v>480</v>
      </c>
      <c r="S30" s="22">
        <v>480</v>
      </c>
      <c r="T30" s="1"/>
      <c r="U30" s="1">
        <f t="shared" si="8"/>
        <v>46.100917431192656</v>
      </c>
      <c r="V30" s="1">
        <f t="shared" si="3"/>
        <v>24.082568807339449</v>
      </c>
      <c r="W30" s="1">
        <v>18.8</v>
      </c>
      <c r="X30" s="1">
        <v>65.8</v>
      </c>
      <c r="Y30" s="1">
        <v>24.8</v>
      </c>
      <c r="Z30" s="1">
        <v>11.8</v>
      </c>
      <c r="AA30" s="1">
        <v>32.6</v>
      </c>
      <c r="AB30" s="1">
        <v>23.8</v>
      </c>
      <c r="AC30" s="1"/>
      <c r="AD30" s="1">
        <f t="shared" si="4"/>
        <v>432</v>
      </c>
      <c r="AE30" s="6">
        <v>8</v>
      </c>
      <c r="AF30" s="10">
        <f t="shared" si="9"/>
        <v>60</v>
      </c>
      <c r="AG30" s="1">
        <f t="shared" si="10"/>
        <v>432</v>
      </c>
      <c r="AH30" s="1">
        <f>VLOOKUP(A30,[2]Sheet!$A:$AF,32,0)</f>
        <v>12</v>
      </c>
      <c r="AI30" s="1">
        <f t="shared" si="13"/>
        <v>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435</v>
      </c>
      <c r="D31" s="1">
        <v>89</v>
      </c>
      <c r="E31" s="16">
        <f>85+E6</f>
        <v>105</v>
      </c>
      <c r="F31" s="16">
        <f>302+F6</f>
        <v>289</v>
      </c>
      <c r="G31" s="6">
        <v>0.43</v>
      </c>
      <c r="H31" s="1">
        <v>180</v>
      </c>
      <c r="I31" s="1"/>
      <c r="J31" s="1">
        <v>85</v>
      </c>
      <c r="K31" s="1">
        <f>VLOOKUP(A31,[1]TDSheet!$A:$L,4,0)</f>
        <v>350.88</v>
      </c>
      <c r="L31" s="1">
        <f t="shared" si="2"/>
        <v>20</v>
      </c>
      <c r="M31" s="1"/>
      <c r="N31" s="1"/>
      <c r="O31" s="1">
        <v>0</v>
      </c>
      <c r="P31" s="1">
        <f t="shared" si="6"/>
        <v>21</v>
      </c>
      <c r="Q31" s="25">
        <v>480</v>
      </c>
      <c r="R31" s="27">
        <f t="shared" si="7"/>
        <v>576</v>
      </c>
      <c r="S31" s="22">
        <v>480</v>
      </c>
      <c r="T31" s="1"/>
      <c r="U31" s="1">
        <f t="shared" si="8"/>
        <v>41.19047619047619</v>
      </c>
      <c r="V31" s="1">
        <f t="shared" si="3"/>
        <v>13.761904761904763</v>
      </c>
      <c r="W31" s="1">
        <v>22</v>
      </c>
      <c r="X31" s="1">
        <v>66</v>
      </c>
      <c r="Y31" s="1">
        <v>23</v>
      </c>
      <c r="Z31" s="1">
        <v>10</v>
      </c>
      <c r="AA31" s="1">
        <v>32.200000000000003</v>
      </c>
      <c r="AB31" s="1">
        <v>22</v>
      </c>
      <c r="AC31" s="1"/>
      <c r="AD31" s="1">
        <f t="shared" si="4"/>
        <v>206.4</v>
      </c>
      <c r="AE31" s="6">
        <v>16</v>
      </c>
      <c r="AF31" s="10">
        <f t="shared" si="9"/>
        <v>36</v>
      </c>
      <c r="AG31" s="1">
        <f t="shared" si="10"/>
        <v>247.68</v>
      </c>
      <c r="AH31" s="1">
        <f>VLOOKUP(A31,[2]Sheet!$A:$AF,32,0)</f>
        <v>12</v>
      </c>
      <c r="AI31" s="1">
        <f t="shared" si="13"/>
        <v>192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35</v>
      </c>
      <c r="C32" s="1">
        <v>558</v>
      </c>
      <c r="D32" s="1">
        <v>204</v>
      </c>
      <c r="E32" s="1">
        <v>105</v>
      </c>
      <c r="F32" s="1">
        <v>438</v>
      </c>
      <c r="G32" s="6">
        <v>0.9</v>
      </c>
      <c r="H32" s="1">
        <v>180</v>
      </c>
      <c r="I32" s="1"/>
      <c r="J32" s="1">
        <v>103</v>
      </c>
      <c r="K32" s="1">
        <f>VLOOKUP(A32,[1]TDSheet!$A:$L,4,0)</f>
        <v>763.2</v>
      </c>
      <c r="L32" s="1">
        <f t="shared" ref="L32:L57" si="17">E32-J32</f>
        <v>2</v>
      </c>
      <c r="M32" s="1"/>
      <c r="N32" s="1"/>
      <c r="O32" s="1">
        <v>0</v>
      </c>
      <c r="P32" s="1">
        <f t="shared" si="6"/>
        <v>21</v>
      </c>
      <c r="Q32" s="25">
        <v>180</v>
      </c>
      <c r="R32" s="27">
        <f t="shared" si="7"/>
        <v>192</v>
      </c>
      <c r="S32" s="22">
        <v>480</v>
      </c>
      <c r="T32" s="1"/>
      <c r="U32" s="1">
        <f t="shared" si="8"/>
        <v>30</v>
      </c>
      <c r="V32" s="1">
        <f t="shared" si="3"/>
        <v>20.857142857142858</v>
      </c>
      <c r="W32" s="1">
        <v>17.600000000000001</v>
      </c>
      <c r="X32" s="1">
        <v>67.8</v>
      </c>
      <c r="Y32" s="1">
        <v>19.399999999999999</v>
      </c>
      <c r="Z32" s="1">
        <v>10</v>
      </c>
      <c r="AA32" s="1">
        <v>34.4</v>
      </c>
      <c r="AB32" s="1">
        <v>24.6</v>
      </c>
      <c r="AC32" s="1"/>
      <c r="AD32" s="1">
        <f t="shared" si="4"/>
        <v>162</v>
      </c>
      <c r="AE32" s="6">
        <v>8</v>
      </c>
      <c r="AF32" s="10">
        <f t="shared" si="9"/>
        <v>24</v>
      </c>
      <c r="AG32" s="1">
        <f t="shared" si="10"/>
        <v>172.8</v>
      </c>
      <c r="AH32" s="1">
        <f>VLOOKUP(A32,[2]Sheet!$A:$AF,32,0)</f>
        <v>12</v>
      </c>
      <c r="AI32" s="1">
        <f t="shared" si="13"/>
        <v>96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35</v>
      </c>
      <c r="C33" s="1">
        <v>746</v>
      </c>
      <c r="D33" s="1">
        <v>178</v>
      </c>
      <c r="E33" s="1">
        <v>117</v>
      </c>
      <c r="F33" s="1">
        <v>636</v>
      </c>
      <c r="G33" s="6">
        <v>0.43</v>
      </c>
      <c r="H33" s="1">
        <v>180</v>
      </c>
      <c r="I33" s="1"/>
      <c r="J33" s="1">
        <v>117</v>
      </c>
      <c r="K33" s="1">
        <f>VLOOKUP(A33,[1]TDSheet!$A:$L,4,0)</f>
        <v>380.55</v>
      </c>
      <c r="L33" s="1">
        <f t="shared" si="17"/>
        <v>0</v>
      </c>
      <c r="M33" s="1"/>
      <c r="N33" s="1"/>
      <c r="O33" s="1">
        <v>0</v>
      </c>
      <c r="P33" s="1">
        <f t="shared" si="6"/>
        <v>23.4</v>
      </c>
      <c r="Q33" s="25">
        <v>320</v>
      </c>
      <c r="R33" s="27">
        <f t="shared" si="7"/>
        <v>384</v>
      </c>
      <c r="S33" s="22">
        <v>320</v>
      </c>
      <c r="T33" s="1"/>
      <c r="U33" s="1">
        <f t="shared" si="8"/>
        <v>43.589743589743591</v>
      </c>
      <c r="V33" s="1">
        <f t="shared" si="3"/>
        <v>27.179487179487182</v>
      </c>
      <c r="W33" s="1">
        <v>21.8</v>
      </c>
      <c r="X33" s="1">
        <v>67.400000000000006</v>
      </c>
      <c r="Y33" s="1">
        <v>28.8</v>
      </c>
      <c r="Z33" s="1">
        <v>10.6</v>
      </c>
      <c r="AA33" s="1">
        <v>31.2</v>
      </c>
      <c r="AB33" s="1">
        <v>22.4</v>
      </c>
      <c r="AC33" s="15" t="s">
        <v>48</v>
      </c>
      <c r="AD33" s="1">
        <f t="shared" si="4"/>
        <v>137.6</v>
      </c>
      <c r="AE33" s="6">
        <v>16</v>
      </c>
      <c r="AF33" s="10">
        <f t="shared" si="9"/>
        <v>24</v>
      </c>
      <c r="AG33" s="1">
        <f t="shared" si="10"/>
        <v>165.12</v>
      </c>
      <c r="AH33" s="1">
        <f>VLOOKUP(A33,[2]Sheet!$A:$AF,32,0)</f>
        <v>12</v>
      </c>
      <c r="AI33" s="1">
        <f t="shared" si="13"/>
        <v>192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65</v>
      </c>
      <c r="B34" s="1" t="s">
        <v>41</v>
      </c>
      <c r="C34" s="1"/>
      <c r="D34" s="1"/>
      <c r="E34" s="1"/>
      <c r="F34" s="1"/>
      <c r="G34" s="6">
        <v>1</v>
      </c>
      <c r="H34" s="1">
        <v>180</v>
      </c>
      <c r="I34" s="1"/>
      <c r="J34" s="1"/>
      <c r="K34" s="1">
        <f>VLOOKUP(A34,[1]TDSheet!$A:$L,4,0)</f>
        <v>25</v>
      </c>
      <c r="L34" s="1">
        <f t="shared" si="17"/>
        <v>0</v>
      </c>
      <c r="M34" s="1"/>
      <c r="N34" s="1"/>
      <c r="O34" s="1">
        <v>0</v>
      </c>
      <c r="P34" s="1">
        <f t="shared" si="6"/>
        <v>0</v>
      </c>
      <c r="Q34" s="5">
        <v>40</v>
      </c>
      <c r="R34" s="27">
        <f t="shared" si="7"/>
        <v>60</v>
      </c>
      <c r="S34" s="22">
        <v>40</v>
      </c>
      <c r="T34" s="1" t="s">
        <v>94</v>
      </c>
      <c r="U34" s="1" t="e">
        <f t="shared" si="8"/>
        <v>#DIV/0!</v>
      </c>
      <c r="V34" s="1" t="e">
        <f t="shared" si="3"/>
        <v>#DIV/0!</v>
      </c>
      <c r="W34" s="1">
        <v>2</v>
      </c>
      <c r="X34" s="1">
        <v>3</v>
      </c>
      <c r="Y34" s="1">
        <v>0</v>
      </c>
      <c r="Z34" s="1">
        <v>1</v>
      </c>
      <c r="AA34" s="1">
        <v>1</v>
      </c>
      <c r="AB34" s="1">
        <v>0</v>
      </c>
      <c r="AC34" s="1"/>
      <c r="AD34" s="1">
        <f t="shared" si="4"/>
        <v>40</v>
      </c>
      <c r="AE34" s="6">
        <v>5</v>
      </c>
      <c r="AF34" s="10">
        <f t="shared" si="9"/>
        <v>12</v>
      </c>
      <c r="AG34" s="1">
        <f t="shared" si="10"/>
        <v>60</v>
      </c>
      <c r="AH34" s="1">
        <v>12</v>
      </c>
      <c r="AI34" s="1">
        <f t="shared" si="13"/>
        <v>60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4</v>
      </c>
      <c r="D35" s="1"/>
      <c r="E35" s="1">
        <v>4</v>
      </c>
      <c r="F35" s="1"/>
      <c r="G35" s="6">
        <v>0.4</v>
      </c>
      <c r="H35" s="1">
        <v>180</v>
      </c>
      <c r="I35" s="1"/>
      <c r="J35" s="1">
        <v>4</v>
      </c>
      <c r="K35" s="1">
        <f>VLOOKUP(A35,[1]TDSheet!$A:$L,4,0)</f>
        <v>96.8</v>
      </c>
      <c r="L35" s="1">
        <f t="shared" si="17"/>
        <v>0</v>
      </c>
      <c r="M35" s="1"/>
      <c r="N35" s="1"/>
      <c r="O35" s="1">
        <v>192</v>
      </c>
      <c r="P35" s="1">
        <f t="shared" si="6"/>
        <v>0.8</v>
      </c>
      <c r="Q35" s="5">
        <v>0</v>
      </c>
      <c r="R35" s="27">
        <f t="shared" si="14"/>
        <v>0</v>
      </c>
      <c r="S35" s="24">
        <v>0</v>
      </c>
      <c r="T35" s="1"/>
      <c r="U35" s="1">
        <f t="shared" si="8"/>
        <v>240</v>
      </c>
      <c r="V35" s="1">
        <f t="shared" si="3"/>
        <v>240</v>
      </c>
      <c r="W35" s="1">
        <v>3.6</v>
      </c>
      <c r="X35" s="1">
        <v>16.399999999999999</v>
      </c>
      <c r="Y35" s="1">
        <v>10.199999999999999</v>
      </c>
      <c r="Z35" s="1">
        <v>2.2000000000000002</v>
      </c>
      <c r="AA35" s="1">
        <v>1.8</v>
      </c>
      <c r="AB35" s="1">
        <v>0</v>
      </c>
      <c r="AC35" s="1" t="s">
        <v>67</v>
      </c>
      <c r="AD35" s="1">
        <f t="shared" si="4"/>
        <v>0</v>
      </c>
      <c r="AE35" s="6">
        <v>16</v>
      </c>
      <c r="AF35" s="10">
        <f t="shared" si="9"/>
        <v>0</v>
      </c>
      <c r="AG35" s="1">
        <f t="shared" si="10"/>
        <v>0</v>
      </c>
      <c r="AH35" s="1">
        <v>12</v>
      </c>
      <c r="AI35" s="1">
        <f t="shared" si="13"/>
        <v>192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35</v>
      </c>
      <c r="C36" s="1">
        <v>29</v>
      </c>
      <c r="D36" s="1">
        <v>3</v>
      </c>
      <c r="E36" s="1">
        <v>11</v>
      </c>
      <c r="F36" s="1">
        <v>14</v>
      </c>
      <c r="G36" s="6">
        <v>0.7</v>
      </c>
      <c r="H36" s="1">
        <v>180</v>
      </c>
      <c r="I36" s="1"/>
      <c r="J36" s="1">
        <v>15</v>
      </c>
      <c r="K36" s="1">
        <f>VLOOKUP(A36,[1]TDSheet!$A:$L,4,0)</f>
        <v>58.1</v>
      </c>
      <c r="L36" s="1">
        <f t="shared" si="17"/>
        <v>-4</v>
      </c>
      <c r="M36" s="1"/>
      <c r="N36" s="1"/>
      <c r="O36" s="1">
        <v>0</v>
      </c>
      <c r="P36" s="1">
        <f t="shared" si="6"/>
        <v>2.2000000000000002</v>
      </c>
      <c r="Q36" s="5">
        <f t="shared" ref="Q36:Q37" si="18">30*P36-O36-F36</f>
        <v>52</v>
      </c>
      <c r="R36" s="27">
        <f t="shared" si="7"/>
        <v>96</v>
      </c>
      <c r="S36" s="22">
        <v>96</v>
      </c>
      <c r="T36" s="1"/>
      <c r="U36" s="1">
        <f t="shared" si="8"/>
        <v>49.999999999999993</v>
      </c>
      <c r="V36" s="1">
        <f t="shared" si="3"/>
        <v>6.3636363636363633</v>
      </c>
      <c r="W36" s="1">
        <v>3.4</v>
      </c>
      <c r="X36" s="1">
        <v>4.2</v>
      </c>
      <c r="Y36" s="1">
        <v>7.8</v>
      </c>
      <c r="Z36" s="1">
        <v>2</v>
      </c>
      <c r="AA36" s="1">
        <v>3.6</v>
      </c>
      <c r="AB36" s="1">
        <v>0</v>
      </c>
      <c r="AC36" s="1" t="s">
        <v>67</v>
      </c>
      <c r="AD36" s="1">
        <f t="shared" si="4"/>
        <v>36.4</v>
      </c>
      <c r="AE36" s="6">
        <v>8</v>
      </c>
      <c r="AF36" s="10">
        <f t="shared" si="9"/>
        <v>12</v>
      </c>
      <c r="AG36" s="1">
        <f t="shared" si="10"/>
        <v>67.199999999999989</v>
      </c>
      <c r="AH36" s="1">
        <v>12</v>
      </c>
      <c r="AI36" s="1">
        <f t="shared" si="13"/>
        <v>96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35</v>
      </c>
      <c r="C37" s="1">
        <v>18</v>
      </c>
      <c r="D37" s="1">
        <v>4</v>
      </c>
      <c r="E37" s="1">
        <v>16</v>
      </c>
      <c r="F37" s="1">
        <v>6</v>
      </c>
      <c r="G37" s="6">
        <v>0.7</v>
      </c>
      <c r="H37" s="1">
        <v>180</v>
      </c>
      <c r="I37" s="1"/>
      <c r="J37" s="1">
        <v>16</v>
      </c>
      <c r="K37" s="1">
        <f>VLOOKUP(A37,[1]TDSheet!$A:$L,4,0)</f>
        <v>60.9</v>
      </c>
      <c r="L37" s="1">
        <f t="shared" si="17"/>
        <v>0</v>
      </c>
      <c r="M37" s="1"/>
      <c r="N37" s="1"/>
      <c r="O37" s="1">
        <v>0</v>
      </c>
      <c r="P37" s="1">
        <f t="shared" si="6"/>
        <v>3.2</v>
      </c>
      <c r="Q37" s="5">
        <f t="shared" si="18"/>
        <v>90</v>
      </c>
      <c r="R37" s="27">
        <f t="shared" si="7"/>
        <v>96</v>
      </c>
      <c r="S37" s="22">
        <v>96</v>
      </c>
      <c r="T37" s="1"/>
      <c r="U37" s="1">
        <f t="shared" si="8"/>
        <v>31.875</v>
      </c>
      <c r="V37" s="1">
        <f t="shared" si="3"/>
        <v>1.875</v>
      </c>
      <c r="W37" s="1">
        <v>2.2000000000000002</v>
      </c>
      <c r="X37" s="1">
        <v>6</v>
      </c>
      <c r="Y37" s="1">
        <v>10.199999999999999</v>
      </c>
      <c r="Z37" s="1">
        <v>1.8</v>
      </c>
      <c r="AA37" s="1">
        <v>2.2000000000000002</v>
      </c>
      <c r="AB37" s="1">
        <v>0</v>
      </c>
      <c r="AC37" s="1" t="s">
        <v>67</v>
      </c>
      <c r="AD37" s="1">
        <f t="shared" si="4"/>
        <v>62.999999999999993</v>
      </c>
      <c r="AE37" s="6">
        <v>8</v>
      </c>
      <c r="AF37" s="10">
        <f t="shared" si="9"/>
        <v>12</v>
      </c>
      <c r="AG37" s="1">
        <f t="shared" si="10"/>
        <v>67.199999999999989</v>
      </c>
      <c r="AH37" s="1">
        <v>12</v>
      </c>
      <c r="AI37" s="1">
        <f t="shared" si="13"/>
        <v>96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35</v>
      </c>
      <c r="C38" s="1">
        <v>588</v>
      </c>
      <c r="D38" s="1"/>
      <c r="E38" s="1">
        <v>60</v>
      </c>
      <c r="F38" s="1">
        <v>504</v>
      </c>
      <c r="G38" s="6">
        <v>0.7</v>
      </c>
      <c r="H38" s="1">
        <v>180</v>
      </c>
      <c r="I38" s="1"/>
      <c r="J38" s="1">
        <v>60</v>
      </c>
      <c r="K38" s="1">
        <f>VLOOKUP(A38,[1]TDSheet!$A:$L,4,0)</f>
        <v>425.6</v>
      </c>
      <c r="L38" s="1">
        <f t="shared" si="17"/>
        <v>0</v>
      </c>
      <c r="M38" s="1"/>
      <c r="N38" s="1"/>
      <c r="O38" s="1">
        <v>0</v>
      </c>
      <c r="P38" s="1">
        <f t="shared" si="6"/>
        <v>12</v>
      </c>
      <c r="Q38" s="25">
        <v>240</v>
      </c>
      <c r="R38" s="27">
        <f t="shared" si="7"/>
        <v>288</v>
      </c>
      <c r="S38" s="22">
        <v>240</v>
      </c>
      <c r="T38" s="1"/>
      <c r="U38" s="1">
        <f t="shared" si="8"/>
        <v>66</v>
      </c>
      <c r="V38" s="1">
        <f t="shared" ref="V38:V57" si="19">(F38+O38)/P38</f>
        <v>42</v>
      </c>
      <c r="W38" s="1">
        <v>14.6</v>
      </c>
      <c r="X38" s="1">
        <v>62.2</v>
      </c>
      <c r="Y38" s="1">
        <v>12.8</v>
      </c>
      <c r="Z38" s="1">
        <v>9.4</v>
      </c>
      <c r="AA38" s="1">
        <v>29</v>
      </c>
      <c r="AB38" s="1">
        <v>21.8</v>
      </c>
      <c r="AC38" s="15" t="s">
        <v>48</v>
      </c>
      <c r="AD38" s="1">
        <f t="shared" ref="AD38:AD58" si="20">Q38*G38</f>
        <v>168</v>
      </c>
      <c r="AE38" s="6">
        <v>8</v>
      </c>
      <c r="AF38" s="10">
        <f t="shared" si="9"/>
        <v>36</v>
      </c>
      <c r="AG38" s="1">
        <f t="shared" si="10"/>
        <v>201.6</v>
      </c>
      <c r="AH38" s="1">
        <v>12</v>
      </c>
      <c r="AI38" s="1">
        <f t="shared" si="13"/>
        <v>96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35</v>
      </c>
      <c r="C39" s="1">
        <v>236</v>
      </c>
      <c r="D39" s="1"/>
      <c r="E39" s="1">
        <v>14</v>
      </c>
      <c r="F39" s="1">
        <v>218</v>
      </c>
      <c r="G39" s="6">
        <v>0.9</v>
      </c>
      <c r="H39" s="1">
        <v>180</v>
      </c>
      <c r="I39" s="1"/>
      <c r="J39" s="1">
        <v>14</v>
      </c>
      <c r="K39" s="1">
        <f>VLOOKUP(A39,[1]TDSheet!$A:$L,4,0)</f>
        <v>90</v>
      </c>
      <c r="L39" s="1">
        <f t="shared" si="17"/>
        <v>0</v>
      </c>
      <c r="M39" s="1"/>
      <c r="N39" s="1"/>
      <c r="O39" s="1">
        <v>0</v>
      </c>
      <c r="P39" s="1">
        <f t="shared" si="6"/>
        <v>2.8</v>
      </c>
      <c r="Q39" s="5"/>
      <c r="R39" s="27">
        <f t="shared" si="14"/>
        <v>0</v>
      </c>
      <c r="S39" s="22"/>
      <c r="T39" s="1"/>
      <c r="U39" s="1">
        <f t="shared" ref="U39:U57" si="21">(F39+O39+R39)/P39</f>
        <v>77.857142857142861</v>
      </c>
      <c r="V39" s="1">
        <f t="shared" si="19"/>
        <v>77.857142857142861</v>
      </c>
      <c r="W39" s="1">
        <v>5.2</v>
      </c>
      <c r="X39" s="1">
        <v>3.2</v>
      </c>
      <c r="Y39" s="1">
        <v>9.4</v>
      </c>
      <c r="Z39" s="1">
        <v>1.8</v>
      </c>
      <c r="AA39" s="1">
        <v>6</v>
      </c>
      <c r="AB39" s="1">
        <v>10.199999999999999</v>
      </c>
      <c r="AC39" s="15" t="s">
        <v>48</v>
      </c>
      <c r="AD39" s="1">
        <f t="shared" si="20"/>
        <v>0</v>
      </c>
      <c r="AE39" s="6">
        <v>8</v>
      </c>
      <c r="AF39" s="10">
        <f t="shared" ref="AF39:AF57" si="22">MROUND(Q39,AE39*AH39)/AE39</f>
        <v>0</v>
      </c>
      <c r="AG39" s="1">
        <f t="shared" ref="AG39:AG57" si="23">AF39*AE39*G39</f>
        <v>0</v>
      </c>
      <c r="AH39" s="1">
        <f>VLOOKUP(A39,[2]Sheet!$A:$AF,32,0)</f>
        <v>12</v>
      </c>
      <c r="AI39" s="1">
        <f t="shared" si="13"/>
        <v>96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8" t="s">
        <v>72</v>
      </c>
      <c r="B40" s="1" t="s">
        <v>35</v>
      </c>
      <c r="C40" s="1"/>
      <c r="D40" s="1"/>
      <c r="E40" s="1"/>
      <c r="F40" s="1"/>
      <c r="G40" s="6">
        <v>0.43</v>
      </c>
      <c r="H40" s="1">
        <v>180</v>
      </c>
      <c r="I40" s="1"/>
      <c r="J40" s="1"/>
      <c r="K40" s="1">
        <f>VLOOKUP(A40,[1]TDSheet!$A:$L,4,0)</f>
        <v>18.489999999999998</v>
      </c>
      <c r="L40" s="1">
        <f t="shared" si="17"/>
        <v>0</v>
      </c>
      <c r="M40" s="1"/>
      <c r="N40" s="1"/>
      <c r="O40" s="1">
        <v>0</v>
      </c>
      <c r="P40" s="1">
        <f t="shared" si="6"/>
        <v>0</v>
      </c>
      <c r="Q40" s="25">
        <v>96</v>
      </c>
      <c r="R40" s="27">
        <f t="shared" si="7"/>
        <v>192</v>
      </c>
      <c r="S40" s="22">
        <v>96</v>
      </c>
      <c r="T40" s="1"/>
      <c r="U40" s="1" t="e">
        <f t="shared" si="21"/>
        <v>#DIV/0!</v>
      </c>
      <c r="V40" s="1" t="e">
        <f t="shared" si="19"/>
        <v>#DIV/0!</v>
      </c>
      <c r="W40" s="1">
        <v>1.6</v>
      </c>
      <c r="X40" s="1">
        <v>5.4</v>
      </c>
      <c r="Y40" s="1">
        <v>4.4000000000000004</v>
      </c>
      <c r="Z40" s="1">
        <v>2.2000000000000002</v>
      </c>
      <c r="AA40" s="1">
        <v>1.6</v>
      </c>
      <c r="AB40" s="1">
        <v>3.2</v>
      </c>
      <c r="AC40" s="1"/>
      <c r="AD40" s="1">
        <f t="shared" si="20"/>
        <v>41.28</v>
      </c>
      <c r="AE40" s="6">
        <v>16</v>
      </c>
      <c r="AF40" s="10">
        <f t="shared" si="22"/>
        <v>12</v>
      </c>
      <c r="AG40" s="1">
        <f t="shared" si="23"/>
        <v>82.56</v>
      </c>
      <c r="AH40" s="1">
        <v>12</v>
      </c>
      <c r="AI40" s="1">
        <f t="shared" si="13"/>
        <v>192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3.5" customHeight="1" x14ac:dyDescent="0.25">
      <c r="A41" s="1" t="s">
        <v>73</v>
      </c>
      <c r="B41" s="1" t="s">
        <v>35</v>
      </c>
      <c r="C41" s="1">
        <v>67</v>
      </c>
      <c r="D41" s="1">
        <v>5</v>
      </c>
      <c r="E41" s="1">
        <v>16</v>
      </c>
      <c r="F41" s="1">
        <v>43</v>
      </c>
      <c r="G41" s="6">
        <v>0.9</v>
      </c>
      <c r="H41" s="1">
        <v>180</v>
      </c>
      <c r="I41" s="1"/>
      <c r="J41" s="1">
        <v>19</v>
      </c>
      <c r="K41" s="1">
        <f>VLOOKUP(A41,[1]TDSheet!$A:$L,4,0)</f>
        <v>77.400000000000006</v>
      </c>
      <c r="L41" s="1">
        <f t="shared" si="17"/>
        <v>-3</v>
      </c>
      <c r="M41" s="1"/>
      <c r="N41" s="1"/>
      <c r="O41" s="1">
        <v>0</v>
      </c>
      <c r="P41" s="1">
        <f t="shared" si="6"/>
        <v>3.2</v>
      </c>
      <c r="Q41" s="5">
        <f t="shared" ref="Q41" si="24">30*P41-O41-F41</f>
        <v>53</v>
      </c>
      <c r="R41" s="27">
        <f t="shared" si="7"/>
        <v>96</v>
      </c>
      <c r="S41" s="22">
        <v>96</v>
      </c>
      <c r="T41" s="1"/>
      <c r="U41" s="1">
        <f t="shared" si="21"/>
        <v>43.4375</v>
      </c>
      <c r="V41" s="1">
        <f t="shared" si="19"/>
        <v>13.4375</v>
      </c>
      <c r="W41" s="1">
        <v>3</v>
      </c>
      <c r="X41" s="1">
        <v>5</v>
      </c>
      <c r="Y41" s="1">
        <v>6</v>
      </c>
      <c r="Z41" s="1">
        <v>1.2</v>
      </c>
      <c r="AA41" s="1">
        <v>1.6</v>
      </c>
      <c r="AB41" s="1">
        <v>3</v>
      </c>
      <c r="AC41" s="1"/>
      <c r="AD41" s="1">
        <f t="shared" si="20"/>
        <v>47.7</v>
      </c>
      <c r="AE41" s="6">
        <v>8</v>
      </c>
      <c r="AF41" s="10">
        <f t="shared" si="22"/>
        <v>12</v>
      </c>
      <c r="AG41" s="1">
        <f t="shared" si="23"/>
        <v>86.4</v>
      </c>
      <c r="AH41" s="1">
        <f>VLOOKUP(A41,[2]Sheet!$A:$AF,32,0)</f>
        <v>12</v>
      </c>
      <c r="AI41" s="1">
        <f t="shared" si="13"/>
        <v>96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35</v>
      </c>
      <c r="C42" s="1">
        <v>55</v>
      </c>
      <c r="D42" s="1">
        <v>17</v>
      </c>
      <c r="E42" s="1">
        <v>15</v>
      </c>
      <c r="F42" s="1">
        <v>34</v>
      </c>
      <c r="G42" s="6">
        <v>0.43</v>
      </c>
      <c r="H42" s="1">
        <v>180</v>
      </c>
      <c r="I42" s="1"/>
      <c r="J42" s="1">
        <v>15</v>
      </c>
      <c r="K42" s="1">
        <f>VLOOKUP(A42,[1]TDSheet!$A:$L,4,0)</f>
        <v>47.3</v>
      </c>
      <c r="L42" s="1">
        <f t="shared" si="17"/>
        <v>0</v>
      </c>
      <c r="M42" s="1"/>
      <c r="N42" s="1"/>
      <c r="O42" s="1">
        <v>192</v>
      </c>
      <c r="P42" s="1">
        <f t="shared" si="6"/>
        <v>3</v>
      </c>
      <c r="Q42" s="5"/>
      <c r="R42" s="27">
        <f t="shared" si="14"/>
        <v>0</v>
      </c>
      <c r="S42" s="22"/>
      <c r="T42" s="1"/>
      <c r="U42" s="1">
        <f t="shared" si="21"/>
        <v>75.333333333333329</v>
      </c>
      <c r="V42" s="1">
        <f t="shared" si="19"/>
        <v>75.333333333333329</v>
      </c>
      <c r="W42" s="1">
        <v>7.2</v>
      </c>
      <c r="X42" s="1">
        <v>3.4</v>
      </c>
      <c r="Y42" s="1">
        <v>5.4</v>
      </c>
      <c r="Z42" s="1">
        <v>3.2</v>
      </c>
      <c r="AA42" s="1">
        <v>3.4</v>
      </c>
      <c r="AB42" s="1">
        <v>3.8</v>
      </c>
      <c r="AC42" s="1"/>
      <c r="AD42" s="1">
        <f t="shared" si="20"/>
        <v>0</v>
      </c>
      <c r="AE42" s="6">
        <v>16</v>
      </c>
      <c r="AF42" s="10">
        <f t="shared" si="22"/>
        <v>0</v>
      </c>
      <c r="AG42" s="1">
        <f t="shared" si="23"/>
        <v>0</v>
      </c>
      <c r="AH42" s="1">
        <v>12</v>
      </c>
      <c r="AI42" s="1">
        <f t="shared" si="13"/>
        <v>192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35</v>
      </c>
      <c r="C43" s="1">
        <v>97</v>
      </c>
      <c r="D43" s="1">
        <v>49</v>
      </c>
      <c r="E43" s="1">
        <v>26</v>
      </c>
      <c r="F43" s="1">
        <v>71</v>
      </c>
      <c r="G43" s="6">
        <v>1</v>
      </c>
      <c r="H43" s="1">
        <v>180</v>
      </c>
      <c r="I43" s="1"/>
      <c r="J43" s="1">
        <v>26</v>
      </c>
      <c r="K43" s="1">
        <f>VLOOKUP(A43,[1]TDSheet!$A:$L,4,0)</f>
        <v>126</v>
      </c>
      <c r="L43" s="1">
        <f t="shared" si="17"/>
        <v>0</v>
      </c>
      <c r="M43" s="1"/>
      <c r="N43" s="1"/>
      <c r="O43" s="1">
        <v>60</v>
      </c>
      <c r="P43" s="1">
        <f t="shared" si="6"/>
        <v>5.2</v>
      </c>
      <c r="Q43" s="25">
        <v>90</v>
      </c>
      <c r="R43" s="27">
        <f t="shared" si="7"/>
        <v>120</v>
      </c>
      <c r="S43" s="22">
        <v>90</v>
      </c>
      <c r="T43" s="1"/>
      <c r="U43" s="1">
        <f t="shared" si="21"/>
        <v>48.269230769230766</v>
      </c>
      <c r="V43" s="1">
        <f t="shared" si="19"/>
        <v>25.19230769230769</v>
      </c>
      <c r="W43" s="1">
        <v>5.6</v>
      </c>
      <c r="X43" s="1">
        <v>8</v>
      </c>
      <c r="Y43" s="1">
        <v>8.1999999999999993</v>
      </c>
      <c r="Z43" s="1">
        <v>4</v>
      </c>
      <c r="AA43" s="1">
        <v>3.6</v>
      </c>
      <c r="AB43" s="1">
        <v>3</v>
      </c>
      <c r="AC43" s="1"/>
      <c r="AD43" s="1">
        <f t="shared" si="20"/>
        <v>90</v>
      </c>
      <c r="AE43" s="6">
        <v>5</v>
      </c>
      <c r="AF43" s="10">
        <f t="shared" si="22"/>
        <v>24</v>
      </c>
      <c r="AG43" s="1">
        <f t="shared" si="23"/>
        <v>120</v>
      </c>
      <c r="AH43" s="1">
        <f>VLOOKUP(A43,[2]Sheet!$A:$AF,32,0)</f>
        <v>12</v>
      </c>
      <c r="AI43" s="1">
        <f t="shared" si="13"/>
        <v>60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35</v>
      </c>
      <c r="C44" s="1">
        <v>25</v>
      </c>
      <c r="D44" s="1">
        <v>18</v>
      </c>
      <c r="E44" s="1">
        <v>22</v>
      </c>
      <c r="F44" s="1">
        <v>20</v>
      </c>
      <c r="G44" s="6">
        <v>0.33</v>
      </c>
      <c r="H44" s="1">
        <v>365</v>
      </c>
      <c r="I44" s="1"/>
      <c r="J44" s="1">
        <v>23</v>
      </c>
      <c r="K44" s="1">
        <f>VLOOKUP(A44,[1]TDSheet!$A:$L,4,0)</f>
        <v>17.489999999999998</v>
      </c>
      <c r="L44" s="1">
        <f t="shared" si="17"/>
        <v>-1</v>
      </c>
      <c r="M44" s="1"/>
      <c r="N44" s="1"/>
      <c r="O44" s="1">
        <v>0</v>
      </c>
      <c r="P44" s="1">
        <f t="shared" si="6"/>
        <v>4.4000000000000004</v>
      </c>
      <c r="Q44" s="5"/>
      <c r="R44" s="27">
        <f t="shared" si="14"/>
        <v>0</v>
      </c>
      <c r="S44" s="22"/>
      <c r="T44" s="1" t="s">
        <v>94</v>
      </c>
      <c r="U44" s="1">
        <f t="shared" si="21"/>
        <v>4.545454545454545</v>
      </c>
      <c r="V44" s="1">
        <f t="shared" si="19"/>
        <v>4.545454545454545</v>
      </c>
      <c r="W44" s="1">
        <v>1.8</v>
      </c>
      <c r="X44" s="1">
        <v>0</v>
      </c>
      <c r="Y44" s="1">
        <v>0</v>
      </c>
      <c r="Z44" s="1">
        <v>0.2</v>
      </c>
      <c r="AA44" s="1">
        <v>0</v>
      </c>
      <c r="AB44" s="1">
        <v>0</v>
      </c>
      <c r="AC44" s="1"/>
      <c r="AD44" s="1">
        <f t="shared" si="20"/>
        <v>0</v>
      </c>
      <c r="AE44" s="6">
        <v>6</v>
      </c>
      <c r="AF44" s="10">
        <f t="shared" si="22"/>
        <v>0</v>
      </c>
      <c r="AG44" s="1">
        <f t="shared" si="23"/>
        <v>0</v>
      </c>
      <c r="AH44" s="1">
        <v>12</v>
      </c>
      <c r="AI44" s="1">
        <f t="shared" si="13"/>
        <v>72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35</v>
      </c>
      <c r="C45" s="1">
        <v>917</v>
      </c>
      <c r="D45" s="1">
        <v>157</v>
      </c>
      <c r="E45" s="1">
        <v>169</v>
      </c>
      <c r="F45" s="1">
        <v>758</v>
      </c>
      <c r="G45" s="6">
        <v>0.25</v>
      </c>
      <c r="H45" s="1">
        <v>180</v>
      </c>
      <c r="I45" s="1"/>
      <c r="J45" s="1">
        <v>162</v>
      </c>
      <c r="K45" s="1">
        <f>VLOOKUP(A45,[1]TDSheet!$A:$L,4,0)</f>
        <v>318.75</v>
      </c>
      <c r="L45" s="1">
        <f t="shared" si="17"/>
        <v>7</v>
      </c>
      <c r="M45" s="1"/>
      <c r="N45" s="1"/>
      <c r="O45" s="1">
        <v>0</v>
      </c>
      <c r="P45" s="1">
        <f t="shared" si="6"/>
        <v>33.799999999999997</v>
      </c>
      <c r="Q45" s="5">
        <f t="shared" ref="Q45" si="25">30*P45-O45-F45</f>
        <v>255.99999999999989</v>
      </c>
      <c r="R45" s="27">
        <f t="shared" si="7"/>
        <v>336</v>
      </c>
      <c r="S45" s="22">
        <v>256</v>
      </c>
      <c r="T45" s="1"/>
      <c r="U45" s="1">
        <f t="shared" si="21"/>
        <v>32.366863905325445</v>
      </c>
      <c r="V45" s="1">
        <f t="shared" si="19"/>
        <v>22.42603550295858</v>
      </c>
      <c r="W45" s="1">
        <v>38.799999999999997</v>
      </c>
      <c r="X45" s="1">
        <v>104.6</v>
      </c>
      <c r="Y45" s="1">
        <v>27.6</v>
      </c>
      <c r="Z45" s="1">
        <v>25.2</v>
      </c>
      <c r="AA45" s="1">
        <v>88</v>
      </c>
      <c r="AB45" s="1">
        <v>22.2</v>
      </c>
      <c r="AC45" s="1"/>
      <c r="AD45" s="1">
        <f t="shared" si="20"/>
        <v>63.999999999999972</v>
      </c>
      <c r="AE45" s="6">
        <v>12</v>
      </c>
      <c r="AF45" s="10">
        <f t="shared" si="22"/>
        <v>28</v>
      </c>
      <c r="AG45" s="1">
        <f t="shared" si="23"/>
        <v>84</v>
      </c>
      <c r="AH45" s="1">
        <f>VLOOKUP(A45,[2]Sheet!$A:$AF,32,0)</f>
        <v>14</v>
      </c>
      <c r="AI45" s="1">
        <f t="shared" si="13"/>
        <v>168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35</v>
      </c>
      <c r="C46" s="1">
        <v>491</v>
      </c>
      <c r="D46" s="1">
        <v>35</v>
      </c>
      <c r="E46" s="1">
        <v>100</v>
      </c>
      <c r="F46" s="1">
        <v>397</v>
      </c>
      <c r="G46" s="6">
        <v>0.3</v>
      </c>
      <c r="H46" s="1">
        <v>180</v>
      </c>
      <c r="I46" s="1"/>
      <c r="J46" s="1">
        <v>100</v>
      </c>
      <c r="K46" s="1">
        <f>VLOOKUP(A46,[1]TDSheet!$A:$L,4,0)</f>
        <v>236.4</v>
      </c>
      <c r="L46" s="1">
        <f t="shared" si="17"/>
        <v>0</v>
      </c>
      <c r="M46" s="1"/>
      <c r="N46" s="1"/>
      <c r="O46" s="1">
        <v>336</v>
      </c>
      <c r="P46" s="1">
        <f t="shared" si="6"/>
        <v>20</v>
      </c>
      <c r="Q46" s="5"/>
      <c r="R46" s="27">
        <f t="shared" si="14"/>
        <v>0</v>
      </c>
      <c r="S46" s="22"/>
      <c r="T46" s="15"/>
      <c r="U46" s="1">
        <f t="shared" si="21"/>
        <v>36.65</v>
      </c>
      <c r="V46" s="1">
        <f t="shared" si="19"/>
        <v>36.65</v>
      </c>
      <c r="W46" s="1">
        <v>22.6</v>
      </c>
      <c r="X46" s="1">
        <v>62.4</v>
      </c>
      <c r="Y46" s="1">
        <v>15</v>
      </c>
      <c r="Z46" s="1">
        <v>11.4</v>
      </c>
      <c r="AA46" s="1">
        <v>37.799999999999997</v>
      </c>
      <c r="AB46" s="1">
        <v>25.2</v>
      </c>
      <c r="AC46" s="15" t="s">
        <v>48</v>
      </c>
      <c r="AD46" s="1">
        <f t="shared" si="20"/>
        <v>0</v>
      </c>
      <c r="AE46" s="6">
        <v>12</v>
      </c>
      <c r="AF46" s="10">
        <f t="shared" si="22"/>
        <v>0</v>
      </c>
      <c r="AG46" s="1">
        <f t="shared" si="23"/>
        <v>0</v>
      </c>
      <c r="AH46" s="1">
        <f>VLOOKUP(A46,[2]Sheet!$A:$AF,32,0)</f>
        <v>14</v>
      </c>
      <c r="AI46" s="1">
        <f t="shared" si="13"/>
        <v>168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41</v>
      </c>
      <c r="C47" s="1">
        <v>37.799999999999997</v>
      </c>
      <c r="D47" s="1">
        <v>5.4</v>
      </c>
      <c r="E47" s="1">
        <v>21.6</v>
      </c>
      <c r="F47" s="1">
        <v>14.4</v>
      </c>
      <c r="G47" s="6">
        <v>1</v>
      </c>
      <c r="H47" s="1">
        <v>180</v>
      </c>
      <c r="I47" s="1"/>
      <c r="J47" s="1">
        <v>21.6</v>
      </c>
      <c r="K47" s="1">
        <f>VLOOKUP(A47,[1]TDSheet!$A:$L,4,0)</f>
        <v>75.599999999999994</v>
      </c>
      <c r="L47" s="1">
        <f t="shared" si="17"/>
        <v>0</v>
      </c>
      <c r="M47" s="1"/>
      <c r="N47" s="1"/>
      <c r="O47" s="1">
        <v>64.8</v>
      </c>
      <c r="P47" s="1">
        <f t="shared" si="6"/>
        <v>4.32</v>
      </c>
      <c r="Q47" s="5">
        <f t="shared" ref="Q47" si="26">30*P47-O47-F47</f>
        <v>50.400000000000027</v>
      </c>
      <c r="R47" s="27">
        <f t="shared" si="7"/>
        <v>64.8</v>
      </c>
      <c r="S47" s="22">
        <v>65</v>
      </c>
      <c r="T47" s="1"/>
      <c r="U47" s="1">
        <f t="shared" si="21"/>
        <v>33.333333333333329</v>
      </c>
      <c r="V47" s="1">
        <f t="shared" si="19"/>
        <v>18.333333333333332</v>
      </c>
      <c r="W47" s="1">
        <v>3.24</v>
      </c>
      <c r="X47" s="1">
        <v>3.6</v>
      </c>
      <c r="Y47" s="1">
        <v>3.6</v>
      </c>
      <c r="Z47" s="1">
        <v>5.04</v>
      </c>
      <c r="AA47" s="1">
        <v>5.76</v>
      </c>
      <c r="AB47" s="1">
        <v>0</v>
      </c>
      <c r="AC47" s="1"/>
      <c r="AD47" s="1">
        <f t="shared" si="20"/>
        <v>50.400000000000027</v>
      </c>
      <c r="AE47" s="6">
        <v>1.8</v>
      </c>
      <c r="AF47" s="10">
        <f t="shared" si="22"/>
        <v>36</v>
      </c>
      <c r="AG47" s="1">
        <f t="shared" si="23"/>
        <v>64.8</v>
      </c>
      <c r="AH47" s="1">
        <v>18</v>
      </c>
      <c r="AI47" s="1">
        <f t="shared" si="13"/>
        <v>32.4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35</v>
      </c>
      <c r="C48" s="1">
        <v>194</v>
      </c>
      <c r="D48" s="1">
        <v>6</v>
      </c>
      <c r="E48" s="1">
        <v>92</v>
      </c>
      <c r="F48" s="1">
        <v>98</v>
      </c>
      <c r="G48" s="6">
        <v>0.3</v>
      </c>
      <c r="H48" s="1">
        <v>180</v>
      </c>
      <c r="I48" s="1"/>
      <c r="J48" s="1">
        <v>96</v>
      </c>
      <c r="K48" s="1">
        <f>VLOOKUP(A48,[1]TDSheet!$A:$L,4,0)</f>
        <v>94.2</v>
      </c>
      <c r="L48" s="1">
        <f t="shared" si="17"/>
        <v>-4</v>
      </c>
      <c r="M48" s="1"/>
      <c r="N48" s="1"/>
      <c r="O48" s="1">
        <v>168</v>
      </c>
      <c r="P48" s="1">
        <f t="shared" si="6"/>
        <v>18.399999999999999</v>
      </c>
      <c r="Q48" s="25">
        <v>90</v>
      </c>
      <c r="R48" s="27">
        <f t="shared" si="7"/>
        <v>168</v>
      </c>
      <c r="S48" s="22">
        <v>90</v>
      </c>
      <c r="T48" s="1" t="s">
        <v>95</v>
      </c>
      <c r="U48" s="1">
        <f t="shared" si="21"/>
        <v>23.586956521739133</v>
      </c>
      <c r="V48" s="1">
        <f t="shared" si="19"/>
        <v>14.456521739130435</v>
      </c>
      <c r="W48" s="1">
        <v>16.399999999999999</v>
      </c>
      <c r="X48" s="1">
        <v>13</v>
      </c>
      <c r="Y48" s="1">
        <v>13.4</v>
      </c>
      <c r="Z48" s="1">
        <v>8.1999999999999993</v>
      </c>
      <c r="AA48" s="1">
        <v>21.6</v>
      </c>
      <c r="AB48" s="1">
        <v>20.399999999999999</v>
      </c>
      <c r="AC48" s="1"/>
      <c r="AD48" s="1">
        <f t="shared" si="20"/>
        <v>27</v>
      </c>
      <c r="AE48" s="6">
        <v>12</v>
      </c>
      <c r="AF48" s="10">
        <f t="shared" si="22"/>
        <v>14</v>
      </c>
      <c r="AG48" s="1">
        <f t="shared" si="23"/>
        <v>50.4</v>
      </c>
      <c r="AH48" s="1">
        <f>VLOOKUP(A48,[2]Sheet!$A:$AF,32,0)</f>
        <v>14</v>
      </c>
      <c r="AI48" s="1">
        <f t="shared" si="13"/>
        <v>168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35</v>
      </c>
      <c r="C49" s="1">
        <v>94</v>
      </c>
      <c r="D49" s="1"/>
      <c r="E49" s="1">
        <v>21</v>
      </c>
      <c r="F49" s="1">
        <v>73</v>
      </c>
      <c r="G49" s="6">
        <v>0.2</v>
      </c>
      <c r="H49" s="1">
        <v>365</v>
      </c>
      <c r="I49" s="1"/>
      <c r="J49" s="1">
        <v>21</v>
      </c>
      <c r="K49" s="1">
        <f>VLOOKUP(A49,[1]TDSheet!$A:$L,4,0)</f>
        <v>14.6</v>
      </c>
      <c r="L49" s="1">
        <f t="shared" si="17"/>
        <v>0</v>
      </c>
      <c r="M49" s="1"/>
      <c r="N49" s="1"/>
      <c r="O49" s="1">
        <v>0</v>
      </c>
      <c r="P49" s="1">
        <f t="shared" si="6"/>
        <v>4.2</v>
      </c>
      <c r="Q49" s="5"/>
      <c r="R49" s="27">
        <f t="shared" si="14"/>
        <v>0</v>
      </c>
      <c r="S49" s="22"/>
      <c r="T49" s="1" t="s">
        <v>97</v>
      </c>
      <c r="U49" s="1">
        <f t="shared" si="21"/>
        <v>17.38095238095238</v>
      </c>
      <c r="V49" s="1">
        <f t="shared" si="19"/>
        <v>17.38095238095238</v>
      </c>
      <c r="W49" s="1">
        <v>4.2</v>
      </c>
      <c r="X49" s="1">
        <v>1.6</v>
      </c>
      <c r="Y49" s="1">
        <v>7.6</v>
      </c>
      <c r="Z49" s="1">
        <v>0.6</v>
      </c>
      <c r="AA49" s="1">
        <v>8.8000000000000007</v>
      </c>
      <c r="AB49" s="1">
        <v>0</v>
      </c>
      <c r="AC49" s="1"/>
      <c r="AD49" s="1">
        <f t="shared" si="20"/>
        <v>0</v>
      </c>
      <c r="AE49" s="6">
        <v>6</v>
      </c>
      <c r="AF49" s="10">
        <f t="shared" si="22"/>
        <v>0</v>
      </c>
      <c r="AG49" s="1">
        <f t="shared" si="23"/>
        <v>0</v>
      </c>
      <c r="AH49" s="1">
        <v>10</v>
      </c>
      <c r="AI49" s="1">
        <f t="shared" si="13"/>
        <v>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35</v>
      </c>
      <c r="C50" s="1">
        <v>285</v>
      </c>
      <c r="D50" s="1"/>
      <c r="E50" s="1">
        <v>32</v>
      </c>
      <c r="F50" s="1">
        <v>253</v>
      </c>
      <c r="G50" s="6">
        <v>0.2</v>
      </c>
      <c r="H50" s="1">
        <v>365</v>
      </c>
      <c r="I50" s="1"/>
      <c r="J50" s="1">
        <v>32</v>
      </c>
      <c r="K50" s="1">
        <f>VLOOKUP(A50,[1]TDSheet!$A:$L,4,0)</f>
        <v>51.2</v>
      </c>
      <c r="L50" s="1">
        <f t="shared" si="17"/>
        <v>0</v>
      </c>
      <c r="M50" s="1"/>
      <c r="N50" s="1"/>
      <c r="O50" s="1">
        <v>0</v>
      </c>
      <c r="P50" s="1">
        <f t="shared" si="6"/>
        <v>6.4</v>
      </c>
      <c r="Q50" s="5"/>
      <c r="R50" s="27">
        <f t="shared" si="14"/>
        <v>0</v>
      </c>
      <c r="S50" s="22"/>
      <c r="T50" s="1"/>
      <c r="U50" s="1">
        <f t="shared" si="21"/>
        <v>39.53125</v>
      </c>
      <c r="V50" s="1">
        <f t="shared" si="19"/>
        <v>39.53125</v>
      </c>
      <c r="W50" s="1">
        <v>3.2</v>
      </c>
      <c r="X50" s="1">
        <v>26</v>
      </c>
      <c r="Y50" s="1">
        <v>2.6</v>
      </c>
      <c r="Z50" s="1">
        <v>2.6</v>
      </c>
      <c r="AA50" s="1">
        <v>18.600000000000001</v>
      </c>
      <c r="AB50" s="1">
        <v>9</v>
      </c>
      <c r="AC50" s="15" t="s">
        <v>48</v>
      </c>
      <c r="AD50" s="1">
        <f t="shared" si="20"/>
        <v>0</v>
      </c>
      <c r="AE50" s="6">
        <v>6</v>
      </c>
      <c r="AF50" s="10">
        <f t="shared" si="22"/>
        <v>0</v>
      </c>
      <c r="AG50" s="1">
        <f t="shared" si="23"/>
        <v>0</v>
      </c>
      <c r="AH50" s="1">
        <v>10</v>
      </c>
      <c r="AI50" s="1">
        <f t="shared" si="13"/>
        <v>60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35</v>
      </c>
      <c r="C51" s="1">
        <v>125</v>
      </c>
      <c r="D51" s="1">
        <v>8</v>
      </c>
      <c r="E51" s="1">
        <v>34</v>
      </c>
      <c r="F51" s="1">
        <v>91</v>
      </c>
      <c r="G51" s="6">
        <v>0.2</v>
      </c>
      <c r="H51" s="1">
        <v>365</v>
      </c>
      <c r="I51" s="1"/>
      <c r="J51" s="1">
        <v>34</v>
      </c>
      <c r="K51" s="1">
        <f>VLOOKUP(A51,[1]TDSheet!$A:$L,4,0)</f>
        <v>46</v>
      </c>
      <c r="L51" s="1">
        <f t="shared" si="17"/>
        <v>0</v>
      </c>
      <c r="M51" s="1"/>
      <c r="N51" s="1"/>
      <c r="O51" s="1">
        <v>0</v>
      </c>
      <c r="P51" s="1">
        <f t="shared" si="6"/>
        <v>6.8</v>
      </c>
      <c r="Q51" s="5"/>
      <c r="R51" s="27">
        <f t="shared" si="14"/>
        <v>0</v>
      </c>
      <c r="S51" s="22"/>
      <c r="T51" s="1"/>
      <c r="U51" s="1">
        <f t="shared" si="21"/>
        <v>13.382352941176471</v>
      </c>
      <c r="V51" s="1">
        <f t="shared" si="19"/>
        <v>13.382352941176471</v>
      </c>
      <c r="W51" s="1">
        <v>5.8</v>
      </c>
      <c r="X51" s="1">
        <v>23.2</v>
      </c>
      <c r="Y51" s="1">
        <v>3</v>
      </c>
      <c r="Z51" s="1">
        <v>3</v>
      </c>
      <c r="AA51" s="1">
        <v>35.6</v>
      </c>
      <c r="AB51" s="1">
        <v>15.8</v>
      </c>
      <c r="AC51" s="1"/>
      <c r="AD51" s="1">
        <f t="shared" si="20"/>
        <v>0</v>
      </c>
      <c r="AE51" s="6">
        <v>6</v>
      </c>
      <c r="AF51" s="10">
        <f t="shared" si="22"/>
        <v>0</v>
      </c>
      <c r="AG51" s="1">
        <f t="shared" si="23"/>
        <v>0</v>
      </c>
      <c r="AH51" s="1">
        <v>10</v>
      </c>
      <c r="AI51" s="1">
        <f t="shared" si="13"/>
        <v>60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35</v>
      </c>
      <c r="C52" s="1">
        <v>-1</v>
      </c>
      <c r="D52" s="1">
        <v>6</v>
      </c>
      <c r="E52" s="1">
        <v>5</v>
      </c>
      <c r="F52" s="1"/>
      <c r="G52" s="6">
        <v>0.3</v>
      </c>
      <c r="H52" s="1">
        <v>180</v>
      </c>
      <c r="I52" s="1"/>
      <c r="J52" s="1">
        <v>7</v>
      </c>
      <c r="K52" s="1">
        <f>VLOOKUP(A52,[1]TDSheet!$A:$L,4,0)</f>
        <v>477.9</v>
      </c>
      <c r="L52" s="1">
        <f t="shared" si="17"/>
        <v>-2</v>
      </c>
      <c r="M52" s="1"/>
      <c r="N52" s="1"/>
      <c r="O52" s="1">
        <v>4116</v>
      </c>
      <c r="P52" s="1">
        <f t="shared" si="6"/>
        <v>1</v>
      </c>
      <c r="Q52" s="5">
        <f>170*30-O52</f>
        <v>984</v>
      </c>
      <c r="R52" s="27">
        <f t="shared" si="14"/>
        <v>980</v>
      </c>
      <c r="S52" s="22">
        <v>980</v>
      </c>
      <c r="T52" s="1"/>
      <c r="U52" s="1">
        <f t="shared" si="21"/>
        <v>5096</v>
      </c>
      <c r="V52" s="1">
        <f t="shared" si="19"/>
        <v>4116</v>
      </c>
      <c r="W52" s="1">
        <v>146.6</v>
      </c>
      <c r="X52" s="1">
        <v>172.6</v>
      </c>
      <c r="Y52" s="1">
        <v>173</v>
      </c>
      <c r="Z52" s="1">
        <v>87.2</v>
      </c>
      <c r="AA52" s="1">
        <v>312</v>
      </c>
      <c r="AB52" s="1">
        <v>143</v>
      </c>
      <c r="AC52" s="1" t="s">
        <v>85</v>
      </c>
      <c r="AD52" s="1">
        <f t="shared" si="20"/>
        <v>295.2</v>
      </c>
      <c r="AE52" s="6">
        <v>14</v>
      </c>
      <c r="AF52" s="10">
        <f t="shared" si="22"/>
        <v>70</v>
      </c>
      <c r="AG52" s="1">
        <f t="shared" si="23"/>
        <v>294</v>
      </c>
      <c r="AH52" s="1">
        <v>14</v>
      </c>
      <c r="AI52" s="1">
        <f t="shared" si="13"/>
        <v>196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35</v>
      </c>
      <c r="C53" s="1">
        <v>883</v>
      </c>
      <c r="D53" s="1">
        <v>849</v>
      </c>
      <c r="E53" s="1">
        <v>386</v>
      </c>
      <c r="F53" s="1">
        <v>485</v>
      </c>
      <c r="G53" s="6">
        <v>0.25</v>
      </c>
      <c r="H53" s="1">
        <v>180</v>
      </c>
      <c r="I53" s="1"/>
      <c r="J53" s="1">
        <v>385</v>
      </c>
      <c r="K53" s="1">
        <f>VLOOKUP(A53,[1]TDSheet!$A:$L,4,0)</f>
        <v>483.5</v>
      </c>
      <c r="L53" s="1">
        <f t="shared" si="17"/>
        <v>1</v>
      </c>
      <c r="M53" s="1"/>
      <c r="N53" s="1"/>
      <c r="O53" s="1">
        <v>840</v>
      </c>
      <c r="P53" s="1">
        <f t="shared" si="6"/>
        <v>77.2</v>
      </c>
      <c r="Q53" s="25">
        <v>720</v>
      </c>
      <c r="R53" s="27">
        <f t="shared" si="14"/>
        <v>672</v>
      </c>
      <c r="S53" s="22">
        <v>720</v>
      </c>
      <c r="T53" s="1"/>
      <c r="U53" s="1">
        <f t="shared" si="21"/>
        <v>25.867875647668392</v>
      </c>
      <c r="V53" s="1">
        <f t="shared" si="19"/>
        <v>17.163212435233159</v>
      </c>
      <c r="W53" s="1">
        <v>61.8</v>
      </c>
      <c r="X53" s="1">
        <v>108.8</v>
      </c>
      <c r="Y53" s="1">
        <v>56.6</v>
      </c>
      <c r="Z53" s="1">
        <v>47.6</v>
      </c>
      <c r="AA53" s="1">
        <v>97.8</v>
      </c>
      <c r="AB53" s="1">
        <v>46.8</v>
      </c>
      <c r="AC53" s="1"/>
      <c r="AD53" s="1">
        <f t="shared" si="20"/>
        <v>180</v>
      </c>
      <c r="AE53" s="6">
        <v>12</v>
      </c>
      <c r="AF53" s="10">
        <f t="shared" si="22"/>
        <v>56</v>
      </c>
      <c r="AG53" s="1">
        <f t="shared" si="23"/>
        <v>168</v>
      </c>
      <c r="AH53" s="1">
        <f>VLOOKUP(A53,[2]Sheet!$A:$AF,32,0)</f>
        <v>14</v>
      </c>
      <c r="AI53" s="1">
        <f t="shared" si="13"/>
        <v>168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35</v>
      </c>
      <c r="C54" s="1">
        <v>148</v>
      </c>
      <c r="D54" s="1"/>
      <c r="E54" s="1">
        <v>150</v>
      </c>
      <c r="F54" s="1">
        <v>-4</v>
      </c>
      <c r="G54" s="6">
        <v>0.25</v>
      </c>
      <c r="H54" s="1">
        <v>180</v>
      </c>
      <c r="I54" s="1"/>
      <c r="J54" s="1">
        <v>208</v>
      </c>
      <c r="K54" s="1">
        <f>VLOOKUP(A54,[1]TDSheet!$A:$L,4,0)</f>
        <v>211</v>
      </c>
      <c r="L54" s="1">
        <f t="shared" si="17"/>
        <v>-58</v>
      </c>
      <c r="M54" s="1"/>
      <c r="N54" s="1"/>
      <c r="O54" s="1">
        <v>1680</v>
      </c>
      <c r="P54" s="1">
        <f t="shared" si="6"/>
        <v>30</v>
      </c>
      <c r="Q54" s="5"/>
      <c r="R54" s="27">
        <f t="shared" si="14"/>
        <v>0</v>
      </c>
      <c r="S54" s="22"/>
      <c r="T54" s="1"/>
      <c r="U54" s="1">
        <f t="shared" si="21"/>
        <v>55.866666666666667</v>
      </c>
      <c r="V54" s="1">
        <f t="shared" si="19"/>
        <v>55.866666666666667</v>
      </c>
      <c r="W54" s="1">
        <v>60</v>
      </c>
      <c r="X54" s="1">
        <v>0.4</v>
      </c>
      <c r="Y54" s="1">
        <v>41.4</v>
      </c>
      <c r="Z54" s="1">
        <v>40.200000000000003</v>
      </c>
      <c r="AA54" s="1">
        <v>75.599999999999994</v>
      </c>
      <c r="AB54" s="1">
        <v>33.200000000000003</v>
      </c>
      <c r="AC54" s="1"/>
      <c r="AD54" s="1">
        <f t="shared" si="20"/>
        <v>0</v>
      </c>
      <c r="AE54" s="6">
        <v>12</v>
      </c>
      <c r="AF54" s="10">
        <f t="shared" si="22"/>
        <v>0</v>
      </c>
      <c r="AG54" s="1">
        <f t="shared" si="23"/>
        <v>0</v>
      </c>
      <c r="AH54" s="1">
        <f>VLOOKUP(A54,[2]Sheet!$A:$AF,32,0)</f>
        <v>14</v>
      </c>
      <c r="AI54" s="1">
        <f t="shared" si="13"/>
        <v>168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41</v>
      </c>
      <c r="C55" s="1">
        <v>83.7</v>
      </c>
      <c r="D55" s="1"/>
      <c r="E55" s="1">
        <v>29.7</v>
      </c>
      <c r="F55" s="1">
        <v>45.9</v>
      </c>
      <c r="G55" s="6">
        <v>1</v>
      </c>
      <c r="H55" s="1">
        <v>180</v>
      </c>
      <c r="I55" s="1"/>
      <c r="J55" s="1">
        <v>29.7</v>
      </c>
      <c r="K55" s="1">
        <f>VLOOKUP(A55,[1]TDSheet!$A:$L,4,0)</f>
        <v>126.9</v>
      </c>
      <c r="L55" s="1">
        <f t="shared" si="17"/>
        <v>0</v>
      </c>
      <c r="M55" s="1"/>
      <c r="N55" s="1"/>
      <c r="O55" s="1">
        <v>113.4</v>
      </c>
      <c r="P55" s="1">
        <f t="shared" si="6"/>
        <v>5.9399999999999995</v>
      </c>
      <c r="Q55" s="5">
        <v>150</v>
      </c>
      <c r="R55" s="27">
        <f t="shared" si="14"/>
        <v>151.20000000000002</v>
      </c>
      <c r="S55" s="24">
        <v>150</v>
      </c>
      <c r="T55" s="23" t="s">
        <v>102</v>
      </c>
      <c r="U55" s="1">
        <f t="shared" si="21"/>
        <v>52.27272727272728</v>
      </c>
      <c r="V55" s="1">
        <f t="shared" si="19"/>
        <v>26.818181818181824</v>
      </c>
      <c r="W55" s="1">
        <v>9.7200000000000006</v>
      </c>
      <c r="X55" s="1">
        <v>5.94</v>
      </c>
      <c r="Y55" s="1">
        <v>5.94</v>
      </c>
      <c r="Z55" s="1">
        <v>5.94</v>
      </c>
      <c r="AA55" s="1">
        <v>5.94</v>
      </c>
      <c r="AB55" s="1">
        <v>4.8600000000000003</v>
      </c>
      <c r="AC55" s="1"/>
      <c r="AD55" s="1">
        <f t="shared" si="20"/>
        <v>150</v>
      </c>
      <c r="AE55" s="6">
        <v>2.7</v>
      </c>
      <c r="AF55" s="10">
        <f t="shared" si="22"/>
        <v>56</v>
      </c>
      <c r="AG55" s="1">
        <f t="shared" si="23"/>
        <v>151.20000000000002</v>
      </c>
      <c r="AH55" s="1">
        <v>14</v>
      </c>
      <c r="AI55" s="1">
        <f t="shared" si="13"/>
        <v>37.800000000000004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41</v>
      </c>
      <c r="C56" s="1">
        <v>50</v>
      </c>
      <c r="D56" s="1"/>
      <c r="E56" s="1">
        <v>20</v>
      </c>
      <c r="F56" s="1">
        <v>30</v>
      </c>
      <c r="G56" s="6">
        <v>1</v>
      </c>
      <c r="H56" s="1">
        <v>180</v>
      </c>
      <c r="I56" s="1"/>
      <c r="J56" s="1">
        <v>20</v>
      </c>
      <c r="K56" s="1">
        <f>VLOOKUP(A56,[1]TDSheet!$A:$L,4,0)</f>
        <v>50</v>
      </c>
      <c r="L56" s="1">
        <f t="shared" si="17"/>
        <v>0</v>
      </c>
      <c r="M56" s="1"/>
      <c r="N56" s="1"/>
      <c r="O56" s="1">
        <v>0</v>
      </c>
      <c r="P56" s="1">
        <f t="shared" si="6"/>
        <v>4</v>
      </c>
      <c r="Q56" s="5">
        <v>150</v>
      </c>
      <c r="R56" s="27">
        <f t="shared" si="14"/>
        <v>180</v>
      </c>
      <c r="S56" s="22">
        <v>120</v>
      </c>
      <c r="T56" s="23" t="s">
        <v>102</v>
      </c>
      <c r="U56" s="1">
        <f t="shared" si="21"/>
        <v>52.5</v>
      </c>
      <c r="V56" s="1">
        <f t="shared" si="19"/>
        <v>7.5</v>
      </c>
      <c r="W56" s="1">
        <v>1</v>
      </c>
      <c r="X56" s="1">
        <v>5</v>
      </c>
      <c r="Y56" s="1">
        <v>2</v>
      </c>
      <c r="Z56" s="1">
        <v>1</v>
      </c>
      <c r="AA56" s="1">
        <v>2</v>
      </c>
      <c r="AB56" s="1">
        <v>1</v>
      </c>
      <c r="AC56" s="1"/>
      <c r="AD56" s="1">
        <f t="shared" si="20"/>
        <v>150</v>
      </c>
      <c r="AE56" s="6">
        <v>5</v>
      </c>
      <c r="AF56" s="10">
        <f t="shared" si="22"/>
        <v>36</v>
      </c>
      <c r="AG56" s="1">
        <f t="shared" si="23"/>
        <v>180</v>
      </c>
      <c r="AH56" s="1">
        <v>12</v>
      </c>
      <c r="AI56" s="1">
        <f t="shared" si="13"/>
        <v>60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35</v>
      </c>
      <c r="C57" s="1">
        <v>-2</v>
      </c>
      <c r="D57" s="1">
        <v>22</v>
      </c>
      <c r="E57" s="1"/>
      <c r="F57" s="1"/>
      <c r="G57" s="6">
        <v>0.14000000000000001</v>
      </c>
      <c r="H57" s="1">
        <v>180</v>
      </c>
      <c r="I57" s="1"/>
      <c r="J57" s="1"/>
      <c r="K57" s="1">
        <f>VLOOKUP(A57,[1]TDSheet!$A:$L,4,0)</f>
        <v>1.1200000000000001</v>
      </c>
      <c r="L57" s="1">
        <f t="shared" si="17"/>
        <v>0</v>
      </c>
      <c r="M57" s="1"/>
      <c r="N57" s="1"/>
      <c r="O57" s="1">
        <v>1056</v>
      </c>
      <c r="P57" s="1">
        <f t="shared" si="6"/>
        <v>0</v>
      </c>
      <c r="Q57" s="5"/>
      <c r="R57" s="27">
        <f t="shared" si="14"/>
        <v>0</v>
      </c>
      <c r="S57" s="22"/>
      <c r="T57" s="1"/>
      <c r="U57" s="1" t="e">
        <f t="shared" si="21"/>
        <v>#DIV/0!</v>
      </c>
      <c r="V57" s="1" t="e">
        <f t="shared" si="19"/>
        <v>#DIV/0!</v>
      </c>
      <c r="W57" s="1">
        <v>0</v>
      </c>
      <c r="X57" s="1">
        <v>69.400000000000006</v>
      </c>
      <c r="Y57" s="1">
        <v>60</v>
      </c>
      <c r="Z57" s="1">
        <v>138</v>
      </c>
      <c r="AA57" s="1">
        <v>76.400000000000006</v>
      </c>
      <c r="AB57" s="1">
        <v>28.4</v>
      </c>
      <c r="AC57" s="1"/>
      <c r="AD57" s="1">
        <f t="shared" si="20"/>
        <v>0</v>
      </c>
      <c r="AE57" s="6">
        <v>22</v>
      </c>
      <c r="AF57" s="10">
        <f t="shared" si="22"/>
        <v>0</v>
      </c>
      <c r="AG57" s="1">
        <f t="shared" si="23"/>
        <v>0</v>
      </c>
      <c r="AH57" s="1">
        <v>12</v>
      </c>
      <c r="AI57" s="1">
        <f t="shared" si="13"/>
        <v>264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41</v>
      </c>
      <c r="C58" s="1"/>
      <c r="D58" s="1"/>
      <c r="E58" s="1"/>
      <c r="F58" s="1"/>
      <c r="G58" s="6">
        <v>1</v>
      </c>
      <c r="H58" s="1">
        <v>180</v>
      </c>
      <c r="I58" s="1"/>
      <c r="J58" s="1"/>
      <c r="K58" s="1"/>
      <c r="L58" s="1"/>
      <c r="M58" s="1"/>
      <c r="N58" s="1"/>
      <c r="O58" s="1"/>
      <c r="P58" s="1">
        <f t="shared" si="6"/>
        <v>0</v>
      </c>
      <c r="Q58" s="1">
        <v>60</v>
      </c>
      <c r="R58" s="27">
        <f t="shared" si="14"/>
        <v>60</v>
      </c>
      <c r="S58" s="6"/>
      <c r="T58" s="23" t="s">
        <v>102</v>
      </c>
      <c r="U58" s="1" t="e">
        <f t="shared" ref="U58" si="27">(F58+O58+R58)/P58</f>
        <v>#DIV/0!</v>
      </c>
      <c r="V58" s="1" t="e">
        <f t="shared" ref="V58" si="28">(F58+O58)/P58</f>
        <v>#DIV/0!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/>
      <c r="AD58" s="1">
        <f t="shared" si="20"/>
        <v>60</v>
      </c>
      <c r="AE58" s="6">
        <v>5</v>
      </c>
      <c r="AF58" s="10">
        <f t="shared" ref="AF58" si="29">MROUND(Q58,AE58*AH58)/AE58</f>
        <v>12</v>
      </c>
      <c r="AG58" s="1">
        <f t="shared" ref="AG58" si="30">AF58*AE58*G58</f>
        <v>60</v>
      </c>
      <c r="AH58" s="1"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7"/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6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7"/>
      <c r="S60" s="6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7"/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7"/>
      <c r="S62" s="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7"/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7"/>
      <c r="S64" s="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7"/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7"/>
      <c r="S66" s="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7"/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7"/>
      <c r="S68" s="6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7"/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7"/>
      <c r="S70" s="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7"/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7"/>
      <c r="S72" s="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7"/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7"/>
      <c r="S74" s="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7"/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7"/>
      <c r="S76" s="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7"/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7"/>
      <c r="S78" s="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7"/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7"/>
      <c r="S80" s="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7"/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7"/>
      <c r="S82" s="6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7"/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7"/>
      <c r="S84" s="6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7"/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7"/>
      <c r="S86" s="6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7"/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7"/>
      <c r="S88" s="6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7"/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7"/>
      <c r="S90" s="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7"/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7"/>
      <c r="S92" s="6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7"/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7"/>
      <c r="S94" s="6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7"/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7"/>
      <c r="S96" s="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7"/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7"/>
      <c r="S98" s="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7"/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7"/>
      <c r="S100" s="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7"/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7"/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7"/>
      <c r="S103" s="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7"/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7"/>
      <c r="S105" s="6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7"/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7"/>
      <c r="S107" s="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7"/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7"/>
      <c r="S109" s="6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7"/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7"/>
      <c r="S111" s="6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7"/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7"/>
      <c r="S113" s="6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7"/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7"/>
      <c r="S115" s="6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7"/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7"/>
      <c r="S117" s="6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7"/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7"/>
      <c r="S119" s="6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7"/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7"/>
      <c r="S121" s="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7"/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7"/>
      <c r="S123" s="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7"/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7"/>
      <c r="S125" s="6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7"/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7"/>
      <c r="S127" s="6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7"/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7"/>
      <c r="S129" s="6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7"/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7"/>
      <c r="S131" s="6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7"/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7"/>
      <c r="S133" s="6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7"/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7"/>
      <c r="S135" s="6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7"/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7"/>
      <c r="S137" s="6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7"/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7"/>
      <c r="S139" s="6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7"/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7"/>
      <c r="S141" s="6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7"/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7"/>
      <c r="S143" s="6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7"/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7"/>
      <c r="S145" s="6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7"/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7"/>
      <c r="S147" s="6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7"/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7"/>
      <c r="S149" s="6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7"/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7"/>
      <c r="S151" s="6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7"/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7"/>
      <c r="S153" s="6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7"/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7"/>
      <c r="S155" s="6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7"/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7"/>
      <c r="S157" s="6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7"/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7"/>
      <c r="S159" s="6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7"/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7"/>
      <c r="S161" s="6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7"/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7"/>
      <c r="S163" s="6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7"/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7"/>
      <c r="S165" s="6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7"/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7"/>
      <c r="S167" s="6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7"/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7"/>
      <c r="S169" s="6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7"/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7"/>
      <c r="S171" s="6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7"/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7"/>
      <c r="S173" s="6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7"/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7"/>
      <c r="S175" s="6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7"/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7"/>
      <c r="S177" s="6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7"/>
      <c r="S178" s="6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7"/>
      <c r="S179" s="6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7"/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7"/>
      <c r="S181" s="6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7"/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7"/>
      <c r="S183" s="6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7"/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7"/>
      <c r="S185" s="6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7"/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7"/>
      <c r="S187" s="6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7"/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7"/>
      <c r="S189" s="6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7"/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7"/>
      <c r="S191" s="6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7"/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7"/>
      <c r="S193" s="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7"/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7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7"/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7"/>
      <c r="S197" s="6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7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7"/>
      <c r="S199" s="6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7"/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7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7"/>
      <c r="S202" s="6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7"/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7"/>
      <c r="S204" s="6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7"/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7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7"/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7"/>
      <c r="S208" s="6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7"/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7"/>
      <c r="S210" s="6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7"/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7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7"/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7"/>
      <c r="S214" s="6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7"/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7"/>
      <c r="S216" s="6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7"/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7"/>
      <c r="S218" s="6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7"/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7"/>
      <c r="S220" s="6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7"/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7"/>
      <c r="S222" s="6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7"/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7"/>
      <c r="S224" s="6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7"/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7"/>
      <c r="S226" s="6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7"/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7"/>
      <c r="S228" s="6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7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7"/>
      <c r="S230" s="6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7"/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7"/>
      <c r="S232" s="6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7"/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7"/>
      <c r="S234" s="6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7"/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7"/>
      <c r="S236" s="6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7"/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7"/>
      <c r="S238" s="6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7"/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7"/>
      <c r="S240" s="6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7"/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7"/>
      <c r="S242" s="6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7"/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7"/>
      <c r="S244" s="6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7"/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7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7"/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7"/>
      <c r="S248" s="6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7"/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7"/>
      <c r="S250" s="6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7"/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7"/>
      <c r="S252" s="6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7"/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7"/>
      <c r="S254" s="6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7"/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7"/>
      <c r="S256" s="6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7"/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7"/>
      <c r="S258" s="6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7"/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7"/>
      <c r="S260" s="6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7"/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7"/>
      <c r="S262" s="6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7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7"/>
      <c r="S264" s="6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7"/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7"/>
      <c r="S266" s="6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7"/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7"/>
      <c r="S268" s="6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7"/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7"/>
      <c r="S270" s="6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7"/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7"/>
      <c r="S272" s="6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7"/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7"/>
      <c r="S274" s="6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7"/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7"/>
      <c r="S276" s="6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7"/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7"/>
      <c r="S278" s="6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7"/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7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7"/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7"/>
      <c r="S282" s="6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7"/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7"/>
      <c r="S284" s="6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7"/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7"/>
      <c r="S286" s="6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7"/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7"/>
      <c r="S288" s="6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7"/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7"/>
      <c r="S290" s="6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7"/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7"/>
      <c r="S292" s="6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7"/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7"/>
      <c r="S294" s="6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7"/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7"/>
      <c r="S296" s="6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7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7"/>
      <c r="S298" s="6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7"/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7"/>
      <c r="S300" s="6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7"/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7"/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7"/>
      <c r="S303" s="6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7"/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7"/>
      <c r="S305" s="6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7"/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7"/>
      <c r="S307" s="6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7"/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7"/>
      <c r="S309" s="6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7"/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7"/>
      <c r="S311" s="6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7"/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7"/>
      <c r="S313" s="6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7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7"/>
      <c r="S315" s="6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7"/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7"/>
      <c r="S317" s="6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7"/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7"/>
      <c r="S319" s="6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7"/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7"/>
      <c r="S321" s="6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7"/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7"/>
      <c r="S323" s="6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7"/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7"/>
      <c r="S325" s="6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7"/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7"/>
      <c r="S327" s="6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7"/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7"/>
      <c r="S329" s="6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7"/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7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7"/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7"/>
      <c r="S333" s="6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7"/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7"/>
      <c r="S335" s="6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7"/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7"/>
      <c r="S337" s="6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7"/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7"/>
      <c r="S339" s="6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7"/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7"/>
      <c r="S341" s="6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7"/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7"/>
      <c r="S343" s="6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7"/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7"/>
      <c r="S345" s="6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7"/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7"/>
      <c r="S347" s="6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7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7"/>
      <c r="S349" s="6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7"/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7"/>
      <c r="S351" s="6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7"/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7"/>
      <c r="S353" s="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7"/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7"/>
      <c r="S355" s="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7"/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7"/>
      <c r="S357" s="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7"/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7"/>
      <c r="S359" s="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7"/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7"/>
      <c r="S361" s="6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7"/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7"/>
      <c r="S363" s="6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7"/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7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7"/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7"/>
      <c r="S367" s="6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7"/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7"/>
      <c r="S369" s="6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7"/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7"/>
      <c r="S371" s="6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7"/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7"/>
      <c r="S373" s="6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7"/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7"/>
      <c r="S375" s="6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7"/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7"/>
      <c r="S377" s="6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7"/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7"/>
      <c r="S379" s="6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7"/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7"/>
      <c r="S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7"/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7"/>
      <c r="S383" s="6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7"/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7"/>
      <c r="S385" s="6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7"/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7"/>
      <c r="S387" s="6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7"/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7"/>
      <c r="S389" s="6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7"/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7"/>
      <c r="S391" s="6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7"/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7"/>
      <c r="S393" s="6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7"/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7"/>
      <c r="S395" s="6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7"/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7"/>
      <c r="S397" s="6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7"/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7"/>
      <c r="S399" s="6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7"/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7"/>
      <c r="S401" s="6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7"/>
      <c r="S402" s="6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7"/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7"/>
      <c r="S404" s="6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7"/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7"/>
      <c r="S406" s="6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7"/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7"/>
      <c r="S408" s="6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7"/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7"/>
      <c r="S410" s="6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7"/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7"/>
      <c r="S412" s="6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7"/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7"/>
      <c r="S414" s="6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7"/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7"/>
      <c r="S416" s="6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7"/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7"/>
      <c r="S418" s="6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7"/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7"/>
      <c r="S420" s="6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7"/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7"/>
      <c r="S422" s="6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7"/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7"/>
      <c r="S424" s="6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7"/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7"/>
      <c r="S426" s="6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7"/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7"/>
      <c r="S428" s="6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7"/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7"/>
      <c r="S430" s="6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7"/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7"/>
      <c r="S432" s="6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7"/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7"/>
      <c r="S434" s="6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7"/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7"/>
      <c r="S436" s="6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7"/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7"/>
      <c r="S438" s="6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7"/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7"/>
      <c r="S440" s="6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7"/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7"/>
      <c r="S442" s="6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7"/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7"/>
      <c r="S444" s="6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7"/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7"/>
      <c r="S446" s="6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7"/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7"/>
      <c r="S448" s="6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7"/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7"/>
      <c r="S450" s="6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7"/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7"/>
      <c r="S452" s="6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7"/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7"/>
      <c r="S454" s="6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7"/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7"/>
      <c r="S456" s="6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7"/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7"/>
      <c r="S458" s="6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7"/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7"/>
      <c r="S460" s="6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7"/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7"/>
      <c r="S462" s="6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7"/>
      <c r="S463" s="6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7"/>
      <c r="S464" s="6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7"/>
      <c r="S465" s="6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7"/>
      <c r="S466" s="6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7"/>
      <c r="S467" s="6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7"/>
      <c r="S468" s="6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7"/>
      <c r="S469" s="6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7"/>
      <c r="S470" s="6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7"/>
      <c r="S471" s="6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7"/>
      <c r="S472" s="6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7"/>
      <c r="S473" s="6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7"/>
      <c r="S474" s="6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7"/>
      <c r="S475" s="6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7"/>
      <c r="S476" s="6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7"/>
      <c r="S477" s="6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7"/>
      <c r="S478" s="6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7"/>
      <c r="S479" s="6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7"/>
      <c r="S480" s="6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7"/>
      <c r="S481" s="6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7"/>
      <c r="S482" s="6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7"/>
      <c r="S483" s="6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7"/>
      <c r="S484" s="6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7"/>
      <c r="S485" s="6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7"/>
      <c r="S486" s="6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7"/>
      <c r="S487" s="6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7"/>
      <c r="S488" s="6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7"/>
      <c r="S489" s="6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7"/>
      <c r="S490" s="6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7"/>
      <c r="S491" s="6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H5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2024-07-18T12:28:49Z</dcterms:created>
  <dcterms:modified xsi:type="dcterms:W3CDTF">2024-07-19T14:37:30Z</dcterms:modified>
</cp:coreProperties>
</file>