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Сочи\"/>
    </mc:Choice>
  </mc:AlternateContent>
  <xr:revisionPtr revIDLastSave="0" documentId="13_ncr:1_{FC19B379-17FB-4745-83C5-7B9E8C407D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" i="1" l="1"/>
  <c r="AE57" i="1" s="1"/>
  <c r="AF57" i="1" s="1"/>
  <c r="P52" i="1"/>
  <c r="AE52" i="1" s="1"/>
  <c r="Q52" i="1" s="1"/>
  <c r="P35" i="1"/>
  <c r="AE35" i="1" s="1"/>
  <c r="AF35" i="1" s="1"/>
  <c r="P25" i="1"/>
  <c r="P18" i="1"/>
  <c r="P12" i="1"/>
  <c r="P7" i="1"/>
  <c r="AE40" i="1"/>
  <c r="AE13" i="1"/>
  <c r="AE14" i="1"/>
  <c r="Q14" i="1" s="1"/>
  <c r="AE16" i="1"/>
  <c r="Q16" i="1" s="1"/>
  <c r="AE21" i="1"/>
  <c r="AF21" i="1" s="1"/>
  <c r="AE25" i="1"/>
  <c r="AF25" i="1" s="1"/>
  <c r="AE34" i="1"/>
  <c r="Q34" i="1" s="1"/>
  <c r="AE38" i="1"/>
  <c r="Q38" i="1" s="1"/>
  <c r="AE42" i="1"/>
  <c r="Q42" i="1" s="1"/>
  <c r="AE50" i="1"/>
  <c r="Q50" i="1" s="1"/>
  <c r="AE55" i="1"/>
  <c r="AF55" i="1" s="1"/>
  <c r="AF38" i="1" l="1"/>
  <c r="AF50" i="1"/>
  <c r="AF14" i="1"/>
  <c r="AF52" i="1"/>
  <c r="AF42" i="1"/>
  <c r="AF16" i="1"/>
  <c r="Q55" i="1"/>
  <c r="Q40" i="1"/>
  <c r="AF40" i="1"/>
  <c r="AF34" i="1"/>
  <c r="AF13" i="1"/>
  <c r="Q13" i="1"/>
  <c r="Q35" i="1"/>
  <c r="Q57" i="1"/>
  <c r="Q25" i="1"/>
  <c r="Q21" i="1"/>
  <c r="AG8" i="1" l="1"/>
  <c r="AE8" i="1" s="1"/>
  <c r="AG9" i="1"/>
  <c r="AG11" i="1"/>
  <c r="AG12" i="1"/>
  <c r="AE12" i="1" s="1"/>
  <c r="AG17" i="1"/>
  <c r="AG18" i="1"/>
  <c r="AE18" i="1" s="1"/>
  <c r="AG20" i="1"/>
  <c r="AG22" i="1"/>
  <c r="AG23" i="1"/>
  <c r="AG26" i="1"/>
  <c r="AG28" i="1"/>
  <c r="AE28" i="1" s="1"/>
  <c r="AG30" i="1"/>
  <c r="AG31" i="1"/>
  <c r="AG32" i="1"/>
  <c r="AG33" i="1"/>
  <c r="AE33" i="1" s="1"/>
  <c r="AG39" i="1"/>
  <c r="AE39" i="1" s="1"/>
  <c r="AG41" i="1"/>
  <c r="AG43" i="1"/>
  <c r="AE43" i="1" s="1"/>
  <c r="AG45" i="1"/>
  <c r="AG46" i="1"/>
  <c r="AE46" i="1" s="1"/>
  <c r="AG48" i="1"/>
  <c r="AG53" i="1"/>
  <c r="AG54" i="1"/>
  <c r="AE54" i="1" s="1"/>
  <c r="AG7" i="1"/>
  <c r="AE7" i="1" s="1"/>
  <c r="AC6" i="1"/>
  <c r="F31" i="1"/>
  <c r="E31" i="1"/>
  <c r="Q54" i="1" l="1"/>
  <c r="AF54" i="1"/>
  <c r="AF33" i="1"/>
  <c r="Q33" i="1"/>
  <c r="Q28" i="1"/>
  <c r="AF28" i="1"/>
  <c r="Q8" i="1"/>
  <c r="AF8" i="1"/>
  <c r="Q7" i="1"/>
  <c r="AF7" i="1"/>
  <c r="Q46" i="1"/>
  <c r="AF46" i="1"/>
  <c r="AF43" i="1"/>
  <c r="Q43" i="1"/>
  <c r="AF39" i="1"/>
  <c r="Q39" i="1"/>
  <c r="Q18" i="1"/>
  <c r="AF18" i="1"/>
  <c r="Q12" i="1"/>
  <c r="AF12" i="1"/>
  <c r="O7" i="1"/>
  <c r="O8" i="1"/>
  <c r="O9" i="1"/>
  <c r="P9" i="1" s="1"/>
  <c r="O10" i="1"/>
  <c r="P10" i="1" s="1"/>
  <c r="O11" i="1"/>
  <c r="P11" i="1" s="1"/>
  <c r="O12" i="1"/>
  <c r="O13" i="1"/>
  <c r="T13" i="1" s="1"/>
  <c r="O14" i="1"/>
  <c r="T14" i="1" s="1"/>
  <c r="O15" i="1"/>
  <c r="P15" i="1" s="1"/>
  <c r="O16" i="1"/>
  <c r="T16" i="1" s="1"/>
  <c r="O17" i="1"/>
  <c r="P17" i="1" s="1"/>
  <c r="O18" i="1"/>
  <c r="O19" i="1"/>
  <c r="P19" i="1" s="1"/>
  <c r="O20" i="1"/>
  <c r="P20" i="1" s="1"/>
  <c r="O21" i="1"/>
  <c r="T21" i="1" s="1"/>
  <c r="O22" i="1"/>
  <c r="P22" i="1" s="1"/>
  <c r="O23" i="1"/>
  <c r="P23" i="1" s="1"/>
  <c r="O24" i="1"/>
  <c r="P24" i="1" s="1"/>
  <c r="O25" i="1"/>
  <c r="T25" i="1" s="1"/>
  <c r="O26" i="1"/>
  <c r="P26" i="1" s="1"/>
  <c r="O27" i="1"/>
  <c r="P27" i="1" s="1"/>
  <c r="O28" i="1"/>
  <c r="O29" i="1"/>
  <c r="P29" i="1" s="1"/>
  <c r="O30" i="1"/>
  <c r="P30" i="1" s="1"/>
  <c r="O31" i="1"/>
  <c r="P31" i="1" s="1"/>
  <c r="O32" i="1"/>
  <c r="P32" i="1" s="1"/>
  <c r="O33" i="1"/>
  <c r="O34" i="1"/>
  <c r="T34" i="1" s="1"/>
  <c r="O35" i="1"/>
  <c r="T35" i="1" s="1"/>
  <c r="O36" i="1"/>
  <c r="P36" i="1" s="1"/>
  <c r="O37" i="1"/>
  <c r="P37" i="1" s="1"/>
  <c r="O38" i="1"/>
  <c r="T38" i="1" s="1"/>
  <c r="O39" i="1"/>
  <c r="O40" i="1"/>
  <c r="T40" i="1" s="1"/>
  <c r="O41" i="1"/>
  <c r="P41" i="1" s="1"/>
  <c r="O42" i="1"/>
  <c r="T42" i="1" s="1"/>
  <c r="O43" i="1"/>
  <c r="O44" i="1"/>
  <c r="P44" i="1" s="1"/>
  <c r="O45" i="1"/>
  <c r="P45" i="1" s="1"/>
  <c r="O46" i="1"/>
  <c r="O47" i="1"/>
  <c r="P47" i="1" s="1"/>
  <c r="O48" i="1"/>
  <c r="P48" i="1" s="1"/>
  <c r="O49" i="1"/>
  <c r="P49" i="1" s="1"/>
  <c r="O50" i="1"/>
  <c r="T50" i="1" s="1"/>
  <c r="O51" i="1"/>
  <c r="P51" i="1" s="1"/>
  <c r="O52" i="1"/>
  <c r="T52" i="1" s="1"/>
  <c r="O53" i="1"/>
  <c r="P53" i="1" s="1"/>
  <c r="O54" i="1"/>
  <c r="O55" i="1"/>
  <c r="T55" i="1" s="1"/>
  <c r="O56" i="1"/>
  <c r="P56" i="1" s="1"/>
  <c r="O57" i="1"/>
  <c r="T57" i="1" s="1"/>
  <c r="O6" i="1"/>
  <c r="U6" i="1" s="1"/>
  <c r="T12" i="1" l="1"/>
  <c r="T18" i="1"/>
  <c r="T46" i="1"/>
  <c r="T39" i="1"/>
  <c r="T43" i="1"/>
  <c r="T7" i="1"/>
  <c r="T8" i="1"/>
  <c r="T28" i="1"/>
  <c r="T33" i="1"/>
  <c r="T54" i="1"/>
  <c r="AC57" i="1"/>
  <c r="AC55" i="1"/>
  <c r="AC43" i="1"/>
  <c r="AC39" i="1"/>
  <c r="AC35" i="1"/>
  <c r="AC33" i="1"/>
  <c r="AC25" i="1"/>
  <c r="AC21" i="1"/>
  <c r="AC13" i="1"/>
  <c r="AC7" i="1"/>
  <c r="AC54" i="1"/>
  <c r="AC52" i="1"/>
  <c r="AC50" i="1"/>
  <c r="AC46" i="1"/>
  <c r="AC42" i="1"/>
  <c r="AC40" i="1"/>
  <c r="AC38" i="1"/>
  <c r="AC34" i="1"/>
  <c r="AC28" i="1"/>
  <c r="AC18" i="1"/>
  <c r="AC16" i="1"/>
  <c r="AC14" i="1"/>
  <c r="AC12" i="1"/>
  <c r="AC8" i="1"/>
  <c r="U55" i="1"/>
  <c r="U51" i="1"/>
  <c r="U47" i="1"/>
  <c r="U43" i="1"/>
  <c r="U39" i="1"/>
  <c r="U35" i="1"/>
  <c r="U31" i="1"/>
  <c r="U27" i="1"/>
  <c r="U23" i="1"/>
  <c r="U19" i="1"/>
  <c r="U16" i="1"/>
  <c r="U12" i="1"/>
  <c r="U9" i="1"/>
  <c r="U57" i="1"/>
  <c r="U53" i="1"/>
  <c r="U49" i="1"/>
  <c r="U45" i="1"/>
  <c r="U41" i="1"/>
  <c r="U37" i="1"/>
  <c r="U33" i="1"/>
  <c r="U29" i="1"/>
  <c r="U25" i="1"/>
  <c r="U21" i="1"/>
  <c r="U17" i="1"/>
  <c r="U14" i="1"/>
  <c r="U11" i="1"/>
  <c r="U7" i="1"/>
  <c r="T6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5" i="1"/>
  <c r="U13" i="1"/>
  <c r="U10" i="1"/>
  <c r="U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0" i="1" l="1"/>
  <c r="AE20" i="1"/>
  <c r="AC24" i="1"/>
  <c r="AE24" i="1"/>
  <c r="AC32" i="1"/>
  <c r="AE32" i="1"/>
  <c r="AC36" i="1"/>
  <c r="AE36" i="1"/>
  <c r="AC44" i="1"/>
  <c r="AE44" i="1"/>
  <c r="AC48" i="1"/>
  <c r="AE48" i="1"/>
  <c r="AC56" i="1"/>
  <c r="AE56" i="1"/>
  <c r="AC9" i="1"/>
  <c r="AE9" i="1"/>
  <c r="AC17" i="1"/>
  <c r="AE17" i="1"/>
  <c r="AC29" i="1"/>
  <c r="AE29" i="1"/>
  <c r="AC37" i="1"/>
  <c r="AE37" i="1"/>
  <c r="AC41" i="1"/>
  <c r="AE41" i="1"/>
  <c r="AC45" i="1"/>
  <c r="AE45" i="1"/>
  <c r="AC49" i="1"/>
  <c r="AE49" i="1"/>
  <c r="AC53" i="1"/>
  <c r="AE53" i="1"/>
  <c r="AC10" i="1"/>
  <c r="AE10" i="1"/>
  <c r="AC22" i="1"/>
  <c r="AE22" i="1"/>
  <c r="AC26" i="1"/>
  <c r="AE26" i="1"/>
  <c r="AC30" i="1"/>
  <c r="AE30" i="1"/>
  <c r="AC11" i="1"/>
  <c r="AE11" i="1"/>
  <c r="AC15" i="1"/>
  <c r="AE15" i="1"/>
  <c r="AC19" i="1"/>
  <c r="AE19" i="1"/>
  <c r="AC23" i="1"/>
  <c r="AE23" i="1"/>
  <c r="AC27" i="1"/>
  <c r="AE27" i="1"/>
  <c r="AC31" i="1"/>
  <c r="AE31" i="1"/>
  <c r="AC47" i="1"/>
  <c r="AE47" i="1"/>
  <c r="AC51" i="1"/>
  <c r="AE51" i="1"/>
  <c r="AC5" i="1"/>
  <c r="P5" i="1"/>
  <c r="K5" i="1"/>
  <c r="AF51" i="1" l="1"/>
  <c r="Q51" i="1"/>
  <c r="T51" i="1" s="1"/>
  <c r="AF47" i="1"/>
  <c r="Q47" i="1"/>
  <c r="T47" i="1" s="1"/>
  <c r="AF31" i="1"/>
  <c r="Q31" i="1"/>
  <c r="T31" i="1" s="1"/>
  <c r="AF27" i="1"/>
  <c r="Q27" i="1"/>
  <c r="T27" i="1" s="1"/>
  <c r="AF23" i="1"/>
  <c r="Q23" i="1"/>
  <c r="T23" i="1" s="1"/>
  <c r="AF19" i="1"/>
  <c r="Q19" i="1"/>
  <c r="T19" i="1" s="1"/>
  <c r="AF15" i="1"/>
  <c r="Q15" i="1"/>
  <c r="T15" i="1" s="1"/>
  <c r="AF11" i="1"/>
  <c r="Q11" i="1"/>
  <c r="T11" i="1" s="1"/>
  <c r="Q30" i="1"/>
  <c r="T30" i="1" s="1"/>
  <c r="AF30" i="1"/>
  <c r="Q26" i="1"/>
  <c r="T26" i="1" s="1"/>
  <c r="AF26" i="1"/>
  <c r="Q22" i="1"/>
  <c r="T22" i="1" s="1"/>
  <c r="AF22" i="1"/>
  <c r="Q10" i="1"/>
  <c r="T10" i="1" s="1"/>
  <c r="AF10" i="1"/>
  <c r="AF53" i="1"/>
  <c r="Q53" i="1"/>
  <c r="T53" i="1" s="1"/>
  <c r="AF49" i="1"/>
  <c r="Q49" i="1"/>
  <c r="T49" i="1" s="1"/>
  <c r="AF45" i="1"/>
  <c r="Q45" i="1"/>
  <c r="T45" i="1" s="1"/>
  <c r="AF41" i="1"/>
  <c r="Q41" i="1"/>
  <c r="T41" i="1" s="1"/>
  <c r="AF37" i="1"/>
  <c r="Q37" i="1"/>
  <c r="T37" i="1" s="1"/>
  <c r="AF29" i="1"/>
  <c r="Q29" i="1"/>
  <c r="T29" i="1" s="1"/>
  <c r="AF17" i="1"/>
  <c r="Q17" i="1"/>
  <c r="T17" i="1" s="1"/>
  <c r="AF9" i="1"/>
  <c r="Q9" i="1"/>
  <c r="AE5" i="1"/>
  <c r="Q56" i="1"/>
  <c r="T56" i="1" s="1"/>
  <c r="AF56" i="1"/>
  <c r="Q48" i="1"/>
  <c r="T48" i="1" s="1"/>
  <c r="AF48" i="1"/>
  <c r="Q44" i="1"/>
  <c r="T44" i="1" s="1"/>
  <c r="AF44" i="1"/>
  <c r="Q36" i="1"/>
  <c r="T36" i="1" s="1"/>
  <c r="AF36" i="1"/>
  <c r="Q32" i="1"/>
  <c r="T32" i="1" s="1"/>
  <c r="AF32" i="1"/>
  <c r="Q24" i="1"/>
  <c r="T24" i="1" s="1"/>
  <c r="AF24" i="1"/>
  <c r="Q20" i="1"/>
  <c r="T20" i="1" s="1"/>
  <c r="AF20" i="1"/>
  <c r="AF5" i="1" l="1"/>
  <c r="T9" i="1"/>
  <c r="Q5" i="1"/>
</calcChain>
</file>

<file path=xl/sharedStrings.xml><?xml version="1.0" encoding="utf-8"?>
<sst xmlns="http://schemas.openxmlformats.org/spreadsheetml/2006/main" count="160" uniqueCount="95">
  <si>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</si>
  <si>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</si>
  <si>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</si>
  <si>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</si>
  <si>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</si>
  <si>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</si>
  <si>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</si>
  <si>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</si>
  <si>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</si>
  <si>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</si>
  <si>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</si>
  <si>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</si>
  <si>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</si>
  <si>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</si>
  <si>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</si>
  <si>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</si>
  <si>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</si>
  <si>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</si>
  <si>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</si>
  <si>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</si>
  <si>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</si>
  <si>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</si>
  <si>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</si>
  <si>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</si>
  <si>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</si>
  <si>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</si>
  <si>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14,07,</t>
  </si>
  <si>
    <t>18,07,</t>
  </si>
  <si>
    <t>08,07,</t>
  </si>
  <si>
    <t>24,06,</t>
  </si>
  <si>
    <t>10,06,</t>
  </si>
  <si>
    <t>03,06,</t>
  </si>
  <si>
    <t>20,05,</t>
  </si>
  <si>
    <t>01,05,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</si>
  <si>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</si>
  <si>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</si>
  <si>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</si>
  <si>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</si>
  <si>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</si>
  <si>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</si>
  <si>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</si>
  <si>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</si>
  <si>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</si>
  <si>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</si>
  <si>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</si>
  <si>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</si>
  <si>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</si>
  <si>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</si>
  <si>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необходимо увеличить продажи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</si>
  <si>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</si>
  <si>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</si>
  <si>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</si>
  <si>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</si>
  <si>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</si>
  <si>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</si>
  <si>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</si>
  <si>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</si>
  <si>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</si>
  <si>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</si>
  <si>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</si>
  <si>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</si>
  <si>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</si>
  <si>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</si>
  <si>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</si>
  <si>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</si>
  <si>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</si>
  <si>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</si>
  <si>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</si>
  <si>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</si>
  <si>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</si>
  <si>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</si>
  <si>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</si>
  <si>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</si>
  <si>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</si>
  <si>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</si>
  <si>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</si>
  <si>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</si>
  <si>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</si>
  <si>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</si>
  <si>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</si>
  <si>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</si>
  <si>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</si>
  <si>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</si>
  <si>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</si>
  <si>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</si>
  <si>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29,06 завод не отгрузил 1372шт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</si>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</sst>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7,24%20&#1055;&#1054;&#1050;&#1054;&#1052;%20&#1047;&#1055;&#1060;%20&#1092;&#1080;&#1083;&#1080;&#1072;&#1083;&#1099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9" sqref="AB9"/>
    </sheetView>
  </sheetViews>
  <sheetFormatPr defaultRowHeight="15" x14ac:dyDescent="0.25"/>
  <cols>
    <col min="1" max="1" width="60" customWidth="1"/>
    <col min="2" max="2" width="4.42578125" customWidth="1"/>
    <col min="3" max="6" width="6" customWidth="1"/>
    <col min="7" max="7" width="5.28515625" style="8" customWidth="1"/>
    <col min="8" max="8" width="5.28515625" customWidth="1"/>
    <col min="9" max="9" width="1.140625" customWidth="1"/>
    <col min="10" max="11" width="6.28515625" customWidth="1"/>
    <col min="12" max="13" width="1.140625" customWidth="1"/>
    <col min="14" max="14" width="7.140625" customWidth="1"/>
    <col min="15" max="15" width="6.28515625" customWidth="1"/>
    <col min="16" max="17" width="12.140625" customWidth="1"/>
    <col min="18" max="18" width="6.28515625" customWidth="1"/>
    <col min="19" max="19" width="21.140625" customWidth="1"/>
    <col min="20" max="21" width="5.140625" customWidth="1"/>
    <col min="22" max="27" width="6.140625" customWidth="1"/>
    <col min="28" max="28" width="28.28515625" customWidth="1"/>
    <col min="29" max="29" width="7" customWidth="1"/>
    <col min="30" max="30" width="7" style="8" customWidth="1"/>
    <col min="31" max="31" width="7" style="13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7" t="s">
        <v>92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93</v>
      </c>
      <c r="Q2" s="17" t="s">
        <v>94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93</v>
      </c>
      <c r="AD2" s="6"/>
      <c r="AE2" s="10"/>
      <c r="AF2" s="17" t="s">
        <v>94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3482.4999999999995</v>
      </c>
      <c r="F5" s="4">
        <f>SUM(F6:F491)</f>
        <v>7643.9</v>
      </c>
      <c r="G5" s="6"/>
      <c r="H5" s="1"/>
      <c r="I5" s="1"/>
      <c r="J5" s="4">
        <f t="shared" ref="J5:R5" si="0">SUM(J6:J491)</f>
        <v>3646.4999999999995</v>
      </c>
      <c r="K5" s="4">
        <f t="shared" si="0"/>
        <v>-164</v>
      </c>
      <c r="L5" s="4">
        <f t="shared" si="0"/>
        <v>0</v>
      </c>
      <c r="M5" s="4">
        <f t="shared" si="0"/>
        <v>0</v>
      </c>
      <c r="N5" s="4">
        <f t="shared" si="0"/>
        <v>15929.800000000001</v>
      </c>
      <c r="O5" s="4">
        <f t="shared" si="0"/>
        <v>696.5</v>
      </c>
      <c r="P5" s="4">
        <f t="shared" si="0"/>
        <v>11064</v>
      </c>
      <c r="Q5" s="4">
        <f t="shared" si="0"/>
        <v>11645.8</v>
      </c>
      <c r="R5" s="4">
        <f t="shared" si="0"/>
        <v>0</v>
      </c>
      <c r="S5" s="1"/>
      <c r="T5" s="1"/>
      <c r="U5" s="1"/>
      <c r="V5" s="4">
        <f t="shared" ref="V5:AA5" si="1">SUM(V6:V491)</f>
        <v>946.34000000000015</v>
      </c>
      <c r="W5" s="4">
        <f t="shared" si="1"/>
        <v>1750.1600000000003</v>
      </c>
      <c r="X5" s="4">
        <f t="shared" si="1"/>
        <v>884.90000000000009</v>
      </c>
      <c r="Y5" s="4">
        <f t="shared" si="1"/>
        <v>706.36000000000013</v>
      </c>
      <c r="Z5" s="4">
        <f t="shared" si="1"/>
        <v>1552.3200000000002</v>
      </c>
      <c r="AA5" s="4">
        <f t="shared" si="1"/>
        <v>718</v>
      </c>
      <c r="AB5" s="1"/>
      <c r="AC5" s="4">
        <f>SUM(AC6:AC491)</f>
        <v>3522.2699999999995</v>
      </c>
      <c r="AD5" s="6"/>
      <c r="AE5" s="12">
        <f>SUM(AE6:AE491)</f>
        <v>1064</v>
      </c>
      <c r="AF5" s="4">
        <f>SUM(AF6:AF491)</f>
        <v>3800.4800000000005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-39</v>
      </c>
      <c r="D6" s="1">
        <v>46</v>
      </c>
      <c r="E6" s="16">
        <v>20</v>
      </c>
      <c r="F6" s="16">
        <v>-13</v>
      </c>
      <c r="G6" s="6">
        <v>0</v>
      </c>
      <c r="H6" s="1" t="e">
        <v>#N/A</v>
      </c>
      <c r="I6" s="1"/>
      <c r="J6" s="1">
        <v>20</v>
      </c>
      <c r="K6" s="1">
        <f t="shared" ref="K6:K31" si="2">E6-J6</f>
        <v>0</v>
      </c>
      <c r="L6" s="1"/>
      <c r="M6" s="1"/>
      <c r="N6" s="1"/>
      <c r="O6" s="1">
        <f>E6/5</f>
        <v>4</v>
      </c>
      <c r="P6" s="5"/>
      <c r="Q6" s="5"/>
      <c r="R6" s="5"/>
      <c r="S6" s="1"/>
      <c r="T6" s="1">
        <f>(F6+N6+P6)/O6</f>
        <v>-3.25</v>
      </c>
      <c r="U6" s="1">
        <f t="shared" ref="U6:U37" si="3">(F6+N6)/O6</f>
        <v>-3.25</v>
      </c>
      <c r="V6" s="1">
        <v>3.4</v>
      </c>
      <c r="W6" s="1">
        <v>2</v>
      </c>
      <c r="X6" s="1">
        <v>3.6</v>
      </c>
      <c r="Y6" s="1">
        <v>1.2</v>
      </c>
      <c r="Z6" s="1">
        <v>2.4</v>
      </c>
      <c r="AA6" s="1">
        <v>0.8</v>
      </c>
      <c r="AB6" s="1"/>
      <c r="AC6" s="1">
        <f>P6*G6</f>
        <v>0</v>
      </c>
      <c r="AD6" s="6">
        <v>0</v>
      </c>
      <c r="AE6" s="1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36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/>
      <c r="J7" s="1"/>
      <c r="K7" s="1">
        <f t="shared" si="2"/>
        <v>0</v>
      </c>
      <c r="L7" s="1"/>
      <c r="M7" s="1"/>
      <c r="N7" s="1">
        <v>504</v>
      </c>
      <c r="O7" s="1">
        <f t="shared" ref="O7:O57" si="4">E7/5</f>
        <v>0</v>
      </c>
      <c r="P7" s="5">
        <f>27*30-N7-F7</f>
        <v>306</v>
      </c>
      <c r="Q7" s="5">
        <f>AE7*AD7</f>
        <v>336</v>
      </c>
      <c r="R7" s="5"/>
      <c r="S7" s="1"/>
      <c r="T7" s="1" t="e">
        <f>(F7+N7+Q7)/O7</f>
        <v>#DIV/0!</v>
      </c>
      <c r="U7" s="1" t="e">
        <f t="shared" si="3"/>
        <v>#DIV/0!</v>
      </c>
      <c r="V7" s="1">
        <v>17.8</v>
      </c>
      <c r="W7" s="1">
        <v>26.6</v>
      </c>
      <c r="X7" s="1">
        <v>6.2</v>
      </c>
      <c r="Y7" s="1">
        <v>9.8000000000000007</v>
      </c>
      <c r="Z7" s="1">
        <v>35</v>
      </c>
      <c r="AA7" s="1">
        <v>11.4</v>
      </c>
      <c r="AB7" s="1"/>
      <c r="AC7" s="1">
        <f t="shared" ref="AC7:AC57" si="5">P7*G7</f>
        <v>91.8</v>
      </c>
      <c r="AD7" s="6">
        <v>12</v>
      </c>
      <c r="AE7" s="10">
        <f>MROUND(P7,AD7*AG7)/AD7</f>
        <v>28</v>
      </c>
      <c r="AF7" s="1">
        <f>AE7*AD7*G7</f>
        <v>100.8</v>
      </c>
      <c r="AG7" s="1">
        <f>VLOOKUP(A7,[1]Sheet!$A:$AF,32,0)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8" t="s">
        <v>37</v>
      </c>
      <c r="B8" s="1" t="s">
        <v>35</v>
      </c>
      <c r="C8" s="1">
        <v>-2</v>
      </c>
      <c r="D8" s="1">
        <v>409</v>
      </c>
      <c r="E8" s="1">
        <v>4</v>
      </c>
      <c r="F8" s="1"/>
      <c r="G8" s="6">
        <v>0.3</v>
      </c>
      <c r="H8" s="1">
        <v>180</v>
      </c>
      <c r="I8" s="1"/>
      <c r="J8" s="1">
        <v>4</v>
      </c>
      <c r="K8" s="1">
        <f t="shared" si="2"/>
        <v>0</v>
      </c>
      <c r="L8" s="1"/>
      <c r="M8" s="1"/>
      <c r="N8" s="1">
        <v>672</v>
      </c>
      <c r="O8" s="1">
        <f t="shared" si="4"/>
        <v>0.8</v>
      </c>
      <c r="P8" s="5"/>
      <c r="Q8" s="5">
        <f t="shared" ref="Q8:Q57" si="6">AE8*AD8</f>
        <v>0</v>
      </c>
      <c r="R8" s="5"/>
      <c r="S8" s="1"/>
      <c r="T8" s="1">
        <f t="shared" ref="T8:T57" si="7">(F8+N8+Q8)/O8</f>
        <v>840</v>
      </c>
      <c r="U8" s="1">
        <f t="shared" si="3"/>
        <v>840</v>
      </c>
      <c r="V8" s="1">
        <v>22.6</v>
      </c>
      <c r="W8" s="1">
        <v>49.4</v>
      </c>
      <c r="X8" s="1">
        <v>15.8</v>
      </c>
      <c r="Y8" s="1">
        <v>12.4</v>
      </c>
      <c r="Z8" s="1">
        <v>44.4</v>
      </c>
      <c r="AA8" s="1">
        <v>13.6</v>
      </c>
      <c r="AB8" s="1"/>
      <c r="AC8" s="1">
        <f t="shared" si="5"/>
        <v>0</v>
      </c>
      <c r="AD8" s="6">
        <v>12</v>
      </c>
      <c r="AE8" s="10">
        <f t="shared" ref="AE8:AE57" si="8">MROUND(P8,AD8*AG8)/AD8</f>
        <v>0</v>
      </c>
      <c r="AF8" s="1">
        <f t="shared" ref="AF8:AF57" si="9">AE8*AD8*G8</f>
        <v>0</v>
      </c>
      <c r="AG8" s="1">
        <f>VLOOKUP(A8,[1]Sheet!$A:$AF,32,0)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384</v>
      </c>
      <c r="D9" s="1">
        <v>98</v>
      </c>
      <c r="E9" s="1">
        <v>219</v>
      </c>
      <c r="F9" s="1">
        <v>167</v>
      </c>
      <c r="G9" s="6">
        <v>0.3</v>
      </c>
      <c r="H9" s="1">
        <v>180</v>
      </c>
      <c r="I9" s="1"/>
      <c r="J9" s="1">
        <v>224</v>
      </c>
      <c r="K9" s="1">
        <f t="shared" si="2"/>
        <v>-5</v>
      </c>
      <c r="L9" s="1"/>
      <c r="M9" s="1"/>
      <c r="N9" s="1">
        <v>672</v>
      </c>
      <c r="O9" s="1">
        <f t="shared" si="4"/>
        <v>43.8</v>
      </c>
      <c r="P9" s="5">
        <f>30*O9-N9-F9</f>
        <v>475</v>
      </c>
      <c r="Q9" s="5">
        <f t="shared" si="6"/>
        <v>504</v>
      </c>
      <c r="R9" s="5"/>
      <c r="S9" s="1"/>
      <c r="T9" s="1">
        <f t="shared" si="7"/>
        <v>30.662100456621008</v>
      </c>
      <c r="U9" s="1">
        <f t="shared" si="3"/>
        <v>19.155251141552512</v>
      </c>
      <c r="V9" s="1">
        <v>34.6</v>
      </c>
      <c r="W9" s="1">
        <v>90</v>
      </c>
      <c r="X9" s="1">
        <v>22.8</v>
      </c>
      <c r="Y9" s="1">
        <v>17.2</v>
      </c>
      <c r="Z9" s="1">
        <v>57</v>
      </c>
      <c r="AA9" s="1">
        <v>23.2</v>
      </c>
      <c r="AB9" s="1"/>
      <c r="AC9" s="1">
        <f t="shared" si="5"/>
        <v>142.5</v>
      </c>
      <c r="AD9" s="6">
        <v>12</v>
      </c>
      <c r="AE9" s="10">
        <f t="shared" si="8"/>
        <v>42</v>
      </c>
      <c r="AF9" s="1">
        <f t="shared" si="9"/>
        <v>151.19999999999999</v>
      </c>
      <c r="AG9" s="1">
        <f>VLOOKUP(A9,[1]Sheet!$A:$AF,32,0)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89</v>
      </c>
      <c r="D10" s="1">
        <v>5</v>
      </c>
      <c r="E10" s="1">
        <v>82</v>
      </c>
      <c r="F10" s="1">
        <v>7</v>
      </c>
      <c r="G10" s="6">
        <v>0.3</v>
      </c>
      <c r="H10" s="1">
        <v>180</v>
      </c>
      <c r="I10" s="1"/>
      <c r="J10" s="1">
        <v>141</v>
      </c>
      <c r="K10" s="1">
        <f t="shared" si="2"/>
        <v>-59</v>
      </c>
      <c r="L10" s="1"/>
      <c r="M10" s="1"/>
      <c r="N10" s="1">
        <v>168</v>
      </c>
      <c r="O10" s="1">
        <f t="shared" si="4"/>
        <v>16.399999999999999</v>
      </c>
      <c r="P10" s="5">
        <f t="shared" ref="P10:P11" si="10">30*O10-N10-F10</f>
        <v>316.99999999999994</v>
      </c>
      <c r="Q10" s="5">
        <f t="shared" si="6"/>
        <v>336</v>
      </c>
      <c r="R10" s="5"/>
      <c r="S10" s="1"/>
      <c r="T10" s="1">
        <f t="shared" si="7"/>
        <v>31.158536585365855</v>
      </c>
      <c r="U10" s="1">
        <f t="shared" si="3"/>
        <v>10.670731707317074</v>
      </c>
      <c r="V10" s="1">
        <v>10</v>
      </c>
      <c r="W10" s="1">
        <v>3.2</v>
      </c>
      <c r="X10" s="1">
        <v>10.199999999999999</v>
      </c>
      <c r="Y10" s="1">
        <v>7.2</v>
      </c>
      <c r="Z10" s="1">
        <v>7.2</v>
      </c>
      <c r="AA10" s="1">
        <v>5.8</v>
      </c>
      <c r="AB10" s="1"/>
      <c r="AC10" s="1">
        <f t="shared" si="5"/>
        <v>95.09999999999998</v>
      </c>
      <c r="AD10" s="6">
        <v>12</v>
      </c>
      <c r="AE10" s="10">
        <f t="shared" si="8"/>
        <v>28</v>
      </c>
      <c r="AF10" s="1">
        <f t="shared" si="9"/>
        <v>100.8</v>
      </c>
      <c r="AG10" s="1"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165</v>
      </c>
      <c r="D11" s="1">
        <v>5</v>
      </c>
      <c r="E11" s="1">
        <v>220</v>
      </c>
      <c r="F11" s="1">
        <v>-63</v>
      </c>
      <c r="G11" s="6">
        <v>0.3</v>
      </c>
      <c r="H11" s="1">
        <v>180</v>
      </c>
      <c r="I11" s="1"/>
      <c r="J11" s="1">
        <v>235</v>
      </c>
      <c r="K11" s="1">
        <f t="shared" si="2"/>
        <v>-15</v>
      </c>
      <c r="L11" s="1"/>
      <c r="M11" s="1"/>
      <c r="N11" s="1">
        <v>840</v>
      </c>
      <c r="O11" s="1">
        <f t="shared" si="4"/>
        <v>44</v>
      </c>
      <c r="P11" s="5">
        <f t="shared" si="10"/>
        <v>543</v>
      </c>
      <c r="Q11" s="5">
        <f t="shared" si="6"/>
        <v>504</v>
      </c>
      <c r="R11" s="5"/>
      <c r="S11" s="1"/>
      <c r="T11" s="1">
        <f t="shared" si="7"/>
        <v>29.113636363636363</v>
      </c>
      <c r="U11" s="1">
        <f t="shared" si="3"/>
        <v>17.65909090909091</v>
      </c>
      <c r="V11" s="1">
        <v>26</v>
      </c>
      <c r="W11" s="1">
        <v>86.2</v>
      </c>
      <c r="X11" s="1">
        <v>25.4</v>
      </c>
      <c r="Y11" s="1">
        <v>23.4</v>
      </c>
      <c r="Z11" s="1">
        <v>58.2</v>
      </c>
      <c r="AA11" s="1">
        <v>24</v>
      </c>
      <c r="AB11" s="1"/>
      <c r="AC11" s="1">
        <f t="shared" si="5"/>
        <v>162.9</v>
      </c>
      <c r="AD11" s="6">
        <v>12</v>
      </c>
      <c r="AE11" s="10">
        <f t="shared" si="8"/>
        <v>42</v>
      </c>
      <c r="AF11" s="1">
        <f t="shared" si="9"/>
        <v>151.19999999999999</v>
      </c>
      <c r="AG11" s="1">
        <f>VLOOKUP(A11,[1]Sheet!$A:$AF,32,0)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42</v>
      </c>
      <c r="B12" s="1" t="s">
        <v>35</v>
      </c>
      <c r="C12" s="1">
        <v>-3</v>
      </c>
      <c r="D12" s="1">
        <v>88</v>
      </c>
      <c r="E12" s="1"/>
      <c r="F12" s="1"/>
      <c r="G12" s="6">
        <v>0.09</v>
      </c>
      <c r="H12" s="1">
        <v>180</v>
      </c>
      <c r="I12" s="1"/>
      <c r="J12" s="1"/>
      <c r="K12" s="1">
        <f t="shared" si="2"/>
        <v>0</v>
      </c>
      <c r="L12" s="1"/>
      <c r="M12" s="1"/>
      <c r="N12" s="1">
        <v>1344</v>
      </c>
      <c r="O12" s="1">
        <f t="shared" si="4"/>
        <v>0</v>
      </c>
      <c r="P12" s="5">
        <f>30*70-N12</f>
        <v>756</v>
      </c>
      <c r="Q12" s="5">
        <f t="shared" si="6"/>
        <v>672</v>
      </c>
      <c r="R12" s="5"/>
      <c r="S12" s="1"/>
      <c r="T12" s="1" t="e">
        <f t="shared" si="7"/>
        <v>#DIV/0!</v>
      </c>
      <c r="U12" s="1" t="e">
        <f t="shared" si="3"/>
        <v>#DIV/0!</v>
      </c>
      <c r="V12" s="1">
        <v>98</v>
      </c>
      <c r="W12" s="1">
        <v>43.2</v>
      </c>
      <c r="X12" s="1">
        <v>51.2</v>
      </c>
      <c r="Y12" s="1">
        <v>55</v>
      </c>
      <c r="Z12" s="1">
        <v>56.2</v>
      </c>
      <c r="AA12" s="1">
        <v>2</v>
      </c>
      <c r="AB12" s="1"/>
      <c r="AC12" s="1">
        <f t="shared" si="5"/>
        <v>68.039999999999992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VLOOKUP(A12,[1]Sheet!$A:$AF,32,0)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8" t="s">
        <v>43</v>
      </c>
      <c r="B13" s="1" t="s">
        <v>35</v>
      </c>
      <c r="C13" s="1">
        <v>37</v>
      </c>
      <c r="D13" s="1">
        <v>1</v>
      </c>
      <c r="E13" s="1">
        <v>30</v>
      </c>
      <c r="F13" s="1">
        <v>-1</v>
      </c>
      <c r="G13" s="6">
        <v>0.36</v>
      </c>
      <c r="H13" s="1">
        <v>180</v>
      </c>
      <c r="I13" s="1"/>
      <c r="J13" s="1">
        <v>36</v>
      </c>
      <c r="K13" s="1">
        <f t="shared" si="2"/>
        <v>-6</v>
      </c>
      <c r="L13" s="1"/>
      <c r="M13" s="1"/>
      <c r="N13" s="1">
        <v>420</v>
      </c>
      <c r="O13" s="1">
        <f t="shared" si="4"/>
        <v>6</v>
      </c>
      <c r="P13" s="5"/>
      <c r="Q13" s="5">
        <f t="shared" si="6"/>
        <v>0</v>
      </c>
      <c r="R13" s="5"/>
      <c r="S13" s="1"/>
      <c r="T13" s="1">
        <f t="shared" si="7"/>
        <v>69.833333333333329</v>
      </c>
      <c r="U13" s="1">
        <f t="shared" si="3"/>
        <v>69.833333333333329</v>
      </c>
      <c r="V13" s="1">
        <v>13.8</v>
      </c>
      <c r="W13" s="1">
        <v>13.2</v>
      </c>
      <c r="X13" s="1">
        <v>11.4</v>
      </c>
      <c r="Y13" s="1">
        <v>5.4</v>
      </c>
      <c r="Z13" s="1">
        <v>13.6</v>
      </c>
      <c r="AA13" s="1">
        <v>3</v>
      </c>
      <c r="AB13" s="1"/>
      <c r="AC13" s="1">
        <f t="shared" si="5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44</v>
      </c>
      <c r="B14" s="1" t="s">
        <v>41</v>
      </c>
      <c r="C14" s="1">
        <v>11</v>
      </c>
      <c r="D14" s="1"/>
      <c r="E14" s="1">
        <v>11</v>
      </c>
      <c r="F14" s="1"/>
      <c r="G14" s="6">
        <v>1</v>
      </c>
      <c r="H14" s="1">
        <v>180</v>
      </c>
      <c r="I14" s="1"/>
      <c r="J14" s="1">
        <v>11</v>
      </c>
      <c r="K14" s="1">
        <f t="shared" si="2"/>
        <v>0</v>
      </c>
      <c r="L14" s="1"/>
      <c r="M14" s="1"/>
      <c r="N14" s="1">
        <v>132</v>
      </c>
      <c r="O14" s="1">
        <f t="shared" si="4"/>
        <v>2.2000000000000002</v>
      </c>
      <c r="P14" s="5"/>
      <c r="Q14" s="5">
        <f t="shared" si="6"/>
        <v>0</v>
      </c>
      <c r="R14" s="5"/>
      <c r="S14" s="1"/>
      <c r="T14" s="1">
        <f t="shared" si="7"/>
        <v>59.999999999999993</v>
      </c>
      <c r="U14" s="1">
        <f t="shared" si="3"/>
        <v>59.999999999999993</v>
      </c>
      <c r="V14" s="1">
        <v>8.8000000000000007</v>
      </c>
      <c r="W14" s="1">
        <v>2.2000000000000002</v>
      </c>
      <c r="X14" s="1">
        <v>3.3</v>
      </c>
      <c r="Y14" s="1">
        <v>3.3</v>
      </c>
      <c r="Z14" s="1">
        <v>2.2000000000000002</v>
      </c>
      <c r="AA14" s="1">
        <v>4.3</v>
      </c>
      <c r="AB14" s="1"/>
      <c r="AC14" s="1">
        <f t="shared" si="5"/>
        <v>0</v>
      </c>
      <c r="AD14" s="6">
        <v>5.5</v>
      </c>
      <c r="AE14" s="10">
        <f t="shared" si="8"/>
        <v>0</v>
      </c>
      <c r="AF14" s="1">
        <f t="shared" si="9"/>
        <v>0</v>
      </c>
      <c r="AG14" s="1"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9</v>
      </c>
      <c r="D15" s="1"/>
      <c r="E15" s="1">
        <v>3</v>
      </c>
      <c r="F15" s="1">
        <v>6</v>
      </c>
      <c r="G15" s="6">
        <v>1</v>
      </c>
      <c r="H15" s="1">
        <v>180</v>
      </c>
      <c r="I15" s="1"/>
      <c r="J15" s="1">
        <v>3</v>
      </c>
      <c r="K15" s="1">
        <f t="shared" si="2"/>
        <v>0</v>
      </c>
      <c r="L15" s="1"/>
      <c r="M15" s="1"/>
      <c r="N15" s="1">
        <v>0</v>
      </c>
      <c r="O15" s="1">
        <f t="shared" si="4"/>
        <v>0.6</v>
      </c>
      <c r="P15" s="19">
        <f>30*O15-N15-F15</f>
        <v>12</v>
      </c>
      <c r="Q15" s="19">
        <f t="shared" si="6"/>
        <v>0</v>
      </c>
      <c r="R15" s="5"/>
      <c r="S15" s="1"/>
      <c r="T15" s="1">
        <f t="shared" si="7"/>
        <v>10</v>
      </c>
      <c r="U15" s="1">
        <f t="shared" si="3"/>
        <v>10</v>
      </c>
      <c r="V15" s="1">
        <v>1.2</v>
      </c>
      <c r="W15" s="1">
        <v>0</v>
      </c>
      <c r="X15" s="1">
        <v>0</v>
      </c>
      <c r="Y15" s="1">
        <v>0</v>
      </c>
      <c r="Z15" s="1">
        <v>0.6</v>
      </c>
      <c r="AA15" s="1">
        <v>1.2</v>
      </c>
      <c r="AB15" s="1"/>
      <c r="AC15" s="1">
        <f t="shared" si="5"/>
        <v>12</v>
      </c>
      <c r="AD15" s="6">
        <v>3</v>
      </c>
      <c r="AE15" s="10">
        <f t="shared" si="8"/>
        <v>0</v>
      </c>
      <c r="AF15" s="1">
        <f t="shared" si="9"/>
        <v>0</v>
      </c>
      <c r="AG15" s="1"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44.4</v>
      </c>
      <c r="D16" s="1">
        <v>3.7</v>
      </c>
      <c r="E16" s="1">
        <v>7.4</v>
      </c>
      <c r="F16" s="1">
        <v>37</v>
      </c>
      <c r="G16" s="6">
        <v>1</v>
      </c>
      <c r="H16" s="1">
        <v>180</v>
      </c>
      <c r="I16" s="1"/>
      <c r="J16" s="1">
        <v>7.4</v>
      </c>
      <c r="K16" s="1">
        <f t="shared" si="2"/>
        <v>0</v>
      </c>
      <c r="L16" s="1"/>
      <c r="M16" s="1"/>
      <c r="N16" s="1">
        <v>0</v>
      </c>
      <c r="O16" s="1">
        <f t="shared" si="4"/>
        <v>1.48</v>
      </c>
      <c r="P16" s="5"/>
      <c r="Q16" s="5">
        <f t="shared" si="6"/>
        <v>0</v>
      </c>
      <c r="R16" s="5"/>
      <c r="S16" s="1"/>
      <c r="T16" s="1">
        <f t="shared" si="7"/>
        <v>25</v>
      </c>
      <c r="U16" s="1">
        <f t="shared" si="3"/>
        <v>25</v>
      </c>
      <c r="V16" s="1">
        <v>2.96</v>
      </c>
      <c r="W16" s="1">
        <v>2.2200000000000002</v>
      </c>
      <c r="X16" s="1">
        <v>0</v>
      </c>
      <c r="Y16" s="1">
        <v>1.48</v>
      </c>
      <c r="Z16" s="1">
        <v>3.7</v>
      </c>
      <c r="AA16" s="1">
        <v>0.74</v>
      </c>
      <c r="AB16" s="1"/>
      <c r="AC16" s="1">
        <f t="shared" si="5"/>
        <v>0</v>
      </c>
      <c r="AD16" s="6">
        <v>3.7</v>
      </c>
      <c r="AE16" s="10">
        <f t="shared" si="8"/>
        <v>0</v>
      </c>
      <c r="AF16" s="1">
        <f t="shared" si="9"/>
        <v>0</v>
      </c>
      <c r="AG16" s="1"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35</v>
      </c>
      <c r="C17" s="1">
        <v>701</v>
      </c>
      <c r="D17" s="1">
        <v>49</v>
      </c>
      <c r="E17" s="1">
        <v>185</v>
      </c>
      <c r="F17" s="1">
        <v>516</v>
      </c>
      <c r="G17" s="6">
        <v>0.25</v>
      </c>
      <c r="H17" s="1">
        <v>180</v>
      </c>
      <c r="I17" s="1"/>
      <c r="J17" s="1">
        <v>190</v>
      </c>
      <c r="K17" s="1">
        <f t="shared" si="2"/>
        <v>-5</v>
      </c>
      <c r="L17" s="1"/>
      <c r="M17" s="1"/>
      <c r="N17" s="1">
        <v>0</v>
      </c>
      <c r="O17" s="1">
        <f t="shared" si="4"/>
        <v>37</v>
      </c>
      <c r="P17" s="5">
        <f>30*O17-N17-F17</f>
        <v>594</v>
      </c>
      <c r="Q17" s="5">
        <f t="shared" si="6"/>
        <v>672</v>
      </c>
      <c r="R17" s="5"/>
      <c r="S17" s="1"/>
      <c r="T17" s="1">
        <f t="shared" si="7"/>
        <v>32.108108108108105</v>
      </c>
      <c r="U17" s="1">
        <f t="shared" si="3"/>
        <v>13.945945945945946</v>
      </c>
      <c r="V17" s="1">
        <v>17.2</v>
      </c>
      <c r="W17" s="1">
        <v>76</v>
      </c>
      <c r="X17" s="1">
        <v>14.8</v>
      </c>
      <c r="Y17" s="1">
        <v>10.6</v>
      </c>
      <c r="Z17" s="1">
        <v>40.4</v>
      </c>
      <c r="AA17" s="1">
        <v>16.600000000000001</v>
      </c>
      <c r="AB17" s="1"/>
      <c r="AC17" s="1">
        <f t="shared" si="5"/>
        <v>148.5</v>
      </c>
      <c r="AD17" s="6">
        <v>12</v>
      </c>
      <c r="AE17" s="10">
        <f t="shared" si="8"/>
        <v>56</v>
      </c>
      <c r="AF17" s="1">
        <f t="shared" si="9"/>
        <v>168</v>
      </c>
      <c r="AG17" s="1">
        <f>VLOOKUP(A17,[1]Sheet!$A:$AF,32,0)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49</v>
      </c>
      <c r="B18" s="1" t="s">
        <v>35</v>
      </c>
      <c r="C18" s="1">
        <v>103</v>
      </c>
      <c r="D18" s="1">
        <v>2</v>
      </c>
      <c r="E18" s="1">
        <v>32</v>
      </c>
      <c r="F18" s="1"/>
      <c r="G18" s="6">
        <v>0.25</v>
      </c>
      <c r="H18" s="1">
        <v>180</v>
      </c>
      <c r="I18" s="1"/>
      <c r="J18" s="1">
        <v>32</v>
      </c>
      <c r="K18" s="1">
        <f t="shared" si="2"/>
        <v>0</v>
      </c>
      <c r="L18" s="1"/>
      <c r="M18" s="1"/>
      <c r="N18" s="1">
        <v>168</v>
      </c>
      <c r="O18" s="1">
        <f t="shared" si="4"/>
        <v>6.4</v>
      </c>
      <c r="P18" s="5">
        <f>20*30-N18</f>
        <v>432</v>
      </c>
      <c r="Q18" s="5">
        <f t="shared" si="6"/>
        <v>504</v>
      </c>
      <c r="R18" s="5"/>
      <c r="S18" s="1"/>
      <c r="T18" s="1">
        <f t="shared" si="7"/>
        <v>105</v>
      </c>
      <c r="U18" s="1">
        <f t="shared" si="3"/>
        <v>26.25</v>
      </c>
      <c r="V18" s="1">
        <v>18.2</v>
      </c>
      <c r="W18" s="1">
        <v>20.399999999999999</v>
      </c>
      <c r="X18" s="1">
        <v>17.399999999999999</v>
      </c>
      <c r="Y18" s="1">
        <v>17.399999999999999</v>
      </c>
      <c r="Z18" s="1">
        <v>30.2</v>
      </c>
      <c r="AA18" s="1">
        <v>12.4</v>
      </c>
      <c r="AB18" s="1"/>
      <c r="AC18" s="1">
        <f t="shared" si="5"/>
        <v>108</v>
      </c>
      <c r="AD18" s="6">
        <v>12</v>
      </c>
      <c r="AE18" s="10">
        <f t="shared" si="8"/>
        <v>42</v>
      </c>
      <c r="AF18" s="1">
        <f t="shared" si="9"/>
        <v>126</v>
      </c>
      <c r="AG18" s="1">
        <f>VLOOKUP(A18,[1]Sheet!$A:$AF,32,0)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41</v>
      </c>
      <c r="C19" s="1">
        <v>44.4</v>
      </c>
      <c r="D19" s="1">
        <v>7.4</v>
      </c>
      <c r="E19" s="1">
        <v>25.9</v>
      </c>
      <c r="F19" s="1">
        <v>18.5</v>
      </c>
      <c r="G19" s="6">
        <v>1</v>
      </c>
      <c r="H19" s="1">
        <v>180</v>
      </c>
      <c r="I19" s="1"/>
      <c r="J19" s="1">
        <v>25.9</v>
      </c>
      <c r="K19" s="1">
        <f t="shared" si="2"/>
        <v>0</v>
      </c>
      <c r="L19" s="1"/>
      <c r="M19" s="1"/>
      <c r="N19" s="1">
        <v>103.6</v>
      </c>
      <c r="O19" s="1">
        <f t="shared" si="4"/>
        <v>5.18</v>
      </c>
      <c r="P19" s="20">
        <f t="shared" ref="P19:P20" si="11">30*O19-N19-F19</f>
        <v>33.299999999999983</v>
      </c>
      <c r="Q19" s="20">
        <f t="shared" si="6"/>
        <v>51.800000000000004</v>
      </c>
      <c r="R19" s="5"/>
      <c r="S19" s="1"/>
      <c r="T19" s="1">
        <f t="shared" si="7"/>
        <v>33.571428571428577</v>
      </c>
      <c r="U19" s="1">
        <f t="shared" si="3"/>
        <v>23.571428571428573</v>
      </c>
      <c r="V19" s="1">
        <v>5.92</v>
      </c>
      <c r="W19" s="1">
        <v>6.6599999999999993</v>
      </c>
      <c r="X19" s="1">
        <v>3.7</v>
      </c>
      <c r="Y19" s="1">
        <v>1.48</v>
      </c>
      <c r="Z19" s="1">
        <v>5.92</v>
      </c>
      <c r="AA19" s="1">
        <v>0</v>
      </c>
      <c r="AB19" s="1"/>
      <c r="AC19" s="1">
        <f t="shared" si="5"/>
        <v>33.299999999999983</v>
      </c>
      <c r="AD19" s="6">
        <v>3.7</v>
      </c>
      <c r="AE19" s="10">
        <f t="shared" si="8"/>
        <v>14</v>
      </c>
      <c r="AF19" s="1">
        <f t="shared" si="9"/>
        <v>51.800000000000004</v>
      </c>
      <c r="AG19" s="1"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35</v>
      </c>
      <c r="C20" s="1">
        <v>551</v>
      </c>
      <c r="D20" s="1">
        <v>2</v>
      </c>
      <c r="E20" s="1">
        <v>213</v>
      </c>
      <c r="F20" s="1">
        <v>336</v>
      </c>
      <c r="G20" s="6">
        <v>0.25</v>
      </c>
      <c r="H20" s="1">
        <v>180</v>
      </c>
      <c r="I20" s="1"/>
      <c r="J20" s="1">
        <v>213</v>
      </c>
      <c r="K20" s="1">
        <f t="shared" si="2"/>
        <v>0</v>
      </c>
      <c r="L20" s="1"/>
      <c r="M20" s="1"/>
      <c r="N20" s="1">
        <v>504</v>
      </c>
      <c r="O20" s="1">
        <f t="shared" si="4"/>
        <v>42.6</v>
      </c>
      <c r="P20" s="5">
        <f t="shared" si="11"/>
        <v>438</v>
      </c>
      <c r="Q20" s="5">
        <f t="shared" si="6"/>
        <v>420</v>
      </c>
      <c r="R20" s="5"/>
      <c r="S20" s="1"/>
      <c r="T20" s="1">
        <f t="shared" si="7"/>
        <v>29.577464788732392</v>
      </c>
      <c r="U20" s="1">
        <f t="shared" si="3"/>
        <v>19.718309859154928</v>
      </c>
      <c r="V20" s="1">
        <v>27.2</v>
      </c>
      <c r="W20" s="1">
        <v>67.8</v>
      </c>
      <c r="X20" s="1">
        <v>13.6</v>
      </c>
      <c r="Y20" s="1">
        <v>8.4</v>
      </c>
      <c r="Z20" s="1">
        <v>34.6</v>
      </c>
      <c r="AA20" s="1">
        <v>17</v>
      </c>
      <c r="AB20" s="1"/>
      <c r="AC20" s="1">
        <f t="shared" si="5"/>
        <v>109.5</v>
      </c>
      <c r="AD20" s="6">
        <v>6</v>
      </c>
      <c r="AE20" s="10">
        <f t="shared" si="8"/>
        <v>70</v>
      </c>
      <c r="AF20" s="1">
        <f t="shared" si="9"/>
        <v>105</v>
      </c>
      <c r="AG20" s="1">
        <f>VLOOKUP(A20,[1]Sheet!$A:$AF,32,0)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52</v>
      </c>
      <c r="B21" s="1" t="s">
        <v>35</v>
      </c>
      <c r="C21" s="1">
        <v>523</v>
      </c>
      <c r="D21" s="1">
        <v>63</v>
      </c>
      <c r="E21" s="1">
        <v>99</v>
      </c>
      <c r="F21" s="1">
        <v>445</v>
      </c>
      <c r="G21" s="6">
        <v>0.25</v>
      </c>
      <c r="H21" s="1">
        <v>180</v>
      </c>
      <c r="I21" s="1"/>
      <c r="J21" s="1">
        <v>96</v>
      </c>
      <c r="K21" s="1">
        <f t="shared" si="2"/>
        <v>3</v>
      </c>
      <c r="L21" s="1"/>
      <c r="M21" s="1"/>
      <c r="N21" s="1">
        <v>504</v>
      </c>
      <c r="O21" s="1">
        <f t="shared" si="4"/>
        <v>19.8</v>
      </c>
      <c r="P21" s="5"/>
      <c r="Q21" s="5">
        <f t="shared" si="6"/>
        <v>0</v>
      </c>
      <c r="R21" s="5"/>
      <c r="S21" s="1"/>
      <c r="T21" s="1">
        <f t="shared" si="7"/>
        <v>47.929292929292927</v>
      </c>
      <c r="U21" s="1">
        <f t="shared" si="3"/>
        <v>47.929292929292927</v>
      </c>
      <c r="V21" s="1">
        <v>10.199999999999999</v>
      </c>
      <c r="W21" s="1">
        <v>77</v>
      </c>
      <c r="X21" s="1">
        <v>25</v>
      </c>
      <c r="Y21" s="1">
        <v>20.6</v>
      </c>
      <c r="Z21" s="1">
        <v>60.8</v>
      </c>
      <c r="AA21" s="1">
        <v>41.8</v>
      </c>
      <c r="AB21" s="1"/>
      <c r="AC21" s="1">
        <f t="shared" si="5"/>
        <v>0</v>
      </c>
      <c r="AD21" s="6">
        <v>6</v>
      </c>
      <c r="AE21" s="10">
        <f t="shared" si="8"/>
        <v>0</v>
      </c>
      <c r="AF21" s="1">
        <f t="shared" si="9"/>
        <v>0</v>
      </c>
      <c r="AG21" s="1"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35</v>
      </c>
      <c r="C22" s="1">
        <v>187</v>
      </c>
      <c r="D22" s="1">
        <v>59</v>
      </c>
      <c r="E22" s="1">
        <v>174</v>
      </c>
      <c r="F22" s="1">
        <v>23</v>
      </c>
      <c r="G22" s="6">
        <v>0.25</v>
      </c>
      <c r="H22" s="1">
        <v>180</v>
      </c>
      <c r="I22" s="1"/>
      <c r="J22" s="1">
        <v>174</v>
      </c>
      <c r="K22" s="1">
        <f t="shared" si="2"/>
        <v>0</v>
      </c>
      <c r="L22" s="1"/>
      <c r="M22" s="1"/>
      <c r="N22" s="1">
        <v>672</v>
      </c>
      <c r="O22" s="1">
        <f t="shared" si="4"/>
        <v>34.799999999999997</v>
      </c>
      <c r="P22" s="5">
        <f t="shared" ref="P22:P24" si="12">30*O22-N22-F22</f>
        <v>349</v>
      </c>
      <c r="Q22" s="5">
        <f t="shared" si="6"/>
        <v>336</v>
      </c>
      <c r="R22" s="5"/>
      <c r="S22" s="1"/>
      <c r="T22" s="1">
        <f t="shared" si="7"/>
        <v>29.626436781609197</v>
      </c>
      <c r="U22" s="1">
        <f t="shared" si="3"/>
        <v>19.971264367816094</v>
      </c>
      <c r="V22" s="1">
        <v>33.799999999999997</v>
      </c>
      <c r="W22" s="1">
        <v>30</v>
      </c>
      <c r="X22" s="1">
        <v>21.2</v>
      </c>
      <c r="Y22" s="1">
        <v>17.399999999999999</v>
      </c>
      <c r="Z22" s="1">
        <v>24.6</v>
      </c>
      <c r="AA22" s="1">
        <v>13</v>
      </c>
      <c r="AB22" s="1"/>
      <c r="AC22" s="1">
        <f t="shared" si="5"/>
        <v>87.25</v>
      </c>
      <c r="AD22" s="6">
        <v>12</v>
      </c>
      <c r="AE22" s="10">
        <f t="shared" si="8"/>
        <v>28</v>
      </c>
      <c r="AF22" s="1">
        <f t="shared" si="9"/>
        <v>84</v>
      </c>
      <c r="AG22" s="1">
        <f>VLOOKUP(A22,[1]Sheet!$A:$AF,32,0)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200</v>
      </c>
      <c r="D23" s="1">
        <v>49</v>
      </c>
      <c r="E23" s="1">
        <v>86</v>
      </c>
      <c r="F23" s="1">
        <v>124</v>
      </c>
      <c r="G23" s="6">
        <v>0.25</v>
      </c>
      <c r="H23" s="1">
        <v>180</v>
      </c>
      <c r="I23" s="1"/>
      <c r="J23" s="1">
        <v>86</v>
      </c>
      <c r="K23" s="1">
        <f t="shared" si="2"/>
        <v>0</v>
      </c>
      <c r="L23" s="1"/>
      <c r="M23" s="1"/>
      <c r="N23" s="1">
        <v>0</v>
      </c>
      <c r="O23" s="1">
        <f t="shared" si="4"/>
        <v>17.2</v>
      </c>
      <c r="P23" s="5">
        <f t="shared" si="12"/>
        <v>392</v>
      </c>
      <c r="Q23" s="5">
        <f t="shared" si="6"/>
        <v>336</v>
      </c>
      <c r="R23" s="5"/>
      <c r="S23" s="1"/>
      <c r="T23" s="1">
        <f t="shared" si="7"/>
        <v>26.744186046511629</v>
      </c>
      <c r="U23" s="1">
        <f t="shared" si="3"/>
        <v>7.2093023255813957</v>
      </c>
      <c r="V23" s="1">
        <v>11.2</v>
      </c>
      <c r="W23" s="1">
        <v>21.8</v>
      </c>
      <c r="X23" s="1">
        <v>10.8</v>
      </c>
      <c r="Y23" s="1">
        <v>9.1999999999999993</v>
      </c>
      <c r="Z23" s="1">
        <v>9.6</v>
      </c>
      <c r="AA23" s="1">
        <v>8.8000000000000007</v>
      </c>
      <c r="AB23" s="1"/>
      <c r="AC23" s="1">
        <f t="shared" si="5"/>
        <v>98</v>
      </c>
      <c r="AD23" s="6">
        <v>12</v>
      </c>
      <c r="AE23" s="10">
        <f t="shared" si="8"/>
        <v>28</v>
      </c>
      <c r="AF23" s="1">
        <f t="shared" si="9"/>
        <v>84</v>
      </c>
      <c r="AG23" s="1">
        <f>VLOOKUP(A23,[1]Sheet!$A:$AF,32,0)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35</v>
      </c>
      <c r="C24" s="1">
        <v>110</v>
      </c>
      <c r="D24" s="1">
        <v>23</v>
      </c>
      <c r="E24" s="1">
        <v>65</v>
      </c>
      <c r="F24" s="1">
        <v>48</v>
      </c>
      <c r="G24" s="6">
        <v>0.25</v>
      </c>
      <c r="H24" s="1">
        <v>180</v>
      </c>
      <c r="I24" s="1"/>
      <c r="J24" s="1">
        <v>71</v>
      </c>
      <c r="K24" s="1">
        <f t="shared" si="2"/>
        <v>-6</v>
      </c>
      <c r="L24" s="1"/>
      <c r="M24" s="1"/>
      <c r="N24" s="1">
        <v>168</v>
      </c>
      <c r="O24" s="1">
        <f t="shared" si="4"/>
        <v>13</v>
      </c>
      <c r="P24" s="5">
        <f t="shared" si="12"/>
        <v>174</v>
      </c>
      <c r="Q24" s="5">
        <f t="shared" si="6"/>
        <v>168</v>
      </c>
      <c r="R24" s="5"/>
      <c r="S24" s="1"/>
      <c r="T24" s="1">
        <f t="shared" si="7"/>
        <v>29.53846153846154</v>
      </c>
      <c r="U24" s="1">
        <f t="shared" si="3"/>
        <v>16.615384615384617</v>
      </c>
      <c r="V24" s="1">
        <v>11.6</v>
      </c>
      <c r="W24" s="1">
        <v>12.2</v>
      </c>
      <c r="X24" s="1">
        <v>7</v>
      </c>
      <c r="Y24" s="1">
        <v>14.6</v>
      </c>
      <c r="Z24" s="1">
        <v>9.8000000000000007</v>
      </c>
      <c r="AA24" s="1">
        <v>6</v>
      </c>
      <c r="AB24" s="1"/>
      <c r="AC24" s="1">
        <f t="shared" si="5"/>
        <v>43.5</v>
      </c>
      <c r="AD24" s="6">
        <v>12</v>
      </c>
      <c r="AE24" s="10">
        <f t="shared" si="8"/>
        <v>14</v>
      </c>
      <c r="AF24" s="1">
        <f t="shared" si="9"/>
        <v>42</v>
      </c>
      <c r="AG24" s="1"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56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/>
      <c r="J25" s="1"/>
      <c r="K25" s="1">
        <f t="shared" si="2"/>
        <v>0</v>
      </c>
      <c r="L25" s="1"/>
      <c r="M25" s="1"/>
      <c r="N25" s="1">
        <v>72</v>
      </c>
      <c r="O25" s="1">
        <f t="shared" si="4"/>
        <v>0</v>
      </c>
      <c r="P25" s="5">
        <f>30*10-N25</f>
        <v>228</v>
      </c>
      <c r="Q25" s="5">
        <f t="shared" si="6"/>
        <v>216</v>
      </c>
      <c r="R25" s="5"/>
      <c r="S25" s="1"/>
      <c r="T25" s="1" t="e">
        <f t="shared" si="7"/>
        <v>#DIV/0!</v>
      </c>
      <c r="U25" s="1" t="e">
        <f t="shared" si="3"/>
        <v>#DIV/0!</v>
      </c>
      <c r="V25" s="1">
        <v>14.4</v>
      </c>
      <c r="W25" s="1">
        <v>0</v>
      </c>
      <c r="X25" s="1">
        <v>2.4</v>
      </c>
      <c r="Y25" s="1">
        <v>6</v>
      </c>
      <c r="Z25" s="1">
        <v>2.4</v>
      </c>
      <c r="AA25" s="1">
        <v>2.4</v>
      </c>
      <c r="AB25" s="1"/>
      <c r="AC25" s="1">
        <f t="shared" si="5"/>
        <v>228</v>
      </c>
      <c r="AD25" s="6">
        <v>6</v>
      </c>
      <c r="AE25" s="10">
        <f t="shared" si="8"/>
        <v>36</v>
      </c>
      <c r="AF25" s="1">
        <f t="shared" si="9"/>
        <v>216</v>
      </c>
      <c r="AG25" s="1"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35</v>
      </c>
      <c r="C26" s="1">
        <v>143</v>
      </c>
      <c r="D26" s="1">
        <v>4</v>
      </c>
      <c r="E26" s="1">
        <v>131</v>
      </c>
      <c r="F26" s="1">
        <v>12</v>
      </c>
      <c r="G26" s="6">
        <v>0.25</v>
      </c>
      <c r="H26" s="1">
        <v>180</v>
      </c>
      <c r="I26" s="1"/>
      <c r="J26" s="1">
        <v>151</v>
      </c>
      <c r="K26" s="1">
        <f t="shared" si="2"/>
        <v>-20</v>
      </c>
      <c r="L26" s="1"/>
      <c r="M26" s="1"/>
      <c r="N26" s="1">
        <v>168</v>
      </c>
      <c r="O26" s="1">
        <f t="shared" si="4"/>
        <v>26.2</v>
      </c>
      <c r="P26" s="5">
        <f t="shared" ref="P26:P27" si="13">30*O26-N26-F26</f>
        <v>606</v>
      </c>
      <c r="Q26" s="5">
        <f t="shared" si="6"/>
        <v>672</v>
      </c>
      <c r="R26" s="5"/>
      <c r="S26" s="1"/>
      <c r="T26" s="1">
        <f t="shared" si="7"/>
        <v>32.519083969465647</v>
      </c>
      <c r="U26" s="1">
        <f t="shared" si="3"/>
        <v>6.8702290076335881</v>
      </c>
      <c r="V26" s="1">
        <v>27.2</v>
      </c>
      <c r="W26" s="1">
        <v>20.2</v>
      </c>
      <c r="X26" s="1">
        <v>16.2</v>
      </c>
      <c r="Y26" s="1">
        <v>4.4000000000000004</v>
      </c>
      <c r="Z26" s="1">
        <v>28.2</v>
      </c>
      <c r="AA26" s="1">
        <v>0</v>
      </c>
      <c r="AB26" s="1"/>
      <c r="AC26" s="1">
        <f t="shared" si="5"/>
        <v>151.5</v>
      </c>
      <c r="AD26" s="6">
        <v>12</v>
      </c>
      <c r="AE26" s="10">
        <f t="shared" si="8"/>
        <v>56</v>
      </c>
      <c r="AF26" s="1">
        <f t="shared" si="9"/>
        <v>168</v>
      </c>
      <c r="AG26" s="1">
        <f>VLOOKUP(A26,[1]Sheet!$A:$AF,32,0)</f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35</v>
      </c>
      <c r="C27" s="1">
        <v>401</v>
      </c>
      <c r="D27" s="1">
        <v>132</v>
      </c>
      <c r="E27" s="1">
        <v>93</v>
      </c>
      <c r="F27" s="1">
        <v>312</v>
      </c>
      <c r="G27" s="6">
        <v>0.43</v>
      </c>
      <c r="H27" s="1">
        <v>180</v>
      </c>
      <c r="I27" s="1"/>
      <c r="J27" s="1">
        <v>96</v>
      </c>
      <c r="K27" s="1">
        <f t="shared" si="2"/>
        <v>-3</v>
      </c>
      <c r="L27" s="1"/>
      <c r="M27" s="1"/>
      <c r="N27" s="1">
        <v>0</v>
      </c>
      <c r="O27" s="1">
        <f t="shared" si="4"/>
        <v>18.600000000000001</v>
      </c>
      <c r="P27" s="5">
        <f t="shared" si="13"/>
        <v>246</v>
      </c>
      <c r="Q27" s="5">
        <f t="shared" si="6"/>
        <v>192</v>
      </c>
      <c r="R27" s="5"/>
      <c r="S27" s="1"/>
      <c r="T27" s="1">
        <f t="shared" si="7"/>
        <v>27.096774193548384</v>
      </c>
      <c r="U27" s="1">
        <f t="shared" si="3"/>
        <v>16.774193548387096</v>
      </c>
      <c r="V27" s="1">
        <v>11.4</v>
      </c>
      <c r="W27" s="1">
        <v>48.4</v>
      </c>
      <c r="X27" s="1">
        <v>6.8</v>
      </c>
      <c r="Y27" s="1">
        <v>4.4000000000000004</v>
      </c>
      <c r="Z27" s="1">
        <v>22</v>
      </c>
      <c r="AA27" s="1">
        <v>7.2</v>
      </c>
      <c r="AB27" s="1"/>
      <c r="AC27" s="1">
        <f t="shared" si="5"/>
        <v>105.78</v>
      </c>
      <c r="AD27" s="6">
        <v>16</v>
      </c>
      <c r="AE27" s="10">
        <f t="shared" si="8"/>
        <v>12</v>
      </c>
      <c r="AF27" s="1">
        <f t="shared" si="9"/>
        <v>82.56</v>
      </c>
      <c r="AG27" s="1"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59</v>
      </c>
      <c r="B28" s="1" t="s">
        <v>35</v>
      </c>
      <c r="C28" s="1">
        <v>678</v>
      </c>
      <c r="D28" s="1">
        <v>34</v>
      </c>
      <c r="E28" s="1">
        <v>83</v>
      </c>
      <c r="F28" s="1">
        <v>595</v>
      </c>
      <c r="G28" s="6">
        <v>0.9</v>
      </c>
      <c r="H28" s="1">
        <v>180</v>
      </c>
      <c r="I28" s="1"/>
      <c r="J28" s="1">
        <v>86</v>
      </c>
      <c r="K28" s="1">
        <f t="shared" si="2"/>
        <v>-3</v>
      </c>
      <c r="L28" s="1"/>
      <c r="M28" s="1"/>
      <c r="N28" s="1">
        <v>0</v>
      </c>
      <c r="O28" s="1">
        <f t="shared" si="4"/>
        <v>16.600000000000001</v>
      </c>
      <c r="P28" s="5"/>
      <c r="Q28" s="5">
        <f t="shared" si="6"/>
        <v>0</v>
      </c>
      <c r="R28" s="5"/>
      <c r="S28" s="1"/>
      <c r="T28" s="1">
        <f t="shared" si="7"/>
        <v>35.843373493975903</v>
      </c>
      <c r="U28" s="1">
        <f t="shared" si="3"/>
        <v>35.843373493975903</v>
      </c>
      <c r="V28" s="1">
        <v>12.4</v>
      </c>
      <c r="W28" s="1">
        <v>65.2</v>
      </c>
      <c r="X28" s="1">
        <v>11.8</v>
      </c>
      <c r="Y28" s="1">
        <v>3.8</v>
      </c>
      <c r="Z28" s="1">
        <v>27.8</v>
      </c>
      <c r="AA28" s="1">
        <v>12.4</v>
      </c>
      <c r="AB28" s="15" t="s">
        <v>48</v>
      </c>
      <c r="AC28" s="1">
        <f t="shared" si="5"/>
        <v>0</v>
      </c>
      <c r="AD28" s="6">
        <v>8</v>
      </c>
      <c r="AE28" s="10">
        <f t="shared" si="8"/>
        <v>0</v>
      </c>
      <c r="AF28" s="1">
        <f t="shared" si="9"/>
        <v>0</v>
      </c>
      <c r="AG28" s="1">
        <f>VLOOKUP(A28,[1]Sheet!$A:$AF,32,0)</f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41</v>
      </c>
      <c r="C29" s="1">
        <v>54</v>
      </c>
      <c r="D29" s="1"/>
      <c r="E29" s="1">
        <v>18.899999999999999</v>
      </c>
      <c r="F29" s="1">
        <v>35.1</v>
      </c>
      <c r="G29" s="6">
        <v>1</v>
      </c>
      <c r="H29" s="1">
        <v>180</v>
      </c>
      <c r="I29" s="1"/>
      <c r="J29" s="1">
        <v>18.899999999999999</v>
      </c>
      <c r="K29" s="1">
        <f t="shared" si="2"/>
        <v>0</v>
      </c>
      <c r="L29" s="1"/>
      <c r="M29" s="1"/>
      <c r="N29" s="1">
        <v>0</v>
      </c>
      <c r="O29" s="1">
        <f t="shared" si="4"/>
        <v>3.78</v>
      </c>
      <c r="P29" s="5">
        <f t="shared" ref="P29:P32" si="14">30*O29-N29-F29</f>
        <v>78.299999999999983</v>
      </c>
      <c r="Q29" s="5">
        <f t="shared" si="6"/>
        <v>97.2</v>
      </c>
      <c r="R29" s="5"/>
      <c r="S29" s="1"/>
      <c r="T29" s="1">
        <f t="shared" si="7"/>
        <v>35.000000000000007</v>
      </c>
      <c r="U29" s="1">
        <f t="shared" si="3"/>
        <v>9.2857142857142865</v>
      </c>
      <c r="V29" s="1">
        <v>2.7</v>
      </c>
      <c r="W29" s="1">
        <v>5.94</v>
      </c>
      <c r="X29" s="1">
        <v>2.16</v>
      </c>
      <c r="Y29" s="1">
        <v>4.32</v>
      </c>
      <c r="Z29" s="1">
        <v>5.4</v>
      </c>
      <c r="AA29" s="1">
        <v>2.7</v>
      </c>
      <c r="AB29" s="1"/>
      <c r="AC29" s="1">
        <f t="shared" si="5"/>
        <v>78.299999999999983</v>
      </c>
      <c r="AD29" s="6">
        <v>2.7</v>
      </c>
      <c r="AE29" s="10">
        <f t="shared" si="8"/>
        <v>36</v>
      </c>
      <c r="AF29" s="1">
        <f t="shared" si="9"/>
        <v>97.2</v>
      </c>
      <c r="AG29" s="1">
        <v>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35</v>
      </c>
      <c r="C30" s="1">
        <v>641</v>
      </c>
      <c r="D30" s="1">
        <v>179</v>
      </c>
      <c r="E30" s="1">
        <v>109</v>
      </c>
      <c r="F30" s="1">
        <v>525</v>
      </c>
      <c r="G30" s="6">
        <v>0.9</v>
      </c>
      <c r="H30" s="1">
        <v>180</v>
      </c>
      <c r="I30" s="1"/>
      <c r="J30" s="1">
        <v>112</v>
      </c>
      <c r="K30" s="1">
        <f t="shared" si="2"/>
        <v>-3</v>
      </c>
      <c r="L30" s="1"/>
      <c r="M30" s="1"/>
      <c r="N30" s="1">
        <v>0</v>
      </c>
      <c r="O30" s="1">
        <f t="shared" si="4"/>
        <v>21.8</v>
      </c>
      <c r="P30" s="20">
        <f t="shared" si="14"/>
        <v>129</v>
      </c>
      <c r="Q30" s="20">
        <f t="shared" si="6"/>
        <v>96</v>
      </c>
      <c r="R30" s="5"/>
      <c r="S30" s="1"/>
      <c r="T30" s="1">
        <f t="shared" si="7"/>
        <v>28.486238532110089</v>
      </c>
      <c r="U30" s="1">
        <f t="shared" si="3"/>
        <v>24.082568807339449</v>
      </c>
      <c r="V30" s="1">
        <v>18.8</v>
      </c>
      <c r="W30" s="1">
        <v>65.8</v>
      </c>
      <c r="X30" s="1">
        <v>24.8</v>
      </c>
      <c r="Y30" s="1">
        <v>11.8</v>
      </c>
      <c r="Z30" s="1">
        <v>32.6</v>
      </c>
      <c r="AA30" s="1">
        <v>23.8</v>
      </c>
      <c r="AB30" s="1"/>
      <c r="AC30" s="1">
        <f t="shared" si="5"/>
        <v>116.10000000000001</v>
      </c>
      <c r="AD30" s="6">
        <v>8</v>
      </c>
      <c r="AE30" s="10">
        <f t="shared" si="8"/>
        <v>12</v>
      </c>
      <c r="AF30" s="1">
        <f t="shared" si="9"/>
        <v>86.4</v>
      </c>
      <c r="AG30" s="1">
        <f>VLOOKUP(A30,[1]Sheet!$A:$AF,32,0)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35</v>
      </c>
      <c r="C31" s="1">
        <v>435</v>
      </c>
      <c r="D31" s="1">
        <v>89</v>
      </c>
      <c r="E31" s="16">
        <f>85+E6</f>
        <v>105</v>
      </c>
      <c r="F31" s="16">
        <f>302+F6</f>
        <v>289</v>
      </c>
      <c r="G31" s="6">
        <v>0.43</v>
      </c>
      <c r="H31" s="1">
        <v>180</v>
      </c>
      <c r="I31" s="1"/>
      <c r="J31" s="1">
        <v>85</v>
      </c>
      <c r="K31" s="1">
        <f t="shared" si="2"/>
        <v>20</v>
      </c>
      <c r="L31" s="1"/>
      <c r="M31" s="1"/>
      <c r="N31" s="1">
        <v>0</v>
      </c>
      <c r="O31" s="1">
        <f t="shared" si="4"/>
        <v>21</v>
      </c>
      <c r="P31" s="5">
        <f t="shared" si="14"/>
        <v>341</v>
      </c>
      <c r="Q31" s="5">
        <f t="shared" si="6"/>
        <v>384</v>
      </c>
      <c r="R31" s="5"/>
      <c r="S31" s="1"/>
      <c r="T31" s="1">
        <f t="shared" si="7"/>
        <v>32.047619047619051</v>
      </c>
      <c r="U31" s="1">
        <f t="shared" si="3"/>
        <v>13.761904761904763</v>
      </c>
      <c r="V31" s="1">
        <v>22</v>
      </c>
      <c r="W31" s="1">
        <v>66</v>
      </c>
      <c r="X31" s="1">
        <v>23</v>
      </c>
      <c r="Y31" s="1">
        <v>10</v>
      </c>
      <c r="Z31" s="1">
        <v>32.200000000000003</v>
      </c>
      <c r="AA31" s="1">
        <v>22</v>
      </c>
      <c r="AB31" s="1"/>
      <c r="AC31" s="1">
        <f t="shared" si="5"/>
        <v>146.63</v>
      </c>
      <c r="AD31" s="6">
        <v>16</v>
      </c>
      <c r="AE31" s="10">
        <f t="shared" si="8"/>
        <v>24</v>
      </c>
      <c r="AF31" s="1">
        <f t="shared" si="9"/>
        <v>165.12</v>
      </c>
      <c r="AG31" s="1">
        <f>VLOOKUP(A31,[1]Sheet!$A:$AF,32,0)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35</v>
      </c>
      <c r="C32" s="1">
        <v>558</v>
      </c>
      <c r="D32" s="1">
        <v>204</v>
      </c>
      <c r="E32" s="1">
        <v>105</v>
      </c>
      <c r="F32" s="1">
        <v>438</v>
      </c>
      <c r="G32" s="6">
        <v>0.9</v>
      </c>
      <c r="H32" s="1">
        <v>180</v>
      </c>
      <c r="I32" s="1"/>
      <c r="J32" s="1">
        <v>103</v>
      </c>
      <c r="K32" s="1">
        <f t="shared" ref="K32:K57" si="15">E32-J32</f>
        <v>2</v>
      </c>
      <c r="L32" s="1"/>
      <c r="M32" s="1"/>
      <c r="N32" s="1">
        <v>0</v>
      </c>
      <c r="O32" s="1">
        <f t="shared" si="4"/>
        <v>21</v>
      </c>
      <c r="P32" s="5">
        <f t="shared" si="14"/>
        <v>192</v>
      </c>
      <c r="Q32" s="5">
        <f t="shared" si="6"/>
        <v>192</v>
      </c>
      <c r="R32" s="5"/>
      <c r="S32" s="1"/>
      <c r="T32" s="1">
        <f t="shared" si="7"/>
        <v>30</v>
      </c>
      <c r="U32" s="1">
        <f t="shared" si="3"/>
        <v>20.857142857142858</v>
      </c>
      <c r="V32" s="1">
        <v>17.600000000000001</v>
      </c>
      <c r="W32" s="1">
        <v>67.8</v>
      </c>
      <c r="X32" s="1">
        <v>19.399999999999999</v>
      </c>
      <c r="Y32" s="1">
        <v>10</v>
      </c>
      <c r="Z32" s="1">
        <v>34.4</v>
      </c>
      <c r="AA32" s="1">
        <v>24.6</v>
      </c>
      <c r="AB32" s="1"/>
      <c r="AC32" s="1">
        <f t="shared" si="5"/>
        <v>172.8</v>
      </c>
      <c r="AD32" s="6">
        <v>8</v>
      </c>
      <c r="AE32" s="10">
        <f t="shared" si="8"/>
        <v>24</v>
      </c>
      <c r="AF32" s="1">
        <f t="shared" si="9"/>
        <v>172.8</v>
      </c>
      <c r="AG32" s="1">
        <f>VLOOKUP(A32,[1]Sheet!$A:$AF,32,0)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35</v>
      </c>
      <c r="C33" s="1">
        <v>746</v>
      </c>
      <c r="D33" s="1">
        <v>178</v>
      </c>
      <c r="E33" s="1">
        <v>117</v>
      </c>
      <c r="F33" s="1">
        <v>636</v>
      </c>
      <c r="G33" s="6">
        <v>0.43</v>
      </c>
      <c r="H33" s="1">
        <v>180</v>
      </c>
      <c r="I33" s="1"/>
      <c r="J33" s="1">
        <v>117</v>
      </c>
      <c r="K33" s="1">
        <f t="shared" si="15"/>
        <v>0</v>
      </c>
      <c r="L33" s="1"/>
      <c r="M33" s="1"/>
      <c r="N33" s="1">
        <v>0</v>
      </c>
      <c r="O33" s="1">
        <f t="shared" si="4"/>
        <v>23.4</v>
      </c>
      <c r="P33" s="5"/>
      <c r="Q33" s="5">
        <f t="shared" si="6"/>
        <v>0</v>
      </c>
      <c r="R33" s="5"/>
      <c r="S33" s="1"/>
      <c r="T33" s="1">
        <f t="shared" si="7"/>
        <v>27.179487179487182</v>
      </c>
      <c r="U33" s="1">
        <f t="shared" si="3"/>
        <v>27.179487179487182</v>
      </c>
      <c r="V33" s="1">
        <v>21.8</v>
      </c>
      <c r="W33" s="1">
        <v>67.400000000000006</v>
      </c>
      <c r="X33" s="1">
        <v>28.8</v>
      </c>
      <c r="Y33" s="1">
        <v>10.6</v>
      </c>
      <c r="Z33" s="1">
        <v>31.2</v>
      </c>
      <c r="AA33" s="1">
        <v>22.4</v>
      </c>
      <c r="AB33" s="15" t="s">
        <v>48</v>
      </c>
      <c r="AC33" s="1">
        <f t="shared" si="5"/>
        <v>0</v>
      </c>
      <c r="AD33" s="6">
        <v>16</v>
      </c>
      <c r="AE33" s="10">
        <f t="shared" si="8"/>
        <v>0</v>
      </c>
      <c r="AF33" s="1">
        <f t="shared" si="9"/>
        <v>0</v>
      </c>
      <c r="AG33" s="1">
        <f>VLOOKUP(A33,[1]Sheet!$A:$AF,32,0)</f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65</v>
      </c>
      <c r="B34" s="1" t="s">
        <v>41</v>
      </c>
      <c r="C34" s="1"/>
      <c r="D34" s="1"/>
      <c r="E34" s="1"/>
      <c r="F34" s="1"/>
      <c r="G34" s="6">
        <v>1</v>
      </c>
      <c r="H34" s="1">
        <v>180</v>
      </c>
      <c r="I34" s="1"/>
      <c r="J34" s="1"/>
      <c r="K34" s="1">
        <f t="shared" si="15"/>
        <v>0</v>
      </c>
      <c r="L34" s="1"/>
      <c r="M34" s="1"/>
      <c r="N34" s="1">
        <v>0</v>
      </c>
      <c r="O34" s="1">
        <f t="shared" si="4"/>
        <v>0</v>
      </c>
      <c r="P34" s="5">
        <v>40</v>
      </c>
      <c r="Q34" s="5">
        <f t="shared" si="6"/>
        <v>60</v>
      </c>
      <c r="R34" s="5"/>
      <c r="S34" s="1"/>
      <c r="T34" s="1" t="e">
        <f t="shared" si="7"/>
        <v>#DIV/0!</v>
      </c>
      <c r="U34" s="1" t="e">
        <f t="shared" si="3"/>
        <v>#DIV/0!</v>
      </c>
      <c r="V34" s="1">
        <v>2</v>
      </c>
      <c r="W34" s="1">
        <v>3</v>
      </c>
      <c r="X34" s="1">
        <v>0</v>
      </c>
      <c r="Y34" s="1">
        <v>1</v>
      </c>
      <c r="Z34" s="1">
        <v>1</v>
      </c>
      <c r="AA34" s="1">
        <v>0</v>
      </c>
      <c r="AB34" s="1"/>
      <c r="AC34" s="1">
        <f t="shared" si="5"/>
        <v>40</v>
      </c>
      <c r="AD34" s="6">
        <v>5</v>
      </c>
      <c r="AE34" s="10">
        <f t="shared" si="8"/>
        <v>12</v>
      </c>
      <c r="AF34" s="1">
        <f t="shared" si="9"/>
        <v>60</v>
      </c>
      <c r="AG34" s="1"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35</v>
      </c>
      <c r="C35" s="1">
        <v>4</v>
      </c>
      <c r="D35" s="1"/>
      <c r="E35" s="1">
        <v>4</v>
      </c>
      <c r="F35" s="1"/>
      <c r="G35" s="6">
        <v>0.4</v>
      </c>
      <c r="H35" s="1">
        <v>180</v>
      </c>
      <c r="I35" s="1"/>
      <c r="J35" s="1">
        <v>4</v>
      </c>
      <c r="K35" s="1">
        <f t="shared" si="15"/>
        <v>0</v>
      </c>
      <c r="L35" s="1"/>
      <c r="M35" s="1"/>
      <c r="N35" s="1">
        <v>192</v>
      </c>
      <c r="O35" s="1">
        <f t="shared" si="4"/>
        <v>0.8</v>
      </c>
      <c r="P35" s="5">
        <f>10*30-N35</f>
        <v>108</v>
      </c>
      <c r="Q35" s="5">
        <f t="shared" si="6"/>
        <v>192</v>
      </c>
      <c r="R35" s="5"/>
      <c r="S35" s="1"/>
      <c r="T35" s="1">
        <f t="shared" si="7"/>
        <v>480</v>
      </c>
      <c r="U35" s="1">
        <f t="shared" si="3"/>
        <v>240</v>
      </c>
      <c r="V35" s="1">
        <v>3.6</v>
      </c>
      <c r="W35" s="1">
        <v>16.399999999999999</v>
      </c>
      <c r="X35" s="1">
        <v>10.199999999999999</v>
      </c>
      <c r="Y35" s="1">
        <v>2.2000000000000002</v>
      </c>
      <c r="Z35" s="1">
        <v>1.8</v>
      </c>
      <c r="AA35" s="1">
        <v>0</v>
      </c>
      <c r="AB35" s="1" t="s">
        <v>67</v>
      </c>
      <c r="AC35" s="1">
        <f t="shared" si="5"/>
        <v>43.2</v>
      </c>
      <c r="AD35" s="6">
        <v>16</v>
      </c>
      <c r="AE35" s="10">
        <f t="shared" si="8"/>
        <v>12</v>
      </c>
      <c r="AF35" s="1">
        <f t="shared" si="9"/>
        <v>76.800000000000011</v>
      </c>
      <c r="AG35" s="1"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35</v>
      </c>
      <c r="C36" s="1">
        <v>29</v>
      </c>
      <c r="D36" s="1">
        <v>3</v>
      </c>
      <c r="E36" s="1">
        <v>11</v>
      </c>
      <c r="F36" s="1">
        <v>14</v>
      </c>
      <c r="G36" s="6">
        <v>0.7</v>
      </c>
      <c r="H36" s="1">
        <v>180</v>
      </c>
      <c r="I36" s="1"/>
      <c r="J36" s="1">
        <v>15</v>
      </c>
      <c r="K36" s="1">
        <f t="shared" si="15"/>
        <v>-4</v>
      </c>
      <c r="L36" s="1"/>
      <c r="M36" s="1"/>
      <c r="N36" s="1">
        <v>0</v>
      </c>
      <c r="O36" s="1">
        <f t="shared" si="4"/>
        <v>2.2000000000000002</v>
      </c>
      <c r="P36" s="5">
        <f t="shared" ref="P36:P37" si="16">30*O36-N36-F36</f>
        <v>52</v>
      </c>
      <c r="Q36" s="5">
        <f t="shared" si="6"/>
        <v>96</v>
      </c>
      <c r="R36" s="5"/>
      <c r="S36" s="1"/>
      <c r="T36" s="1">
        <f t="shared" si="7"/>
        <v>49.999999999999993</v>
      </c>
      <c r="U36" s="1">
        <f t="shared" si="3"/>
        <v>6.3636363636363633</v>
      </c>
      <c r="V36" s="1">
        <v>3.4</v>
      </c>
      <c r="W36" s="1">
        <v>4.2</v>
      </c>
      <c r="X36" s="1">
        <v>7.8</v>
      </c>
      <c r="Y36" s="1">
        <v>2</v>
      </c>
      <c r="Z36" s="1">
        <v>3.6</v>
      </c>
      <c r="AA36" s="1">
        <v>0</v>
      </c>
      <c r="AB36" s="1" t="s">
        <v>67</v>
      </c>
      <c r="AC36" s="1">
        <f t="shared" si="5"/>
        <v>36.4</v>
      </c>
      <c r="AD36" s="6">
        <v>8</v>
      </c>
      <c r="AE36" s="10">
        <f t="shared" si="8"/>
        <v>12</v>
      </c>
      <c r="AF36" s="1">
        <f t="shared" si="9"/>
        <v>67.199999999999989</v>
      </c>
      <c r="AG36" s="1"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35</v>
      </c>
      <c r="C37" s="1">
        <v>18</v>
      </c>
      <c r="D37" s="1">
        <v>4</v>
      </c>
      <c r="E37" s="1">
        <v>16</v>
      </c>
      <c r="F37" s="1">
        <v>6</v>
      </c>
      <c r="G37" s="6">
        <v>0.7</v>
      </c>
      <c r="H37" s="1">
        <v>180</v>
      </c>
      <c r="I37" s="1"/>
      <c r="J37" s="1">
        <v>16</v>
      </c>
      <c r="K37" s="1">
        <f t="shared" si="15"/>
        <v>0</v>
      </c>
      <c r="L37" s="1"/>
      <c r="M37" s="1"/>
      <c r="N37" s="1">
        <v>0</v>
      </c>
      <c r="O37" s="1">
        <f t="shared" si="4"/>
        <v>3.2</v>
      </c>
      <c r="P37" s="5">
        <f t="shared" si="16"/>
        <v>90</v>
      </c>
      <c r="Q37" s="5">
        <f t="shared" si="6"/>
        <v>96</v>
      </c>
      <c r="R37" s="5"/>
      <c r="S37" s="1"/>
      <c r="T37" s="1">
        <f t="shared" si="7"/>
        <v>31.875</v>
      </c>
      <c r="U37" s="1">
        <f t="shared" si="3"/>
        <v>1.875</v>
      </c>
      <c r="V37" s="1">
        <v>2.2000000000000002</v>
      </c>
      <c r="W37" s="1">
        <v>6</v>
      </c>
      <c r="X37" s="1">
        <v>10.199999999999999</v>
      </c>
      <c r="Y37" s="1">
        <v>1.8</v>
      </c>
      <c r="Z37" s="1">
        <v>2.2000000000000002</v>
      </c>
      <c r="AA37" s="1">
        <v>0</v>
      </c>
      <c r="AB37" s="1" t="s">
        <v>67</v>
      </c>
      <c r="AC37" s="1">
        <f t="shared" si="5"/>
        <v>62.999999999999993</v>
      </c>
      <c r="AD37" s="6">
        <v>8</v>
      </c>
      <c r="AE37" s="10">
        <f t="shared" si="8"/>
        <v>12</v>
      </c>
      <c r="AF37" s="1">
        <f t="shared" si="9"/>
        <v>67.199999999999989</v>
      </c>
      <c r="AG37" s="1"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35</v>
      </c>
      <c r="C38" s="1">
        <v>588</v>
      </c>
      <c r="D38" s="1"/>
      <c r="E38" s="1">
        <v>60</v>
      </c>
      <c r="F38" s="1">
        <v>504</v>
      </c>
      <c r="G38" s="6">
        <v>0.7</v>
      </c>
      <c r="H38" s="1">
        <v>180</v>
      </c>
      <c r="I38" s="1"/>
      <c r="J38" s="1">
        <v>60</v>
      </c>
      <c r="K38" s="1">
        <f t="shared" si="15"/>
        <v>0</v>
      </c>
      <c r="L38" s="1"/>
      <c r="M38" s="1"/>
      <c r="N38" s="1">
        <v>0</v>
      </c>
      <c r="O38" s="1">
        <f t="shared" si="4"/>
        <v>12</v>
      </c>
      <c r="P38" s="5"/>
      <c r="Q38" s="5">
        <f t="shared" si="6"/>
        <v>0</v>
      </c>
      <c r="R38" s="5"/>
      <c r="S38" s="1"/>
      <c r="T38" s="1">
        <f t="shared" si="7"/>
        <v>42</v>
      </c>
      <c r="U38" s="1">
        <f t="shared" ref="U38:U57" si="17">(F38+N38)/O38</f>
        <v>42</v>
      </c>
      <c r="V38" s="1">
        <v>14.6</v>
      </c>
      <c r="W38" s="1">
        <v>62.2</v>
      </c>
      <c r="X38" s="1">
        <v>12.8</v>
      </c>
      <c r="Y38" s="1">
        <v>9.4</v>
      </c>
      <c r="Z38" s="1">
        <v>29</v>
      </c>
      <c r="AA38" s="1">
        <v>21.8</v>
      </c>
      <c r="AB38" s="15" t="s">
        <v>48</v>
      </c>
      <c r="AC38" s="1">
        <f t="shared" si="5"/>
        <v>0</v>
      </c>
      <c r="AD38" s="6">
        <v>8</v>
      </c>
      <c r="AE38" s="10">
        <f t="shared" si="8"/>
        <v>0</v>
      </c>
      <c r="AF38" s="1">
        <f t="shared" si="9"/>
        <v>0</v>
      </c>
      <c r="AG38" s="1"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35</v>
      </c>
      <c r="C39" s="1">
        <v>236</v>
      </c>
      <c r="D39" s="1"/>
      <c r="E39" s="1">
        <v>14</v>
      </c>
      <c r="F39" s="1">
        <v>218</v>
      </c>
      <c r="G39" s="6">
        <v>0.9</v>
      </c>
      <c r="H39" s="1">
        <v>180</v>
      </c>
      <c r="I39" s="1"/>
      <c r="J39" s="1">
        <v>14</v>
      </c>
      <c r="K39" s="1">
        <f t="shared" si="15"/>
        <v>0</v>
      </c>
      <c r="L39" s="1"/>
      <c r="M39" s="1"/>
      <c r="N39" s="1">
        <v>0</v>
      </c>
      <c r="O39" s="1">
        <f t="shared" si="4"/>
        <v>2.8</v>
      </c>
      <c r="P39" s="5"/>
      <c r="Q39" s="5">
        <f t="shared" si="6"/>
        <v>0</v>
      </c>
      <c r="R39" s="5"/>
      <c r="S39" s="1"/>
      <c r="T39" s="1">
        <f t="shared" si="7"/>
        <v>77.857142857142861</v>
      </c>
      <c r="U39" s="1">
        <f t="shared" si="17"/>
        <v>77.857142857142861</v>
      </c>
      <c r="V39" s="1">
        <v>5.2</v>
      </c>
      <c r="W39" s="1">
        <v>3.2</v>
      </c>
      <c r="X39" s="1">
        <v>9.4</v>
      </c>
      <c r="Y39" s="1">
        <v>1.8</v>
      </c>
      <c r="Z39" s="1">
        <v>6</v>
      </c>
      <c r="AA39" s="1">
        <v>10.199999999999999</v>
      </c>
      <c r="AB39" s="15" t="s">
        <v>48</v>
      </c>
      <c r="AC39" s="1">
        <f t="shared" si="5"/>
        <v>0</v>
      </c>
      <c r="AD39" s="6">
        <v>8</v>
      </c>
      <c r="AE39" s="10">
        <f t="shared" si="8"/>
        <v>0</v>
      </c>
      <c r="AF39" s="1">
        <f t="shared" si="9"/>
        <v>0</v>
      </c>
      <c r="AG39" s="1">
        <f>VLOOKUP(A39,[1]Sheet!$A:$AF,32,0)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72</v>
      </c>
      <c r="B40" s="1" t="s">
        <v>35</v>
      </c>
      <c r="C40" s="1"/>
      <c r="D40" s="1"/>
      <c r="E40" s="1"/>
      <c r="F40" s="1"/>
      <c r="G40" s="6">
        <v>0.43</v>
      </c>
      <c r="H40" s="1">
        <v>180</v>
      </c>
      <c r="I40" s="1"/>
      <c r="J40" s="1"/>
      <c r="K40" s="1">
        <f t="shared" si="15"/>
        <v>0</v>
      </c>
      <c r="L40" s="1"/>
      <c r="M40" s="1"/>
      <c r="N40" s="1">
        <v>0</v>
      </c>
      <c r="O40" s="1">
        <f t="shared" si="4"/>
        <v>0</v>
      </c>
      <c r="P40" s="21">
        <v>100</v>
      </c>
      <c r="Q40" s="21">
        <f t="shared" si="6"/>
        <v>192</v>
      </c>
      <c r="R40" s="5"/>
      <c r="S40" s="1"/>
      <c r="T40" s="1" t="e">
        <f t="shared" si="7"/>
        <v>#DIV/0!</v>
      </c>
      <c r="U40" s="1" t="e">
        <f t="shared" si="17"/>
        <v>#DIV/0!</v>
      </c>
      <c r="V40" s="1">
        <v>1.6</v>
      </c>
      <c r="W40" s="1">
        <v>5.4</v>
      </c>
      <c r="X40" s="1">
        <v>4.4000000000000004</v>
      </c>
      <c r="Y40" s="1">
        <v>2.2000000000000002</v>
      </c>
      <c r="Z40" s="1">
        <v>1.6</v>
      </c>
      <c r="AA40" s="1">
        <v>3.2</v>
      </c>
      <c r="AB40" s="1"/>
      <c r="AC40" s="1">
        <f t="shared" si="5"/>
        <v>43</v>
      </c>
      <c r="AD40" s="6">
        <v>16</v>
      </c>
      <c r="AE40" s="10">
        <f t="shared" si="8"/>
        <v>12</v>
      </c>
      <c r="AF40" s="1">
        <f t="shared" si="9"/>
        <v>82.56</v>
      </c>
      <c r="AG40" s="1"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35</v>
      </c>
      <c r="C41" s="1">
        <v>67</v>
      </c>
      <c r="D41" s="1">
        <v>5</v>
      </c>
      <c r="E41" s="1">
        <v>16</v>
      </c>
      <c r="F41" s="1">
        <v>43</v>
      </c>
      <c r="G41" s="6">
        <v>0.9</v>
      </c>
      <c r="H41" s="1">
        <v>180</v>
      </c>
      <c r="I41" s="1"/>
      <c r="J41" s="1">
        <v>19</v>
      </c>
      <c r="K41" s="1">
        <f t="shared" si="15"/>
        <v>-3</v>
      </c>
      <c r="L41" s="1"/>
      <c r="M41" s="1"/>
      <c r="N41" s="1">
        <v>0</v>
      </c>
      <c r="O41" s="1">
        <f t="shared" si="4"/>
        <v>3.2</v>
      </c>
      <c r="P41" s="5">
        <f t="shared" ref="P41" si="18">30*O41-N41-F41</f>
        <v>53</v>
      </c>
      <c r="Q41" s="5">
        <f t="shared" si="6"/>
        <v>96</v>
      </c>
      <c r="R41" s="5"/>
      <c r="S41" s="1"/>
      <c r="T41" s="1">
        <f t="shared" si="7"/>
        <v>43.4375</v>
      </c>
      <c r="U41" s="1">
        <f t="shared" si="17"/>
        <v>13.4375</v>
      </c>
      <c r="V41" s="1">
        <v>3</v>
      </c>
      <c r="W41" s="1">
        <v>5</v>
      </c>
      <c r="X41" s="1">
        <v>6</v>
      </c>
      <c r="Y41" s="1">
        <v>1.2</v>
      </c>
      <c r="Z41" s="1">
        <v>1.6</v>
      </c>
      <c r="AA41" s="1">
        <v>3</v>
      </c>
      <c r="AB41" s="1"/>
      <c r="AC41" s="1">
        <f t="shared" si="5"/>
        <v>47.7</v>
      </c>
      <c r="AD41" s="6">
        <v>8</v>
      </c>
      <c r="AE41" s="10">
        <f t="shared" si="8"/>
        <v>12</v>
      </c>
      <c r="AF41" s="1">
        <f t="shared" si="9"/>
        <v>86.4</v>
      </c>
      <c r="AG41" s="1">
        <f>VLOOKUP(A41,[1]Sheet!$A:$AF,32,0)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35</v>
      </c>
      <c r="C42" s="1">
        <v>55</v>
      </c>
      <c r="D42" s="1">
        <v>17</v>
      </c>
      <c r="E42" s="1">
        <v>15</v>
      </c>
      <c r="F42" s="1">
        <v>34</v>
      </c>
      <c r="G42" s="6">
        <v>0.43</v>
      </c>
      <c r="H42" s="1">
        <v>180</v>
      </c>
      <c r="I42" s="1"/>
      <c r="J42" s="1">
        <v>15</v>
      </c>
      <c r="K42" s="1">
        <f t="shared" si="15"/>
        <v>0</v>
      </c>
      <c r="L42" s="1"/>
      <c r="M42" s="1"/>
      <c r="N42" s="1">
        <v>192</v>
      </c>
      <c r="O42" s="1">
        <f t="shared" si="4"/>
        <v>3</v>
      </c>
      <c r="P42" s="5"/>
      <c r="Q42" s="5">
        <f t="shared" si="6"/>
        <v>0</v>
      </c>
      <c r="R42" s="5"/>
      <c r="S42" s="1"/>
      <c r="T42" s="1">
        <f t="shared" si="7"/>
        <v>75.333333333333329</v>
      </c>
      <c r="U42" s="1">
        <f t="shared" si="17"/>
        <v>75.333333333333329</v>
      </c>
      <c r="V42" s="1">
        <v>7.2</v>
      </c>
      <c r="W42" s="1">
        <v>3.4</v>
      </c>
      <c r="X42" s="1">
        <v>5.4</v>
      </c>
      <c r="Y42" s="1">
        <v>3.2</v>
      </c>
      <c r="Z42" s="1">
        <v>3.4</v>
      </c>
      <c r="AA42" s="1">
        <v>3.8</v>
      </c>
      <c r="AB42" s="1"/>
      <c r="AC42" s="1">
        <f t="shared" si="5"/>
        <v>0</v>
      </c>
      <c r="AD42" s="6">
        <v>16</v>
      </c>
      <c r="AE42" s="10">
        <f t="shared" si="8"/>
        <v>0</v>
      </c>
      <c r="AF42" s="1">
        <f t="shared" si="9"/>
        <v>0</v>
      </c>
      <c r="AG42" s="1"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35</v>
      </c>
      <c r="C43" s="1">
        <v>97</v>
      </c>
      <c r="D43" s="1">
        <v>49</v>
      </c>
      <c r="E43" s="1">
        <v>26</v>
      </c>
      <c r="F43" s="1">
        <v>71</v>
      </c>
      <c r="G43" s="6">
        <v>1</v>
      </c>
      <c r="H43" s="1">
        <v>180</v>
      </c>
      <c r="I43" s="1"/>
      <c r="J43" s="1">
        <v>26</v>
      </c>
      <c r="K43" s="1">
        <f t="shared" si="15"/>
        <v>0</v>
      </c>
      <c r="L43" s="1"/>
      <c r="M43" s="1"/>
      <c r="N43" s="1">
        <v>60</v>
      </c>
      <c r="O43" s="1">
        <f t="shared" si="4"/>
        <v>5.2</v>
      </c>
      <c r="P43" s="5"/>
      <c r="Q43" s="5">
        <f t="shared" si="6"/>
        <v>0</v>
      </c>
      <c r="R43" s="5"/>
      <c r="S43" s="1"/>
      <c r="T43" s="1">
        <f t="shared" si="7"/>
        <v>25.19230769230769</v>
      </c>
      <c r="U43" s="1">
        <f t="shared" si="17"/>
        <v>25.19230769230769</v>
      </c>
      <c r="V43" s="1">
        <v>5.6</v>
      </c>
      <c r="W43" s="1">
        <v>8</v>
      </c>
      <c r="X43" s="1">
        <v>8.1999999999999993</v>
      </c>
      <c r="Y43" s="1">
        <v>4</v>
      </c>
      <c r="Z43" s="1">
        <v>3.6</v>
      </c>
      <c r="AA43" s="1">
        <v>3</v>
      </c>
      <c r="AB43" s="1"/>
      <c r="AC43" s="1">
        <f t="shared" si="5"/>
        <v>0</v>
      </c>
      <c r="AD43" s="6">
        <v>5</v>
      </c>
      <c r="AE43" s="10">
        <f t="shared" si="8"/>
        <v>0</v>
      </c>
      <c r="AF43" s="1">
        <f t="shared" si="9"/>
        <v>0</v>
      </c>
      <c r="AG43" s="1">
        <f>VLOOKUP(A43,[1]Sheet!$A:$AF,32,0)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35</v>
      </c>
      <c r="C44" s="1">
        <v>25</v>
      </c>
      <c r="D44" s="1">
        <v>18</v>
      </c>
      <c r="E44" s="1">
        <v>22</v>
      </c>
      <c r="F44" s="1">
        <v>20</v>
      </c>
      <c r="G44" s="6">
        <v>0.33</v>
      </c>
      <c r="H44" s="1">
        <v>365</v>
      </c>
      <c r="I44" s="1"/>
      <c r="J44" s="1">
        <v>23</v>
      </c>
      <c r="K44" s="1">
        <f t="shared" si="15"/>
        <v>-1</v>
      </c>
      <c r="L44" s="1"/>
      <c r="M44" s="1"/>
      <c r="N44" s="1">
        <v>0</v>
      </c>
      <c r="O44" s="1">
        <f t="shared" si="4"/>
        <v>4.4000000000000004</v>
      </c>
      <c r="P44" s="5">
        <f t="shared" ref="P44:P45" si="19">30*O44-N44-F44</f>
        <v>112</v>
      </c>
      <c r="Q44" s="5">
        <f t="shared" si="6"/>
        <v>144</v>
      </c>
      <c r="R44" s="5"/>
      <c r="S44" s="1"/>
      <c r="T44" s="1">
        <f t="shared" si="7"/>
        <v>37.272727272727266</v>
      </c>
      <c r="U44" s="1">
        <f t="shared" si="17"/>
        <v>4.545454545454545</v>
      </c>
      <c r="V44" s="1">
        <v>1.8</v>
      </c>
      <c r="W44" s="1">
        <v>0</v>
      </c>
      <c r="X44" s="1">
        <v>0</v>
      </c>
      <c r="Y44" s="1">
        <v>0.2</v>
      </c>
      <c r="Z44" s="1">
        <v>0</v>
      </c>
      <c r="AA44" s="1">
        <v>0</v>
      </c>
      <c r="AB44" s="1"/>
      <c r="AC44" s="1">
        <f t="shared" si="5"/>
        <v>36.96</v>
      </c>
      <c r="AD44" s="6">
        <v>6</v>
      </c>
      <c r="AE44" s="10">
        <f t="shared" si="8"/>
        <v>24</v>
      </c>
      <c r="AF44" s="1">
        <f t="shared" si="9"/>
        <v>47.52</v>
      </c>
      <c r="AG44" s="1"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35</v>
      </c>
      <c r="C45" s="1">
        <v>917</v>
      </c>
      <c r="D45" s="1">
        <v>157</v>
      </c>
      <c r="E45" s="1">
        <v>169</v>
      </c>
      <c r="F45" s="1">
        <v>758</v>
      </c>
      <c r="G45" s="6">
        <v>0.25</v>
      </c>
      <c r="H45" s="1">
        <v>180</v>
      </c>
      <c r="I45" s="1"/>
      <c r="J45" s="1">
        <v>162</v>
      </c>
      <c r="K45" s="1">
        <f t="shared" si="15"/>
        <v>7</v>
      </c>
      <c r="L45" s="1"/>
      <c r="M45" s="1"/>
      <c r="N45" s="1">
        <v>0</v>
      </c>
      <c r="O45" s="1">
        <f t="shared" si="4"/>
        <v>33.799999999999997</v>
      </c>
      <c r="P45" s="5">
        <f t="shared" si="19"/>
        <v>255.99999999999989</v>
      </c>
      <c r="Q45" s="5">
        <f t="shared" si="6"/>
        <v>336</v>
      </c>
      <c r="R45" s="5"/>
      <c r="S45" s="1"/>
      <c r="T45" s="1">
        <f t="shared" si="7"/>
        <v>32.366863905325445</v>
      </c>
      <c r="U45" s="1">
        <f t="shared" si="17"/>
        <v>22.42603550295858</v>
      </c>
      <c r="V45" s="1">
        <v>38.799999999999997</v>
      </c>
      <c r="W45" s="1">
        <v>104.6</v>
      </c>
      <c r="X45" s="1">
        <v>27.6</v>
      </c>
      <c r="Y45" s="1">
        <v>25.2</v>
      </c>
      <c r="Z45" s="1">
        <v>88</v>
      </c>
      <c r="AA45" s="1">
        <v>22.2</v>
      </c>
      <c r="AB45" s="1"/>
      <c r="AC45" s="1">
        <f t="shared" si="5"/>
        <v>63.999999999999972</v>
      </c>
      <c r="AD45" s="6">
        <v>12</v>
      </c>
      <c r="AE45" s="10">
        <f t="shared" si="8"/>
        <v>28</v>
      </c>
      <c r="AF45" s="1">
        <f t="shared" si="9"/>
        <v>84</v>
      </c>
      <c r="AG45" s="1">
        <f>VLOOKUP(A45,[1]Sheet!$A:$AF,32,0)</f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35</v>
      </c>
      <c r="C46" s="1">
        <v>491</v>
      </c>
      <c r="D46" s="1">
        <v>35</v>
      </c>
      <c r="E46" s="1">
        <v>100</v>
      </c>
      <c r="F46" s="1">
        <v>397</v>
      </c>
      <c r="G46" s="6">
        <v>0.3</v>
      </c>
      <c r="H46" s="1">
        <v>180</v>
      </c>
      <c r="I46" s="1"/>
      <c r="J46" s="1">
        <v>100</v>
      </c>
      <c r="K46" s="1">
        <f t="shared" si="15"/>
        <v>0</v>
      </c>
      <c r="L46" s="1"/>
      <c r="M46" s="1"/>
      <c r="N46" s="1">
        <v>336</v>
      </c>
      <c r="O46" s="1">
        <f t="shared" si="4"/>
        <v>20</v>
      </c>
      <c r="P46" s="5"/>
      <c r="Q46" s="5">
        <f t="shared" si="6"/>
        <v>0</v>
      </c>
      <c r="R46" s="5"/>
      <c r="S46" s="1"/>
      <c r="T46" s="1">
        <f t="shared" si="7"/>
        <v>36.65</v>
      </c>
      <c r="U46" s="1">
        <f t="shared" si="17"/>
        <v>36.65</v>
      </c>
      <c r="V46" s="1">
        <v>22.6</v>
      </c>
      <c r="W46" s="1">
        <v>62.4</v>
      </c>
      <c r="X46" s="1">
        <v>15</v>
      </c>
      <c r="Y46" s="1">
        <v>11.4</v>
      </c>
      <c r="Z46" s="1">
        <v>37.799999999999997</v>
      </c>
      <c r="AA46" s="1">
        <v>25.2</v>
      </c>
      <c r="AB46" s="15" t="s">
        <v>48</v>
      </c>
      <c r="AC46" s="1">
        <f t="shared" si="5"/>
        <v>0</v>
      </c>
      <c r="AD46" s="6">
        <v>12</v>
      </c>
      <c r="AE46" s="10">
        <f t="shared" si="8"/>
        <v>0</v>
      </c>
      <c r="AF46" s="1">
        <f t="shared" si="9"/>
        <v>0</v>
      </c>
      <c r="AG46" s="1">
        <f>VLOOKUP(A46,[1]Sheet!$A:$AF,32,0)</f>
        <v>14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41</v>
      </c>
      <c r="C47" s="1">
        <v>37.799999999999997</v>
      </c>
      <c r="D47" s="1">
        <v>5.4</v>
      </c>
      <c r="E47" s="1">
        <v>21.6</v>
      </c>
      <c r="F47" s="1">
        <v>14.4</v>
      </c>
      <c r="G47" s="6">
        <v>1</v>
      </c>
      <c r="H47" s="1">
        <v>180</v>
      </c>
      <c r="I47" s="1"/>
      <c r="J47" s="1">
        <v>21.6</v>
      </c>
      <c r="K47" s="1">
        <f t="shared" si="15"/>
        <v>0</v>
      </c>
      <c r="L47" s="1"/>
      <c r="M47" s="1"/>
      <c r="N47" s="1">
        <v>64.8</v>
      </c>
      <c r="O47" s="1">
        <f t="shared" si="4"/>
        <v>4.32</v>
      </c>
      <c r="P47" s="5">
        <f t="shared" ref="P47:P49" si="20">30*O47-N47-F47</f>
        <v>50.400000000000027</v>
      </c>
      <c r="Q47" s="5">
        <f t="shared" si="6"/>
        <v>64.8</v>
      </c>
      <c r="R47" s="5"/>
      <c r="S47" s="1"/>
      <c r="T47" s="1">
        <f t="shared" si="7"/>
        <v>33.333333333333329</v>
      </c>
      <c r="U47" s="1">
        <f t="shared" si="17"/>
        <v>18.333333333333332</v>
      </c>
      <c r="V47" s="1">
        <v>3.24</v>
      </c>
      <c r="W47" s="1">
        <v>3.6</v>
      </c>
      <c r="X47" s="1">
        <v>3.6</v>
      </c>
      <c r="Y47" s="1">
        <v>5.04</v>
      </c>
      <c r="Z47" s="1">
        <v>5.76</v>
      </c>
      <c r="AA47" s="1">
        <v>0</v>
      </c>
      <c r="AB47" s="1"/>
      <c r="AC47" s="1">
        <f t="shared" si="5"/>
        <v>50.400000000000027</v>
      </c>
      <c r="AD47" s="6">
        <v>1.8</v>
      </c>
      <c r="AE47" s="10">
        <f t="shared" si="8"/>
        <v>36</v>
      </c>
      <c r="AF47" s="1">
        <f t="shared" si="9"/>
        <v>64.8</v>
      </c>
      <c r="AG47" s="1">
        <v>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35</v>
      </c>
      <c r="C48" s="1">
        <v>194</v>
      </c>
      <c r="D48" s="1">
        <v>6</v>
      </c>
      <c r="E48" s="1">
        <v>92</v>
      </c>
      <c r="F48" s="1">
        <v>98</v>
      </c>
      <c r="G48" s="6">
        <v>0.3</v>
      </c>
      <c r="H48" s="1">
        <v>180</v>
      </c>
      <c r="I48" s="1"/>
      <c r="J48" s="1">
        <v>96</v>
      </c>
      <c r="K48" s="1">
        <f t="shared" si="15"/>
        <v>-4</v>
      </c>
      <c r="L48" s="1"/>
      <c r="M48" s="1"/>
      <c r="N48" s="1">
        <v>168</v>
      </c>
      <c r="O48" s="1">
        <f t="shared" si="4"/>
        <v>18.399999999999999</v>
      </c>
      <c r="P48" s="5">
        <f t="shared" si="20"/>
        <v>286</v>
      </c>
      <c r="Q48" s="5">
        <f t="shared" si="6"/>
        <v>336</v>
      </c>
      <c r="R48" s="5"/>
      <c r="S48" s="1"/>
      <c r="T48" s="1">
        <f t="shared" si="7"/>
        <v>32.717391304347828</v>
      </c>
      <c r="U48" s="1">
        <f t="shared" si="17"/>
        <v>14.456521739130435</v>
      </c>
      <c r="V48" s="1">
        <v>16.399999999999999</v>
      </c>
      <c r="W48" s="1">
        <v>13</v>
      </c>
      <c r="X48" s="1">
        <v>13.4</v>
      </c>
      <c r="Y48" s="1">
        <v>8.1999999999999993</v>
      </c>
      <c r="Z48" s="1">
        <v>21.6</v>
      </c>
      <c r="AA48" s="1">
        <v>20.399999999999999</v>
      </c>
      <c r="AB48" s="1"/>
      <c r="AC48" s="1">
        <f t="shared" si="5"/>
        <v>85.8</v>
      </c>
      <c r="AD48" s="6">
        <v>12</v>
      </c>
      <c r="AE48" s="10">
        <f t="shared" si="8"/>
        <v>28</v>
      </c>
      <c r="AF48" s="1">
        <f t="shared" si="9"/>
        <v>100.8</v>
      </c>
      <c r="AG48" s="1">
        <f>VLOOKUP(A48,[1]Sheet!$A:$AF,32,0)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35</v>
      </c>
      <c r="C49" s="1">
        <v>94</v>
      </c>
      <c r="D49" s="1"/>
      <c r="E49" s="1">
        <v>21</v>
      </c>
      <c r="F49" s="1">
        <v>73</v>
      </c>
      <c r="G49" s="6">
        <v>0.2</v>
      </c>
      <c r="H49" s="1">
        <v>365</v>
      </c>
      <c r="I49" s="1"/>
      <c r="J49" s="1">
        <v>21</v>
      </c>
      <c r="K49" s="1">
        <f t="shared" si="15"/>
        <v>0</v>
      </c>
      <c r="L49" s="1"/>
      <c r="M49" s="1"/>
      <c r="N49" s="1">
        <v>0</v>
      </c>
      <c r="O49" s="1">
        <f t="shared" si="4"/>
        <v>4.2</v>
      </c>
      <c r="P49" s="5">
        <f t="shared" si="20"/>
        <v>53</v>
      </c>
      <c r="Q49" s="5">
        <f t="shared" si="6"/>
        <v>60</v>
      </c>
      <c r="R49" s="5"/>
      <c r="S49" s="1"/>
      <c r="T49" s="1">
        <f t="shared" si="7"/>
        <v>31.666666666666664</v>
      </c>
      <c r="U49" s="1">
        <f t="shared" si="17"/>
        <v>17.38095238095238</v>
      </c>
      <c r="V49" s="1">
        <v>4.2</v>
      </c>
      <c r="W49" s="1">
        <v>1.6</v>
      </c>
      <c r="X49" s="1">
        <v>7.6</v>
      </c>
      <c r="Y49" s="1">
        <v>0.6</v>
      </c>
      <c r="Z49" s="1">
        <v>8.8000000000000007</v>
      </c>
      <c r="AA49" s="1">
        <v>0</v>
      </c>
      <c r="AB49" s="1"/>
      <c r="AC49" s="1">
        <f t="shared" si="5"/>
        <v>10.600000000000001</v>
      </c>
      <c r="AD49" s="6">
        <v>6</v>
      </c>
      <c r="AE49" s="10">
        <f t="shared" si="8"/>
        <v>10</v>
      </c>
      <c r="AF49" s="1">
        <f t="shared" si="9"/>
        <v>12</v>
      </c>
      <c r="AG49" s="1">
        <v>10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35</v>
      </c>
      <c r="C50" s="1">
        <v>285</v>
      </c>
      <c r="D50" s="1"/>
      <c r="E50" s="1">
        <v>32</v>
      </c>
      <c r="F50" s="1">
        <v>253</v>
      </c>
      <c r="G50" s="6">
        <v>0.2</v>
      </c>
      <c r="H50" s="1">
        <v>365</v>
      </c>
      <c r="I50" s="1"/>
      <c r="J50" s="1">
        <v>32</v>
      </c>
      <c r="K50" s="1">
        <f t="shared" si="15"/>
        <v>0</v>
      </c>
      <c r="L50" s="1"/>
      <c r="M50" s="1"/>
      <c r="N50" s="1">
        <v>0</v>
      </c>
      <c r="O50" s="1">
        <f t="shared" si="4"/>
        <v>6.4</v>
      </c>
      <c r="P50" s="5"/>
      <c r="Q50" s="5">
        <f t="shared" si="6"/>
        <v>0</v>
      </c>
      <c r="R50" s="5"/>
      <c r="S50" s="1"/>
      <c r="T50" s="1">
        <f t="shared" si="7"/>
        <v>39.53125</v>
      </c>
      <c r="U50" s="1">
        <f t="shared" si="17"/>
        <v>39.53125</v>
      </c>
      <c r="V50" s="1">
        <v>3.2</v>
      </c>
      <c r="W50" s="1">
        <v>26</v>
      </c>
      <c r="X50" s="1">
        <v>2.6</v>
      </c>
      <c r="Y50" s="1">
        <v>2.6</v>
      </c>
      <c r="Z50" s="1">
        <v>18.600000000000001</v>
      </c>
      <c r="AA50" s="1">
        <v>9</v>
      </c>
      <c r="AB50" s="15" t="s">
        <v>48</v>
      </c>
      <c r="AC50" s="1">
        <f t="shared" si="5"/>
        <v>0</v>
      </c>
      <c r="AD50" s="6">
        <v>6</v>
      </c>
      <c r="AE50" s="10">
        <f t="shared" si="8"/>
        <v>0</v>
      </c>
      <c r="AF50" s="1">
        <f t="shared" si="9"/>
        <v>0</v>
      </c>
      <c r="AG50" s="1">
        <v>10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35</v>
      </c>
      <c r="C51" s="1">
        <v>125</v>
      </c>
      <c r="D51" s="1">
        <v>8</v>
      </c>
      <c r="E51" s="1">
        <v>34</v>
      </c>
      <c r="F51" s="1">
        <v>91</v>
      </c>
      <c r="G51" s="6">
        <v>0.2</v>
      </c>
      <c r="H51" s="1">
        <v>365</v>
      </c>
      <c r="I51" s="1"/>
      <c r="J51" s="1">
        <v>34</v>
      </c>
      <c r="K51" s="1">
        <f t="shared" si="15"/>
        <v>0</v>
      </c>
      <c r="L51" s="1"/>
      <c r="M51" s="1"/>
      <c r="N51" s="1">
        <v>0</v>
      </c>
      <c r="O51" s="1">
        <f t="shared" si="4"/>
        <v>6.8</v>
      </c>
      <c r="P51" s="5">
        <f>30*O51-N51-F51</f>
        <v>113</v>
      </c>
      <c r="Q51" s="5">
        <f t="shared" si="6"/>
        <v>120</v>
      </c>
      <c r="R51" s="5"/>
      <c r="S51" s="1"/>
      <c r="T51" s="1">
        <f t="shared" si="7"/>
        <v>31.029411764705884</v>
      </c>
      <c r="U51" s="1">
        <f t="shared" si="17"/>
        <v>13.382352941176471</v>
      </c>
      <c r="V51" s="1">
        <v>5.8</v>
      </c>
      <c r="W51" s="1">
        <v>23.2</v>
      </c>
      <c r="X51" s="1">
        <v>3</v>
      </c>
      <c r="Y51" s="1">
        <v>3</v>
      </c>
      <c r="Z51" s="1">
        <v>35.6</v>
      </c>
      <c r="AA51" s="1">
        <v>15.8</v>
      </c>
      <c r="AB51" s="1"/>
      <c r="AC51" s="1">
        <f t="shared" si="5"/>
        <v>22.6</v>
      </c>
      <c r="AD51" s="6">
        <v>6</v>
      </c>
      <c r="AE51" s="10">
        <f t="shared" si="8"/>
        <v>20</v>
      </c>
      <c r="AF51" s="1">
        <f t="shared" si="9"/>
        <v>24</v>
      </c>
      <c r="AG51" s="1">
        <v>10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35</v>
      </c>
      <c r="C52" s="1">
        <v>-1</v>
      </c>
      <c r="D52" s="1">
        <v>6</v>
      </c>
      <c r="E52" s="1">
        <v>5</v>
      </c>
      <c r="F52" s="1"/>
      <c r="G52" s="6">
        <v>0.3</v>
      </c>
      <c r="H52" s="1">
        <v>180</v>
      </c>
      <c r="I52" s="1"/>
      <c r="J52" s="1">
        <v>7</v>
      </c>
      <c r="K52" s="1">
        <f t="shared" si="15"/>
        <v>-2</v>
      </c>
      <c r="L52" s="1"/>
      <c r="M52" s="1"/>
      <c r="N52" s="1">
        <v>4116</v>
      </c>
      <c r="O52" s="1">
        <f t="shared" si="4"/>
        <v>1</v>
      </c>
      <c r="P52" s="5">
        <f>170*30-N52</f>
        <v>984</v>
      </c>
      <c r="Q52" s="5">
        <f t="shared" si="6"/>
        <v>980</v>
      </c>
      <c r="R52" s="5"/>
      <c r="S52" s="1"/>
      <c r="T52" s="1">
        <f t="shared" si="7"/>
        <v>5096</v>
      </c>
      <c r="U52" s="1">
        <f t="shared" si="17"/>
        <v>4116</v>
      </c>
      <c r="V52" s="1">
        <v>146.6</v>
      </c>
      <c r="W52" s="1">
        <v>172.6</v>
      </c>
      <c r="X52" s="1">
        <v>173</v>
      </c>
      <c r="Y52" s="1">
        <v>87.2</v>
      </c>
      <c r="Z52" s="1">
        <v>312</v>
      </c>
      <c r="AA52" s="1">
        <v>143</v>
      </c>
      <c r="AB52" s="1" t="s">
        <v>85</v>
      </c>
      <c r="AC52" s="1">
        <f t="shared" si="5"/>
        <v>295.2</v>
      </c>
      <c r="AD52" s="6">
        <v>14</v>
      </c>
      <c r="AE52" s="10">
        <f t="shared" si="8"/>
        <v>70</v>
      </c>
      <c r="AF52" s="1">
        <f t="shared" si="9"/>
        <v>294</v>
      </c>
      <c r="AG52" s="1"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35</v>
      </c>
      <c r="C53" s="1">
        <v>883</v>
      </c>
      <c r="D53" s="1">
        <v>849</v>
      </c>
      <c r="E53" s="1">
        <v>386</v>
      </c>
      <c r="F53" s="1">
        <v>485</v>
      </c>
      <c r="G53" s="6">
        <v>0.25</v>
      </c>
      <c r="H53" s="1">
        <v>180</v>
      </c>
      <c r="I53" s="1"/>
      <c r="J53" s="1">
        <v>385</v>
      </c>
      <c r="K53" s="1">
        <f t="shared" si="15"/>
        <v>1</v>
      </c>
      <c r="L53" s="1"/>
      <c r="M53" s="1"/>
      <c r="N53" s="1">
        <v>840</v>
      </c>
      <c r="O53" s="1">
        <f t="shared" si="4"/>
        <v>77.2</v>
      </c>
      <c r="P53" s="5">
        <f>30*O53-N53-F53</f>
        <v>991</v>
      </c>
      <c r="Q53" s="5">
        <f t="shared" si="6"/>
        <v>1008</v>
      </c>
      <c r="R53" s="5"/>
      <c r="S53" s="1"/>
      <c r="T53" s="1">
        <f t="shared" si="7"/>
        <v>30.220207253886009</v>
      </c>
      <c r="U53" s="1">
        <f t="shared" si="17"/>
        <v>17.163212435233159</v>
      </c>
      <c r="V53" s="1">
        <v>61.8</v>
      </c>
      <c r="W53" s="1">
        <v>108.8</v>
      </c>
      <c r="X53" s="1">
        <v>56.6</v>
      </c>
      <c r="Y53" s="1">
        <v>47.6</v>
      </c>
      <c r="Z53" s="1">
        <v>97.8</v>
      </c>
      <c r="AA53" s="1">
        <v>46.8</v>
      </c>
      <c r="AB53" s="1"/>
      <c r="AC53" s="1">
        <f t="shared" si="5"/>
        <v>247.75</v>
      </c>
      <c r="AD53" s="6">
        <v>12</v>
      </c>
      <c r="AE53" s="10">
        <f t="shared" si="8"/>
        <v>84</v>
      </c>
      <c r="AF53" s="1">
        <f t="shared" si="9"/>
        <v>252</v>
      </c>
      <c r="AG53" s="1">
        <f>VLOOKUP(A53,[1]Sheet!$A:$AF,32,0)</f>
        <v>14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35</v>
      </c>
      <c r="C54" s="1">
        <v>148</v>
      </c>
      <c r="D54" s="1"/>
      <c r="E54" s="1">
        <v>150</v>
      </c>
      <c r="F54" s="1">
        <v>-4</v>
      </c>
      <c r="G54" s="6">
        <v>0.25</v>
      </c>
      <c r="H54" s="1">
        <v>180</v>
      </c>
      <c r="I54" s="1"/>
      <c r="J54" s="1">
        <v>208</v>
      </c>
      <c r="K54" s="1">
        <f t="shared" si="15"/>
        <v>-58</v>
      </c>
      <c r="L54" s="1"/>
      <c r="M54" s="1"/>
      <c r="N54" s="1">
        <v>1680</v>
      </c>
      <c r="O54" s="1">
        <f t="shared" si="4"/>
        <v>30</v>
      </c>
      <c r="P54" s="5"/>
      <c r="Q54" s="5">
        <f t="shared" si="6"/>
        <v>0</v>
      </c>
      <c r="R54" s="5"/>
      <c r="S54" s="1"/>
      <c r="T54" s="1">
        <f t="shared" si="7"/>
        <v>55.866666666666667</v>
      </c>
      <c r="U54" s="1">
        <f t="shared" si="17"/>
        <v>55.866666666666667</v>
      </c>
      <c r="V54" s="1">
        <v>60</v>
      </c>
      <c r="W54" s="1">
        <v>0.4</v>
      </c>
      <c r="X54" s="1">
        <v>41.4</v>
      </c>
      <c r="Y54" s="1">
        <v>40.200000000000003</v>
      </c>
      <c r="Z54" s="1">
        <v>75.599999999999994</v>
      </c>
      <c r="AA54" s="1">
        <v>33.200000000000003</v>
      </c>
      <c r="AB54" s="1"/>
      <c r="AC54" s="1">
        <f t="shared" si="5"/>
        <v>0</v>
      </c>
      <c r="AD54" s="6">
        <v>12</v>
      </c>
      <c r="AE54" s="10">
        <f t="shared" si="8"/>
        <v>0</v>
      </c>
      <c r="AF54" s="1">
        <f t="shared" si="9"/>
        <v>0</v>
      </c>
      <c r="AG54" s="1">
        <f>VLOOKUP(A54,[1]Sheet!$A:$AF,32,0)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41</v>
      </c>
      <c r="C55" s="1">
        <v>83.7</v>
      </c>
      <c r="D55" s="1"/>
      <c r="E55" s="1">
        <v>29.7</v>
      </c>
      <c r="F55" s="1">
        <v>45.9</v>
      </c>
      <c r="G55" s="6">
        <v>1</v>
      </c>
      <c r="H55" s="1">
        <v>180</v>
      </c>
      <c r="I55" s="1"/>
      <c r="J55" s="1">
        <v>29.7</v>
      </c>
      <c r="K55" s="1">
        <f t="shared" si="15"/>
        <v>0</v>
      </c>
      <c r="L55" s="1"/>
      <c r="M55" s="1"/>
      <c r="N55" s="1">
        <v>113.4</v>
      </c>
      <c r="O55" s="1">
        <f t="shared" si="4"/>
        <v>5.9399999999999995</v>
      </c>
      <c r="P55" s="5"/>
      <c r="Q55" s="5">
        <f t="shared" si="6"/>
        <v>0</v>
      </c>
      <c r="R55" s="5"/>
      <c r="S55" s="1"/>
      <c r="T55" s="1">
        <f t="shared" si="7"/>
        <v>26.818181818181824</v>
      </c>
      <c r="U55" s="1">
        <f t="shared" si="17"/>
        <v>26.818181818181824</v>
      </c>
      <c r="V55" s="1">
        <v>9.7200000000000006</v>
      </c>
      <c r="W55" s="1">
        <v>5.94</v>
      </c>
      <c r="X55" s="1">
        <v>5.94</v>
      </c>
      <c r="Y55" s="1">
        <v>5.94</v>
      </c>
      <c r="Z55" s="1">
        <v>5.94</v>
      </c>
      <c r="AA55" s="1">
        <v>4.8600000000000003</v>
      </c>
      <c r="AB55" s="1"/>
      <c r="AC55" s="1">
        <f t="shared" si="5"/>
        <v>0</v>
      </c>
      <c r="AD55" s="6">
        <v>2.7</v>
      </c>
      <c r="AE55" s="10">
        <f t="shared" si="8"/>
        <v>0</v>
      </c>
      <c r="AF55" s="1">
        <f t="shared" si="9"/>
        <v>0</v>
      </c>
      <c r="AG55" s="1"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41</v>
      </c>
      <c r="C56" s="1">
        <v>50</v>
      </c>
      <c r="D56" s="1"/>
      <c r="E56" s="1">
        <v>20</v>
      </c>
      <c r="F56" s="1">
        <v>30</v>
      </c>
      <c r="G56" s="6">
        <v>1</v>
      </c>
      <c r="H56" s="1">
        <v>180</v>
      </c>
      <c r="I56" s="1"/>
      <c r="J56" s="1">
        <v>20</v>
      </c>
      <c r="K56" s="1">
        <f t="shared" si="15"/>
        <v>0</v>
      </c>
      <c r="L56" s="1"/>
      <c r="M56" s="1"/>
      <c r="N56" s="1">
        <v>0</v>
      </c>
      <c r="O56" s="1">
        <f t="shared" si="4"/>
        <v>4</v>
      </c>
      <c r="P56" s="5">
        <f>30*O56-N56-F56</f>
        <v>90</v>
      </c>
      <c r="Q56" s="5">
        <f t="shared" si="6"/>
        <v>120</v>
      </c>
      <c r="R56" s="5"/>
      <c r="S56" s="1"/>
      <c r="T56" s="1">
        <f t="shared" si="7"/>
        <v>37.5</v>
      </c>
      <c r="U56" s="1">
        <f t="shared" si="17"/>
        <v>7.5</v>
      </c>
      <c r="V56" s="1">
        <v>1</v>
      </c>
      <c r="W56" s="1">
        <v>5</v>
      </c>
      <c r="X56" s="1">
        <v>2</v>
      </c>
      <c r="Y56" s="1">
        <v>1</v>
      </c>
      <c r="Z56" s="1">
        <v>2</v>
      </c>
      <c r="AA56" s="1">
        <v>1</v>
      </c>
      <c r="AB56" s="1"/>
      <c r="AC56" s="1">
        <f t="shared" si="5"/>
        <v>90</v>
      </c>
      <c r="AD56" s="6">
        <v>5</v>
      </c>
      <c r="AE56" s="10">
        <f t="shared" si="8"/>
        <v>24</v>
      </c>
      <c r="AF56" s="1">
        <f t="shared" si="9"/>
        <v>120</v>
      </c>
      <c r="AG56" s="1">
        <v>12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35</v>
      </c>
      <c r="C57" s="1">
        <v>-2</v>
      </c>
      <c r="D57" s="1">
        <v>22</v>
      </c>
      <c r="E57" s="1"/>
      <c r="F57" s="1"/>
      <c r="G57" s="6">
        <v>0.14000000000000001</v>
      </c>
      <c r="H57" s="1">
        <v>180</v>
      </c>
      <c r="I57" s="1"/>
      <c r="J57" s="1"/>
      <c r="K57" s="1">
        <f t="shared" si="15"/>
        <v>0</v>
      </c>
      <c r="L57" s="1"/>
      <c r="M57" s="1"/>
      <c r="N57" s="1">
        <v>1056</v>
      </c>
      <c r="O57" s="1">
        <f t="shared" si="4"/>
        <v>0</v>
      </c>
      <c r="P57" s="5">
        <f>70*30-N57</f>
        <v>1044</v>
      </c>
      <c r="Q57" s="5">
        <f t="shared" si="6"/>
        <v>1056</v>
      </c>
      <c r="R57" s="5"/>
      <c r="S57" s="1"/>
      <c r="T57" s="1" t="e">
        <f t="shared" si="7"/>
        <v>#DIV/0!</v>
      </c>
      <c r="U57" s="1" t="e">
        <f t="shared" si="17"/>
        <v>#DIV/0!</v>
      </c>
      <c r="V57" s="1">
        <v>0</v>
      </c>
      <c r="W57" s="1">
        <v>69.400000000000006</v>
      </c>
      <c r="X57" s="1">
        <v>60</v>
      </c>
      <c r="Y57" s="1">
        <v>138</v>
      </c>
      <c r="Z57" s="1">
        <v>76.400000000000006</v>
      </c>
      <c r="AA57" s="1">
        <v>28.4</v>
      </c>
      <c r="AB57" s="1"/>
      <c r="AC57" s="1">
        <f t="shared" si="5"/>
        <v>146.16000000000003</v>
      </c>
      <c r="AD57" s="6">
        <v>22</v>
      </c>
      <c r="AE57" s="10">
        <f t="shared" si="8"/>
        <v>48</v>
      </c>
      <c r="AF57" s="1">
        <f t="shared" si="9"/>
        <v>147.84</v>
      </c>
      <c r="AG57" s="1">
        <v>12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6"/>
      <c r="AE58" s="10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6"/>
      <c r="AE59" s="10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G57" xr:uid="{EFE753C6-BF3B-487B-B01E-A5907B6817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2024-07-18T12:28:49Z</dcterms:created>
  <dcterms:modified xsi:type="dcterms:W3CDTF">2024-07-18T13:01:00Z</dcterms:modified>
</cp:coreProperties>
</file>