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V206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V166" i="1"/>
  <c r="V182" i="1" s="1"/>
  <c r="M166" i="1"/>
  <c r="V165" i="1"/>
  <c r="M165" i="1"/>
  <c r="V163" i="1"/>
  <c r="U163" i="1"/>
  <c r="U162" i="1"/>
  <c r="V161" i="1"/>
  <c r="W161" i="1" s="1"/>
  <c r="M161" i="1"/>
  <c r="W160" i="1"/>
  <c r="V160" i="1"/>
  <c r="M160" i="1"/>
  <c r="V159" i="1"/>
  <c r="W159" i="1" s="1"/>
  <c r="M159" i="1"/>
  <c r="W158" i="1"/>
  <c r="V158" i="1"/>
  <c r="M158" i="1"/>
  <c r="U156" i="1"/>
  <c r="U155" i="1"/>
  <c r="W154" i="1"/>
  <c r="V154" i="1"/>
  <c r="M154" i="1"/>
  <c r="V153" i="1"/>
  <c r="U151" i="1"/>
  <c r="U150" i="1"/>
  <c r="W149" i="1"/>
  <c r="V149" i="1"/>
  <c r="M149" i="1"/>
  <c r="V148" i="1"/>
  <c r="I470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M136" i="1"/>
  <c r="U133" i="1"/>
  <c r="V132" i="1"/>
  <c r="U132" i="1"/>
  <c r="V131" i="1"/>
  <c r="W131" i="1" s="1"/>
  <c r="M131" i="1"/>
  <c r="W130" i="1"/>
  <c r="V130" i="1"/>
  <c r="M130" i="1"/>
  <c r="W129" i="1"/>
  <c r="W132" i="1" s="1"/>
  <c r="V129" i="1"/>
  <c r="G470" i="1" s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V120" i="1"/>
  <c r="M120" i="1"/>
  <c r="U117" i="1"/>
  <c r="U116" i="1"/>
  <c r="W115" i="1"/>
  <c r="V115" i="1"/>
  <c r="V114" i="1"/>
  <c r="W114" i="1" s="1"/>
  <c r="M114" i="1"/>
  <c r="V113" i="1"/>
  <c r="W113" i="1" s="1"/>
  <c r="W112" i="1"/>
  <c r="V112" i="1"/>
  <c r="M112" i="1"/>
  <c r="V111" i="1"/>
  <c r="V116" i="1" s="1"/>
  <c r="M111" i="1"/>
  <c r="U109" i="1"/>
  <c r="U108" i="1"/>
  <c r="V107" i="1"/>
  <c r="W107" i="1" s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98" i="1"/>
  <c r="W108" i="1" s="1"/>
  <c r="V98" i="1"/>
  <c r="V108" i="1" s="1"/>
  <c r="U96" i="1"/>
  <c r="U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V95" i="1" s="1"/>
  <c r="M86" i="1"/>
  <c r="U84" i="1"/>
  <c r="U83" i="1"/>
  <c r="V82" i="1"/>
  <c r="W82" i="1" s="1"/>
  <c r="M82" i="1"/>
  <c r="V81" i="1"/>
  <c r="W81" i="1" s="1"/>
  <c r="M81" i="1"/>
  <c r="W80" i="1"/>
  <c r="V80" i="1"/>
  <c r="V79" i="1"/>
  <c r="W79" i="1" s="1"/>
  <c r="W78" i="1"/>
  <c r="V78" i="1"/>
  <c r="M78" i="1"/>
  <c r="W77" i="1"/>
  <c r="V77" i="1"/>
  <c r="V83" i="1" s="1"/>
  <c r="U75" i="1"/>
  <c r="U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W59" i="1"/>
  <c r="V59" i="1"/>
  <c r="V75" i="1" s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60" i="1" s="1"/>
  <c r="V23" i="1"/>
  <c r="U23" i="1"/>
  <c r="U464" i="1" s="1"/>
  <c r="W22" i="1"/>
  <c r="W23" i="1" s="1"/>
  <c r="V22" i="1"/>
  <c r="M22" i="1"/>
  <c r="H10" i="1"/>
  <c r="H9" i="1"/>
  <c r="A9" i="1"/>
  <c r="F10" i="1" s="1"/>
  <c r="D7" i="1"/>
  <c r="N6" i="1"/>
  <c r="M2" i="1"/>
  <c r="W74" i="1" l="1"/>
  <c r="W83" i="1"/>
  <c r="W124" i="1"/>
  <c r="W32" i="1"/>
  <c r="W465" i="1" s="1"/>
  <c r="W162" i="1"/>
  <c r="V117" i="1"/>
  <c r="V257" i="1"/>
  <c r="D470" i="1"/>
  <c r="V354" i="1"/>
  <c r="J9" i="1"/>
  <c r="W28" i="1"/>
  <c r="W36" i="1"/>
  <c r="W40" i="1"/>
  <c r="W41" i="1" s="1"/>
  <c r="W46" i="1"/>
  <c r="W48" i="1" s="1"/>
  <c r="V49" i="1"/>
  <c r="W86" i="1"/>
  <c r="W95" i="1" s="1"/>
  <c r="W111" i="1"/>
  <c r="W116" i="1" s="1"/>
  <c r="V125" i="1"/>
  <c r="V144" i="1"/>
  <c r="W148" i="1"/>
  <c r="W150" i="1" s="1"/>
  <c r="V156" i="1"/>
  <c r="W153" i="1"/>
  <c r="W155" i="1" s="1"/>
  <c r="V162" i="1"/>
  <c r="W166" i="1"/>
  <c r="J470" i="1"/>
  <c r="V207" i="1"/>
  <c r="W217" i="1"/>
  <c r="V226" i="1"/>
  <c r="W233" i="1"/>
  <c r="W239" i="1"/>
  <c r="M470" i="1"/>
  <c r="W298" i="1"/>
  <c r="N470" i="1"/>
  <c r="W342" i="1"/>
  <c r="V360" i="1"/>
  <c r="W385" i="1"/>
  <c r="Q470" i="1"/>
  <c r="W406" i="1"/>
  <c r="W422" i="1"/>
  <c r="V427" i="1"/>
  <c r="W448" i="1"/>
  <c r="V454" i="1"/>
  <c r="V453" i="1"/>
  <c r="S470" i="1"/>
  <c r="V459" i="1"/>
  <c r="W457" i="1"/>
  <c r="W458" i="1" s="1"/>
  <c r="H470" i="1"/>
  <c r="V32" i="1"/>
  <c r="V464" i="1" s="1"/>
  <c r="V272" i="1"/>
  <c r="W269" i="1"/>
  <c r="W272" i="1" s="1"/>
  <c r="W426" i="1"/>
  <c r="A10" i="1"/>
  <c r="B470" i="1"/>
  <c r="V461" i="1"/>
  <c r="W35" i="1"/>
  <c r="W37" i="1" s="1"/>
  <c r="V42" i="1"/>
  <c r="V460" i="1" s="1"/>
  <c r="V48" i="1"/>
  <c r="V56" i="1"/>
  <c r="V84" i="1"/>
  <c r="V96" i="1"/>
  <c r="V109" i="1"/>
  <c r="F470" i="1"/>
  <c r="V124" i="1"/>
  <c r="W136" i="1"/>
  <c r="W144" i="1" s="1"/>
  <c r="V145" i="1"/>
  <c r="V150" i="1"/>
  <c r="V155" i="1"/>
  <c r="V183" i="1"/>
  <c r="W165" i="1"/>
  <c r="W182" i="1" s="1"/>
  <c r="W191" i="1"/>
  <c r="W206" i="1" s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V462" i="1"/>
  <c r="L470" i="1"/>
  <c r="V151" i="1"/>
  <c r="W390" i="1"/>
  <c r="F9" i="1"/>
  <c r="E470" i="1"/>
  <c r="V74" i="1"/>
  <c r="V133" i="1"/>
  <c r="V188" i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<sst xmlns="http://schemas.openxmlformats.org/spreadsheetml/2006/main" count="1678" uniqueCount="640">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</sst>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100</v>
      </c>
      <c r="V59" s="306">
        <f t="shared" ref="V59:V73" si="2">IFERROR(IF(U59="",0,CEILING((U59/$H59),1)*$H59),"")</f>
        <v>102.4</v>
      </c>
      <c r="W59" s="37">
        <f>IFERROR(IF(V59=0,"",ROUNDUP(V59/H59,0)*0.00753),"")</f>
        <v>0.24096000000000001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31.25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32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0.24096000000000001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100</v>
      </c>
      <c r="V75" s="307">
        <f>IFERROR(SUM(V59:V73),"0")</f>
        <v>102.4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66</v>
      </c>
      <c r="V98" s="306">
        <f t="shared" ref="V98:V107" si="6">IFERROR(IF(U98="",0,CEILING((U98/$H98),1)*$H98),"")</f>
        <v>66</v>
      </c>
      <c r="W98" s="37">
        <f>IFERROR(IF(V98=0,"",ROUNDUP(V98/H98,0)*0.00753),"")</f>
        <v>0.18825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72</v>
      </c>
      <c r="V100" s="306">
        <f t="shared" si="6"/>
        <v>75.600000000000009</v>
      </c>
      <c r="W100" s="37">
        <f>IFERROR(IF(V100=0,"",ROUNDUP(V100/H100,0)*0.02175),"")</f>
        <v>0.19574999999999998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33.571428571428569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34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0.38400000000000001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138</v>
      </c>
      <c r="V109" s="307">
        <f>IFERROR(SUM(V98:V107),"0")</f>
        <v>141.60000000000002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20</v>
      </c>
      <c r="V158" s="306">
        <f>IFERROR(IF(U158="",0,CEILING((U158/$H158),1)*$H158),"")</f>
        <v>21.6</v>
      </c>
      <c r="W158" s="37">
        <f>IFERROR(IF(V158=0,"",ROUNDUP(V158/H158,0)*0.00937),"")</f>
        <v>3.7479999999999999E-2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30</v>
      </c>
      <c r="V159" s="306">
        <f>IFERROR(IF(U159="",0,CEILING((U159/$H159),1)*$H159),"")</f>
        <v>32.400000000000006</v>
      </c>
      <c r="W159" s="37">
        <f>IFERROR(IF(V159=0,"",ROUNDUP(V159/H159,0)*0.00937),"")</f>
        <v>5.6219999999999999E-2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9.2592592592592595</v>
      </c>
      <c r="V162" s="307">
        <f>IFERROR(V158/H158,"0")+IFERROR(V159/H159,"0")+IFERROR(V160/H160,"0")+IFERROR(V161/H161,"0")</f>
        <v>10</v>
      </c>
      <c r="W162" s="307">
        <f>IFERROR(IF(W158="",0,W158),"0")+IFERROR(IF(W159="",0,W159),"0")+IFERROR(IF(W160="",0,W160),"0")+IFERROR(IF(W161="",0,W161),"0")</f>
        <v>9.3700000000000006E-2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50</v>
      </c>
      <c r="V163" s="307">
        <f>IFERROR(SUM(V158:V161),"0")</f>
        <v>54.000000000000007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159</v>
      </c>
      <c r="V177" s="306">
        <f t="shared" si="8"/>
        <v>160.79999999999998</v>
      </c>
      <c r="W177" s="37">
        <f t="shared" si="9"/>
        <v>0.50451000000000001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147</v>
      </c>
      <c r="V178" s="306">
        <f t="shared" si="8"/>
        <v>148.79999999999998</v>
      </c>
      <c r="W178" s="37">
        <f t="shared" si="9"/>
        <v>0.46686</v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127.5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129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0.97137000000000007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306</v>
      </c>
      <c r="V183" s="307">
        <f>IFERROR(SUM(V165:V181),"0")</f>
        <v>309.59999999999997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69</v>
      </c>
      <c r="V230" s="306">
        <f>IFERROR(IF(U230="",0,CEILING((U230/$H230),1)*$H230),"")</f>
        <v>70.2</v>
      </c>
      <c r="W230" s="37">
        <f>IFERROR(IF(V230=0,"",ROUNDUP(V230/H230,0)*0.02175),"")</f>
        <v>0.19574999999999998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8.8461538461538467</v>
      </c>
      <c r="V233" s="307">
        <f>IFERROR(V229/H229,"0")+IFERROR(V230/H230,"0")+IFERROR(V231/H231,"0")+IFERROR(V232/H232,"0")</f>
        <v>9</v>
      </c>
      <c r="W233" s="307">
        <f>IFERROR(IF(W229="",0,W229),"0")+IFERROR(IF(W230="",0,W230),"0")+IFERROR(IF(W231="",0,W231),"0")+IFERROR(IF(W232="",0,W232),"0")</f>
        <v>0.19574999999999998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69</v>
      </c>
      <c r="V234" s="307">
        <f>IFERROR(SUM(V229:V232),"0")</f>
        <v>70.2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42</v>
      </c>
      <c r="V270" s="306">
        <f>IFERROR(IF(U270="",0,CEILING((U270/$H270),1)*$H270),"")</f>
        <v>42.84</v>
      </c>
      <c r="W270" s="37">
        <f>IFERROR(IF(V270=0,"",ROUNDUP(V270/H270,0)*0.00753),"")</f>
        <v>0.12801000000000001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16.666666666666668</v>
      </c>
      <c r="V272" s="307">
        <f>IFERROR(V269/H269,"0")+IFERROR(V270/H270,"0")+IFERROR(V271/H271,"0")</f>
        <v>17</v>
      </c>
      <c r="W272" s="307">
        <f>IFERROR(IF(W269="",0,W269),"0")+IFERROR(IF(W270="",0,W270),"0")+IFERROR(IF(W271="",0,W271),"0")</f>
        <v>0.12801000000000001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42</v>
      </c>
      <c r="V273" s="307">
        <f>IFERROR(SUM(V269:V271),"0")</f>
        <v>42.84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1051</v>
      </c>
      <c r="V285" s="306">
        <f t="shared" ref="V285:V292" si="14">IFERROR(IF(U285="",0,CEILING((U285/$H285),1)*$H285),"")</f>
        <v>1065</v>
      </c>
      <c r="W285" s="37">
        <f>IFERROR(IF(V285=0,"",ROUNDUP(V285/H285,0)*0.02175),"")</f>
        <v>1.5442499999999999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994</v>
      </c>
      <c r="V287" s="306">
        <f t="shared" si="14"/>
        <v>1005</v>
      </c>
      <c r="W287" s="37">
        <f>IFERROR(IF(V287=0,"",ROUNDUP(V287/H287,0)*0.02175),"")</f>
        <v>1.4572499999999999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1178</v>
      </c>
      <c r="V289" s="306">
        <f t="shared" si="14"/>
        <v>1185</v>
      </c>
      <c r="W289" s="37">
        <f>IFERROR(IF(V289=0,"",ROUNDUP(V289/H289,0)*0.02175),"")</f>
        <v>1.7182499999999998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214.86666666666665</v>
      </c>
      <c r="V293" s="307">
        <f>IFERROR(V285/H285,"0")+IFERROR(V286/H286,"0")+IFERROR(V287/H287,"0")+IFERROR(V288/H288,"0")+IFERROR(V289/H289,"0")+IFERROR(V290/H290,"0")+IFERROR(V291/H291,"0")+IFERROR(V292/H292,"0")</f>
        <v>217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4.7197499999999994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3223</v>
      </c>
      <c r="V294" s="307">
        <f>IFERROR(SUM(V285:V292),"0")</f>
        <v>3255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2288</v>
      </c>
      <c r="V296" s="306">
        <f>IFERROR(IF(U296="",0,CEILING((U296/$H296),1)*$H296),"")</f>
        <v>2295</v>
      </c>
      <c r="W296" s="37">
        <f>IFERROR(IF(V296=0,"",ROUNDUP(V296/H296,0)*0.02175),"")</f>
        <v>3.32775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152.53333333333333</v>
      </c>
      <c r="V298" s="307">
        <f>IFERROR(V296/H296,"0")+IFERROR(V297/H297,"0")</f>
        <v>153</v>
      </c>
      <c r="W298" s="307">
        <f>IFERROR(IF(W296="",0,W296),"0")+IFERROR(IF(W297="",0,W297),"0")</f>
        <v>3.32775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2288</v>
      </c>
      <c r="V299" s="307">
        <f>IFERROR(SUM(V296:V297),"0")</f>
        <v>2295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69</v>
      </c>
      <c r="V322" s="306">
        <f>IFERROR(IF(U322="",0,CEILING((U322/$H322),1)*$H322),"")</f>
        <v>70.2</v>
      </c>
      <c r="W322" s="37">
        <f>IFERROR(IF(V322=0,"",ROUNDUP(V322/H322,0)*0.02175),"")</f>
        <v>0.19574999999999998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8.8461538461538467</v>
      </c>
      <c r="V326" s="307">
        <f>IFERROR(V322/H322,"0")+IFERROR(V323/H323,"0")+IFERROR(V324/H324,"0")+IFERROR(V325/H325,"0")</f>
        <v>9</v>
      </c>
      <c r="W326" s="307">
        <f>IFERROR(IF(W322="",0,W322),"0")+IFERROR(IF(W323="",0,W323),"0")+IFERROR(IF(W324="",0,W324),"0")+IFERROR(IF(W325="",0,W325),"0")</f>
        <v>0.19574999999999998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69</v>
      </c>
      <c r="V327" s="307">
        <f>IFERROR(SUM(V322:V325),"0")</f>
        <v>70.2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441</v>
      </c>
      <c r="V383" s="306">
        <f t="shared" ref="V383:V389" si="17">IFERROR(IF(U383="",0,CEILING((U383/$H383),1)*$H383),"")</f>
        <v>441</v>
      </c>
      <c r="W383" s="37">
        <f>IFERROR(IF(V383=0,"",ROUNDUP(V383/H383,0)*0.00753),"")</f>
        <v>0.79065000000000007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105</v>
      </c>
      <c r="V390" s="307">
        <f>IFERROR(V383/H383,"0")+IFERROR(V384/H384,"0")+IFERROR(V385/H385,"0")+IFERROR(V386/H386,"0")+IFERROR(V387/H387,"0")+IFERROR(V388/H388,"0")+IFERROR(V389/H389,"0")</f>
        <v>105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0.79065000000000007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441</v>
      </c>
      <c r="V391" s="307">
        <f>IFERROR(SUM(V383:V389),"0")</f>
        <v>441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268</v>
      </c>
      <c r="V457" s="306">
        <f>IFERROR(IF(U457="",0,CEILING((U457/$H457),1)*$H457),"")</f>
        <v>273</v>
      </c>
      <c r="W457" s="37">
        <f>IFERROR(IF(V457=0,"",ROUNDUP(V457/H457,0)*0.02175),"")</f>
        <v>0.76124999999999998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34.358974358974358</v>
      </c>
      <c r="V458" s="307">
        <f>IFERROR(V457/H457,"0")</f>
        <v>35</v>
      </c>
      <c r="W458" s="307">
        <f>IFERROR(IF(W457="",0,W457),"0")</f>
        <v>0.76124999999999998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268</v>
      </c>
      <c r="V459" s="307">
        <f>IFERROR(SUM(V457:V457),"0")</f>
        <v>273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6994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7054.84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7283.3009865689855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7346.9699999999993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11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11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7558.3009865689855</v>
      </c>
      <c r="V463" s="307">
        <f>GrossWeightTotalR+PalletQtyTotalR*25</f>
        <v>7621.9699999999993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742.6986365486365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750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11.80894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244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363.59999999999997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70.2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42.84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5550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70.2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441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273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2023-10-05T10:41:04Z</dcterms:modified>
</cp:coreProperties>
</file>