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W418" i="1" s="1"/>
  <c r="M418" i="1"/>
  <c r="U416" i="1"/>
  <c r="U415" i="1"/>
  <c r="V414" i="1"/>
  <c r="W414" i="1" s="1"/>
  <c r="M414" i="1"/>
  <c r="V413" i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V388" i="1" s="1"/>
  <c r="M381" i="1"/>
  <c r="U379" i="1"/>
  <c r="U378" i="1"/>
  <c r="W377" i="1"/>
  <c r="V377" i="1"/>
  <c r="M377" i="1"/>
  <c r="V376" i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W365" i="1"/>
  <c r="V365" i="1"/>
  <c r="M365" i="1"/>
  <c r="U363" i="1"/>
  <c r="V362" i="1"/>
  <c r="U362" i="1"/>
  <c r="W361" i="1"/>
  <c r="W362" i="1" s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V305" i="1" s="1"/>
  <c r="M303" i="1"/>
  <c r="U301" i="1"/>
  <c r="U300" i="1"/>
  <c r="V299" i="1"/>
  <c r="V300" i="1" s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W267" i="1" s="1"/>
  <c r="M267" i="1"/>
  <c r="U265" i="1"/>
  <c r="U264" i="1"/>
  <c r="V263" i="1"/>
  <c r="V265" i="1" s="1"/>
  <c r="M263" i="1"/>
  <c r="U260" i="1"/>
  <c r="U259" i="1"/>
  <c r="V258" i="1"/>
  <c r="W258" i="1" s="1"/>
  <c r="M258" i="1"/>
  <c r="V257" i="1"/>
  <c r="V260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V232" i="1" s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V205" i="1" s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V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W134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W76" i="1" s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F10" i="1" s="1"/>
  <c r="D7" i="1"/>
  <c r="N6" i="1"/>
  <c r="M2" i="1"/>
  <c r="V415" i="1" l="1"/>
  <c r="U462" i="1"/>
  <c r="W263" i="1"/>
  <c r="W264" i="1" s="1"/>
  <c r="V264" i="1"/>
  <c r="V351" i="1"/>
  <c r="W82" i="1"/>
  <c r="W160" i="1"/>
  <c r="W273" i="1"/>
  <c r="W274" i="1" s="1"/>
  <c r="V274" i="1"/>
  <c r="W277" i="1"/>
  <c r="W278" i="1" s="1"/>
  <c r="V278" i="1"/>
  <c r="V312" i="1"/>
  <c r="W324" i="1"/>
  <c r="W73" i="1"/>
  <c r="W106" i="1"/>
  <c r="V130" i="1"/>
  <c r="W142" i="1"/>
  <c r="W243" i="1"/>
  <c r="W270" i="1"/>
  <c r="W424" i="1"/>
  <c r="W22" i="1"/>
  <c r="W23" i="1" s="1"/>
  <c r="V55" i="1"/>
  <c r="W55" i="1"/>
  <c r="V106" i="1"/>
  <c r="V160" i="1"/>
  <c r="V224" i="1"/>
  <c r="V238" i="1"/>
  <c r="V244" i="1"/>
  <c r="V271" i="1"/>
  <c r="V296" i="1"/>
  <c r="W308" i="1"/>
  <c r="W312" i="1" s="1"/>
  <c r="V324" i="1"/>
  <c r="W338" i="1"/>
  <c r="W351" i="1" s="1"/>
  <c r="V369" i="1"/>
  <c r="V368" i="1"/>
  <c r="W381" i="1"/>
  <c r="W388" i="1" s="1"/>
  <c r="V429" i="1"/>
  <c r="W449" i="1"/>
  <c r="W451" i="1" s="1"/>
  <c r="H9" i="1"/>
  <c r="A10" i="1"/>
  <c r="B468" i="1"/>
  <c r="V460" i="1"/>
  <c r="V459" i="1"/>
  <c r="V24" i="1"/>
  <c r="V33" i="1"/>
  <c r="W26" i="1"/>
  <c r="W32" i="1" s="1"/>
  <c r="V37" i="1"/>
  <c r="V82" i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W130" i="1"/>
  <c r="V142" i="1"/>
  <c r="V143" i="1"/>
  <c r="I468" i="1"/>
  <c r="V149" i="1"/>
  <c r="W146" i="1"/>
  <c r="W148" i="1" s="1"/>
  <c r="V185" i="1"/>
  <c r="V208" i="1"/>
  <c r="W207" i="1"/>
  <c r="W208" i="1" s="1"/>
  <c r="V209" i="1"/>
  <c r="V216" i="1"/>
  <c r="W211" i="1"/>
  <c r="W215" i="1" s="1"/>
  <c r="V215" i="1"/>
  <c r="W219" i="1"/>
  <c r="W224" i="1" s="1"/>
  <c r="V225" i="1"/>
  <c r="W254" i="1"/>
  <c r="W291" i="1"/>
  <c r="F9" i="1"/>
  <c r="J9" i="1"/>
  <c r="V32" i="1"/>
  <c r="V38" i="1"/>
  <c r="V41" i="1"/>
  <c r="W40" i="1"/>
  <c r="W41" i="1" s="1"/>
  <c r="V42" i="1"/>
  <c r="C468" i="1"/>
  <c r="V49" i="1"/>
  <c r="W46" i="1"/>
  <c r="W48" i="1" s="1"/>
  <c r="V56" i="1"/>
  <c r="V74" i="1"/>
  <c r="V154" i="1"/>
  <c r="W151" i="1"/>
  <c r="W153" i="1" s="1"/>
  <c r="V161" i="1"/>
  <c r="V181" i="1"/>
  <c r="W163" i="1"/>
  <c r="W180" i="1" s="1"/>
  <c r="V180" i="1"/>
  <c r="V186" i="1"/>
  <c r="J468" i="1"/>
  <c r="V204" i="1"/>
  <c r="W189" i="1"/>
  <c r="W204" i="1" s="1"/>
  <c r="V231" i="1"/>
  <c r="V237" i="1"/>
  <c r="V243" i="1"/>
  <c r="V255" i="1"/>
  <c r="V259" i="1"/>
  <c r="V270" i="1"/>
  <c r="V291" i="1"/>
  <c r="V297" i="1"/>
  <c r="V301" i="1"/>
  <c r="V313" i="1"/>
  <c r="V318" i="1"/>
  <c r="W315" i="1"/>
  <c r="W317" i="1" s="1"/>
  <c r="V325" i="1"/>
  <c r="V328" i="1"/>
  <c r="W327" i="1"/>
  <c r="W328" i="1" s="1"/>
  <c r="V329" i="1"/>
  <c r="O468" i="1"/>
  <c r="V336" i="1"/>
  <c r="W333" i="1"/>
  <c r="W335" i="1" s="1"/>
  <c r="V372" i="1"/>
  <c r="W371" i="1"/>
  <c r="W372" i="1" s="1"/>
  <c r="V373" i="1"/>
  <c r="V379" i="1"/>
  <c r="W376" i="1"/>
  <c r="W378" i="1" s="1"/>
  <c r="V442" i="1"/>
  <c r="V447" i="1"/>
  <c r="W444" i="1"/>
  <c r="W446" i="1" s="1"/>
  <c r="D468" i="1"/>
  <c r="H468" i="1"/>
  <c r="L468" i="1"/>
  <c r="P468" i="1"/>
  <c r="U458" i="1"/>
  <c r="E468" i="1"/>
  <c r="V73" i="1"/>
  <c r="G468" i="1"/>
  <c r="V131" i="1"/>
  <c r="W227" i="1"/>
  <c r="W231" i="1" s="1"/>
  <c r="W234" i="1"/>
  <c r="W237" i="1" s="1"/>
  <c r="K468" i="1"/>
  <c r="V254" i="1"/>
  <c r="W257" i="1"/>
  <c r="W259" i="1" s="1"/>
  <c r="M468" i="1"/>
  <c r="V292" i="1"/>
  <c r="W299" i="1"/>
  <c r="W300" i="1" s="1"/>
  <c r="W303" i="1"/>
  <c r="W304" i="1" s="1"/>
  <c r="V304" i="1"/>
  <c r="V317" i="1"/>
  <c r="V335" i="1"/>
  <c r="V352" i="1"/>
  <c r="V359" i="1"/>
  <c r="W354" i="1"/>
  <c r="W358" i="1" s="1"/>
  <c r="V358" i="1"/>
  <c r="W368" i="1"/>
  <c r="V37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24" i="1"/>
  <c r="V430" i="1"/>
  <c r="V437" i="1"/>
  <c r="W434" i="1"/>
  <c r="W436" i="1" s="1"/>
  <c r="V441" i="1"/>
  <c r="V446" i="1"/>
  <c r="V452" i="1"/>
  <c r="S468" i="1"/>
  <c r="V456" i="1"/>
  <c r="W455" i="1"/>
  <c r="W456" i="1" s="1"/>
  <c r="V457" i="1"/>
  <c r="N468" i="1"/>
  <c r="R468" i="1"/>
  <c r="W463" i="1" l="1"/>
  <c r="V462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<sst xmlns="http://schemas.openxmlformats.org/spreadsheetml/2006/main" count="1653" uniqueCount="624">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</sst>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45206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297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Суббота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297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0.54166666666666663</v>
      </c>
      <c r="O8" s="320"/>
      <c r="Q8" s="311"/>
      <c r="R8" s="322"/>
      <c r="S8" s="331"/>
      <c r="T8" s="332"/>
      <c r="Y8" s="52"/>
      <c r="Z8" s="52"/>
      <c r="AA8" s="52"/>
    </row>
    <row r="9" spans="1:28" s="29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297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298" t="s">
        <v>56</v>
      </c>
      <c r="S18" s="298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9"/>
      <c r="Y20" s="299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9"/>
      <c r="Y44" s="299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9"/>
      <c r="Y50" s="299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9"/>
      <c r="Y57" s="299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9"/>
      <c r="Y116" s="299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9"/>
      <c r="Y125" s="299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9"/>
      <c r="Y132" s="299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9"/>
      <c r="Y144" s="299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150</v>
      </c>
      <c r="V165" s="304">
        <f t="shared" si="8"/>
        <v>156.6</v>
      </c>
      <c r="W165" s="37">
        <f>IFERROR(IF(V165=0,"",ROUNDUP(V165/H165,0)*0.02175),"")</f>
        <v>0.39149999999999996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80</v>
      </c>
      <c r="V167" s="304">
        <f t="shared" si="8"/>
        <v>80</v>
      </c>
      <c r="W167" s="37">
        <f>IFERROR(IF(V167=0,"",ROUNDUP(V167/H167,0)*0.01196),"")</f>
        <v>0.2392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80</v>
      </c>
      <c r="V168" s="304">
        <f t="shared" si="8"/>
        <v>85.8</v>
      </c>
      <c r="W168" s="37">
        <f>IFERROR(IF(V168=0,"",ROUNDUP(V168/H168,0)*0.02175),"")</f>
        <v>0.23924999999999999</v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36</v>
      </c>
      <c r="V170" s="304">
        <f t="shared" si="8"/>
        <v>36</v>
      </c>
      <c r="W170" s="37">
        <f>IFERROR(IF(V170=0,"",ROUNDUP(V170/H170,0)*0.00753),"")</f>
        <v>0.11295000000000001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24</v>
      </c>
      <c r="V172" s="304">
        <f t="shared" si="8"/>
        <v>24</v>
      </c>
      <c r="W172" s="37">
        <f>IFERROR(IF(V172=0,"",ROUNDUP(V172/H172,0)*0.00753),"")</f>
        <v>7.5300000000000006E-2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48</v>
      </c>
      <c r="V175" s="304">
        <f t="shared" si="8"/>
        <v>48</v>
      </c>
      <c r="W175" s="37">
        <f t="shared" si="9"/>
        <v>0.15060000000000001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36</v>
      </c>
      <c r="V176" s="304">
        <f t="shared" si="8"/>
        <v>36</v>
      </c>
      <c r="W176" s="37">
        <f t="shared" si="9"/>
        <v>0.11295000000000001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48</v>
      </c>
      <c r="V178" s="304">
        <f t="shared" si="8"/>
        <v>48</v>
      </c>
      <c r="W178" s="37">
        <f t="shared" si="9"/>
        <v>0.15060000000000001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127.49778956675507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129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1.47235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502</v>
      </c>
      <c r="V181" s="305">
        <f>IFERROR(SUM(V163:V179),"0")</f>
        <v>514.4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48</v>
      </c>
      <c r="V184" s="304">
        <f>IFERROR(IF(U184="",0,CEILING((U184/$H184),1)*$H184),"")</f>
        <v>48</v>
      </c>
      <c r="W184" s="37">
        <f>IFERROR(IF(V184=0,"",ROUNDUP(V184/H184,0)*0.00753),"")</f>
        <v>0.15060000000000001</v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20</v>
      </c>
      <c r="V185" s="305">
        <f>IFERROR(V183/H183,"0")+IFERROR(V184/H184,"0")</f>
        <v>20</v>
      </c>
      <c r="W185" s="305">
        <f>IFERROR(IF(W183="",0,W183),"0")+IFERROR(IF(W184="",0,W184),"0")</f>
        <v>0.15060000000000001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48</v>
      </c>
      <c r="V186" s="305">
        <f>IFERROR(SUM(V183:V184),"0")</f>
        <v>48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9"/>
      <c r="Y187" s="299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300</v>
      </c>
      <c r="V211" s="304">
        <f>IFERROR(IF(U211="",0,CEILING((U211/$H211),1)*$H211),"")</f>
        <v>302.40000000000003</v>
      </c>
      <c r="W211" s="37">
        <f>IFERROR(IF(V211=0,"",ROUNDUP(V211/H211,0)*0.00753),"")</f>
        <v>0.54215999999999998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100</v>
      </c>
      <c r="V212" s="304">
        <f>IFERROR(IF(U212="",0,CEILING((U212/$H212),1)*$H212),"")</f>
        <v>100.80000000000001</v>
      </c>
      <c r="W212" s="37">
        <f>IFERROR(IF(V212=0,"",ROUNDUP(V212/H212,0)*0.00753),"")</f>
        <v>0.18071999999999999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95.238095238095241</v>
      </c>
      <c r="V215" s="305">
        <f>IFERROR(V211/H211,"0")+IFERROR(V212/H212,"0")+IFERROR(V213/H213,"0")+IFERROR(V214/H214,"0")</f>
        <v>96</v>
      </c>
      <c r="W215" s="305">
        <f>IFERROR(IF(W211="",0,W211),"0")+IFERROR(IF(W212="",0,W212),"0")+IFERROR(IF(W213="",0,W213),"0")+IFERROR(IF(W214="",0,W214),"0")</f>
        <v>0.72287999999999997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400</v>
      </c>
      <c r="V216" s="305">
        <f>IFERROR(SUM(V211:V214),"0")</f>
        <v>403.20000000000005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100</v>
      </c>
      <c r="V227" s="304">
        <f>IFERROR(IF(U227="",0,CEILING((U227/$H227),1)*$H227),"")</f>
        <v>100.80000000000001</v>
      </c>
      <c r="W227" s="37">
        <f>IFERROR(IF(V227=0,"",ROUNDUP(V227/H227,0)*0.02175),"")</f>
        <v>0.26100000000000001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100</v>
      </c>
      <c r="V229" s="304">
        <f>IFERROR(IF(U229="",0,CEILING((U229/$H229),1)*$H229),"")</f>
        <v>100.80000000000001</v>
      </c>
      <c r="W229" s="37">
        <f>IFERROR(IF(V229=0,"",ROUNDUP(V229/H229,0)*0.02175),"")</f>
        <v>0.26100000000000001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23.80952380952381</v>
      </c>
      <c r="V231" s="305">
        <f>IFERROR(V227/H227,"0")+IFERROR(V228/H228,"0")+IFERROR(V229/H229,"0")+IFERROR(V230/H230,"0")</f>
        <v>24</v>
      </c>
      <c r="W231" s="305">
        <f>IFERROR(IF(W227="",0,W227),"0")+IFERROR(IF(W228="",0,W228),"0")+IFERROR(IF(W229="",0,W229),"0")+IFERROR(IF(W230="",0,W230),"0")</f>
        <v>0.52200000000000002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200</v>
      </c>
      <c r="V232" s="305">
        <f>IFERROR(SUM(V227:V230),"0")</f>
        <v>201.60000000000002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9"/>
      <c r="Y245" s="299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9"/>
      <c r="Y261" s="299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9"/>
      <c r="Y281" s="299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8500</v>
      </c>
      <c r="V283" s="304">
        <f t="shared" ref="V283:V290" si="14">IFERROR(IF(U283="",0,CEILING((U283/$H283),1)*$H283),"")</f>
        <v>8505</v>
      </c>
      <c r="W283" s="37">
        <f>IFERROR(IF(V283=0,"",ROUNDUP(V283/H283,0)*0.02175),"")</f>
        <v>12.332249999999998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3000</v>
      </c>
      <c r="V287" s="304">
        <f t="shared" si="14"/>
        <v>3000</v>
      </c>
      <c r="W287" s="37">
        <f>IFERROR(IF(V287=0,"",ROUNDUP(V287/H287,0)*0.02175),"")</f>
        <v>4.3499999999999996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60</v>
      </c>
      <c r="V289" s="304">
        <f t="shared" si="14"/>
        <v>60</v>
      </c>
      <c r="W289" s="37">
        <f>IFERROR(IF(V289=0,"",ROUNDUP(V289/H289,0)*0.00937),"")</f>
        <v>0.11244</v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778.66666666666663</v>
      </c>
      <c r="V291" s="305">
        <f>IFERROR(V283/H283,"0")+IFERROR(V284/H284,"0")+IFERROR(V285/H285,"0")+IFERROR(V286/H286,"0")+IFERROR(V287/H287,"0")+IFERROR(V288/H288,"0")+IFERROR(V289/H289,"0")+IFERROR(V290/H290,"0")</f>
        <v>779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16.794689999999996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11560</v>
      </c>
      <c r="V292" s="305">
        <f>IFERROR(SUM(V283:V290),"0")</f>
        <v>11565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1000</v>
      </c>
      <c r="V294" s="304">
        <f>IFERROR(IF(U294="",0,CEILING((U294/$H294),1)*$H294),"")</f>
        <v>1005</v>
      </c>
      <c r="W294" s="37">
        <f>IFERROR(IF(V294=0,"",ROUNDUP(V294/H294,0)*0.02175),"")</f>
        <v>1.4572499999999999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66.666666666666671</v>
      </c>
      <c r="V296" s="305">
        <f>IFERROR(V294/H294,"0")+IFERROR(V295/H295,"0")</f>
        <v>67</v>
      </c>
      <c r="W296" s="305">
        <f>IFERROR(IF(W294="",0,W294),"0")+IFERROR(IF(W295="",0,W295),"0")</f>
        <v>1.4572499999999999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1000</v>
      </c>
      <c r="V297" s="305">
        <f>IFERROR(SUM(V294:V295),"0")</f>
        <v>1005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300</v>
      </c>
      <c r="V299" s="304">
        <f>IFERROR(IF(U299="",0,CEILING((U299/$H299),1)*$H299),"")</f>
        <v>304.2</v>
      </c>
      <c r="W299" s="37">
        <f>IFERROR(IF(V299=0,"",ROUNDUP(V299/H299,0)*0.02175),"")</f>
        <v>0.84824999999999995</v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38.46153846153846</v>
      </c>
      <c r="V300" s="305">
        <f>IFERROR(V299/H299,"0")</f>
        <v>39</v>
      </c>
      <c r="W300" s="305">
        <f>IFERROR(IF(W299="",0,W299),"0")</f>
        <v>0.84824999999999995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300</v>
      </c>
      <c r="V301" s="305">
        <f>IFERROR(SUM(V299:V299),"0")</f>
        <v>304.2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400</v>
      </c>
      <c r="V303" s="304">
        <f>IFERROR(IF(U303="",0,CEILING((U303/$H303),1)*$H303),"")</f>
        <v>405.59999999999997</v>
      </c>
      <c r="W303" s="37">
        <f>IFERROR(IF(V303=0,"",ROUNDUP(V303/H303,0)*0.02175),"")</f>
        <v>1.131</v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51.282051282051285</v>
      </c>
      <c r="V304" s="305">
        <f>IFERROR(V303/H303,"0")</f>
        <v>52</v>
      </c>
      <c r="W304" s="305">
        <f>IFERROR(IF(W303="",0,W303),"0")</f>
        <v>1.131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400</v>
      </c>
      <c r="V305" s="305">
        <f>IFERROR(SUM(V303:V303),"0")</f>
        <v>405.59999999999997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9"/>
      <c r="Y306" s="299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50</v>
      </c>
      <c r="V320" s="304">
        <f>IFERROR(IF(U320="",0,CEILING((U320/$H320),1)*$H320),"")</f>
        <v>54.6</v>
      </c>
      <c r="W320" s="37">
        <f>IFERROR(IF(V320=0,"",ROUNDUP(V320/H320,0)*0.02175),"")</f>
        <v>0.15225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6.4102564102564106</v>
      </c>
      <c r="V324" s="305">
        <f>IFERROR(V320/H320,"0")+IFERROR(V321/H321,"0")+IFERROR(V322/H322,"0")+IFERROR(V323/H323,"0")</f>
        <v>7</v>
      </c>
      <c r="W324" s="305">
        <f>IFERROR(IF(W320="",0,W320),"0")+IFERROR(IF(W321="",0,W321),"0")+IFERROR(IF(W322="",0,W322),"0")+IFERROR(IF(W323="",0,W323),"0")</f>
        <v>0.15225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50</v>
      </c>
      <c r="V325" s="305">
        <f>IFERROR(SUM(V320:V323),"0")</f>
        <v>54.6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9"/>
      <c r="Y331" s="299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700</v>
      </c>
      <c r="V340" s="304">
        <f t="shared" si="15"/>
        <v>701.4</v>
      </c>
      <c r="W340" s="37">
        <f>IFERROR(IF(V340=0,"",ROUNDUP(V340/H340,0)*0.00753),"")</f>
        <v>1.2575100000000001</v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25.2</v>
      </c>
      <c r="V345" s="304">
        <f t="shared" si="15"/>
        <v>25.200000000000003</v>
      </c>
      <c r="W345" s="37">
        <f t="shared" si="16"/>
        <v>6.0240000000000002E-2</v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178.66666666666666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179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1.3177500000000002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725.2</v>
      </c>
      <c r="V352" s="305">
        <f>IFERROR(SUM(V338:V350),"0")</f>
        <v>726.6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9"/>
      <c r="Y374" s="299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600</v>
      </c>
      <c r="V381" s="304">
        <f t="shared" ref="V381:V387" si="17">IFERROR(IF(U381="",0,CEILING((U381/$H381),1)*$H381),"")</f>
        <v>600.6</v>
      </c>
      <c r="W381" s="37">
        <f>IFERROR(IF(V381=0,"",ROUNDUP(V381/H381,0)*0.00753),"")</f>
        <v>1.0767900000000001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42</v>
      </c>
      <c r="V383" s="304">
        <f t="shared" si="17"/>
        <v>42</v>
      </c>
      <c r="W383" s="37">
        <f>IFERROR(IF(V383=0,"",ROUNDUP(V383/H383,0)*0.00502),"")</f>
        <v>0.1004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162.85714285714286</v>
      </c>
      <c r="V388" s="305">
        <f>IFERROR(V381/H381,"0")+IFERROR(V382/H382,"0")+IFERROR(V383/H383,"0")+IFERROR(V384/H384,"0")+IFERROR(V385/H385,"0")+IFERROR(V386/H386,"0")+IFERROR(V387/H387,"0")</f>
        <v>163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1.1771900000000002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642</v>
      </c>
      <c r="V389" s="305">
        <f>IFERROR(SUM(V381:V387),"0")</f>
        <v>642.6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9"/>
      <c r="Y399" s="299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270</v>
      </c>
      <c r="V418" s="304">
        <f t="shared" ref="V418:V423" si="19">IFERROR(IF(U418="",0,CEILING((U418/$H418),1)*$H418),"")</f>
        <v>274.56</v>
      </c>
      <c r="W418" s="37">
        <f>IFERROR(IF(V418=0,"",ROUNDUP(V418/H418,0)*0.01196),"")</f>
        <v>0.62192000000000003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51.136363636363633</v>
      </c>
      <c r="V424" s="305">
        <f>IFERROR(V418/H418,"0")+IFERROR(V419/H419,"0")+IFERROR(V420/H420,"0")+IFERROR(V421/H421,"0")+IFERROR(V422/H422,"0")+IFERROR(V423/H423,"0")</f>
        <v>52</v>
      </c>
      <c r="W424" s="305">
        <f>IFERROR(IF(W418="",0,W418),"0")+IFERROR(IF(W419="",0,W419),"0")+IFERROR(IF(W420="",0,W420),"0")+IFERROR(IF(W421="",0,W421),"0")+IFERROR(IF(W422="",0,W422),"0")+IFERROR(IF(W423="",0,W423),"0")</f>
        <v>0.62192000000000003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270</v>
      </c>
      <c r="V425" s="305">
        <f>IFERROR(SUM(V418:V423),"0")</f>
        <v>274.56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9"/>
      <c r="Y432" s="299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300</v>
      </c>
      <c r="V444" s="304">
        <f>IFERROR(IF(U444="",0,CEILING((U444/$H444),1)*$H444),"")</f>
        <v>302.21999999999997</v>
      </c>
      <c r="W444" s="37">
        <f>IFERROR(IF(V444=0,"",ROUNDUP(V444/H444,0)*0.00753),"")</f>
        <v>0.51956999999999998</v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68.493150684931507</v>
      </c>
      <c r="V446" s="305">
        <f>IFERROR(V444/H444,"0")+IFERROR(V445/H445,"0")</f>
        <v>69</v>
      </c>
      <c r="W446" s="305">
        <f>IFERROR(IF(W444="",0,W444),"0")+IFERROR(IF(W445="",0,W445),"0")</f>
        <v>0.51956999999999998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300</v>
      </c>
      <c r="V447" s="305">
        <f>IFERROR(SUM(V444:V445),"0")</f>
        <v>302.21999999999997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9"/>
      <c r="Y453" s="299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16397.2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16447.580000000002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17052.777785014543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17106.223999999998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25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25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17677.777785014543</v>
      </c>
      <c r="V461" s="305">
        <f>GrossWeightTotalR+PalletQtyTotalR*25</f>
        <v>17731.223999999998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1669.1859119466587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1676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26.887699999999995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301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562.4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604.80000000000007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13279.800000000001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54.6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726.6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642.6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274.56</v>
      </c>
      <c r="R468" s="47">
        <f>IFERROR(V434*1,"0")+IFERROR(V435*1,"0")+IFERROR(V439*1,"0")+IFERROR(V440*1,"0")+IFERROR(V444*1,"0")+IFERROR(V445*1,"0")+IFERROR(V449*1,"0")+IFERROR(V450*1,"0")</f>
        <v>302.21999999999997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2023-10-05T10:43:59Z</dcterms:modified>
</cp:coreProperties>
</file>