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S468" i="1" s="1"/>
  <c r="M455" i="1"/>
  <c r="U452" i="1"/>
  <c r="U451" i="1"/>
  <c r="V450" i="1"/>
  <c r="W450" i="1" s="1"/>
  <c r="M450" i="1"/>
  <c r="W449" i="1"/>
  <c r="W451" i="1" s="1"/>
  <c r="V449" i="1"/>
  <c r="V451" i="1" s="1"/>
  <c r="M449" i="1"/>
  <c r="U447" i="1"/>
  <c r="U446" i="1"/>
  <c r="W445" i="1"/>
  <c r="V445" i="1"/>
  <c r="M445" i="1"/>
  <c r="V444" i="1"/>
  <c r="V447" i="1" s="1"/>
  <c r="M444" i="1"/>
  <c r="U442" i="1"/>
  <c r="U441" i="1"/>
  <c r="V440" i="1"/>
  <c r="W440" i="1" s="1"/>
  <c r="M440" i="1"/>
  <c r="W439" i="1"/>
  <c r="W441" i="1" s="1"/>
  <c r="V439" i="1"/>
  <c r="V441" i="1" s="1"/>
  <c r="M439" i="1"/>
  <c r="U437" i="1"/>
  <c r="U436" i="1"/>
  <c r="W435" i="1"/>
  <c r="V435" i="1"/>
  <c r="M435" i="1"/>
  <c r="V434" i="1"/>
  <c r="V437" i="1" s="1"/>
  <c r="M434" i="1"/>
  <c r="U430" i="1"/>
  <c r="U429" i="1"/>
  <c r="V428" i="1"/>
  <c r="W428" i="1" s="1"/>
  <c r="M428" i="1"/>
  <c r="W427" i="1"/>
  <c r="W429" i="1" s="1"/>
  <c r="V427" i="1"/>
  <c r="V429" i="1" s="1"/>
  <c r="M427" i="1"/>
  <c r="U425" i="1"/>
  <c r="U424" i="1"/>
  <c r="W423" i="1"/>
  <c r="V423" i="1"/>
  <c r="W422" i="1"/>
  <c r="V422" i="1"/>
  <c r="W421" i="1"/>
  <c r="V421" i="1"/>
  <c r="W420" i="1"/>
  <c r="V420" i="1"/>
  <c r="M420" i="1"/>
  <c r="V419" i="1"/>
  <c r="W419" i="1" s="1"/>
  <c r="M419" i="1"/>
  <c r="W418" i="1"/>
  <c r="W424" i="1" s="1"/>
  <c r="V418" i="1"/>
  <c r="V425" i="1" s="1"/>
  <c r="M418" i="1"/>
  <c r="U416" i="1"/>
  <c r="U415" i="1"/>
  <c r="W414" i="1"/>
  <c r="V414" i="1"/>
  <c r="M414" i="1"/>
  <c r="V413" i="1"/>
  <c r="V416" i="1" s="1"/>
  <c r="M413" i="1"/>
  <c r="U411" i="1"/>
  <c r="U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W404" i="1"/>
  <c r="V404" i="1"/>
  <c r="M404" i="1"/>
  <c r="V403" i="1"/>
  <c r="W403" i="1" s="1"/>
  <c r="M403" i="1"/>
  <c r="W402" i="1"/>
  <c r="V402" i="1"/>
  <c r="M402" i="1"/>
  <c r="V401" i="1"/>
  <c r="Q468" i="1" s="1"/>
  <c r="M401" i="1"/>
  <c r="U397" i="1"/>
  <c r="U396" i="1"/>
  <c r="V395" i="1"/>
  <c r="V396" i="1" s="1"/>
  <c r="M395" i="1"/>
  <c r="U393" i="1"/>
  <c r="U392" i="1"/>
  <c r="V391" i="1"/>
  <c r="V392" i="1" s="1"/>
  <c r="M391" i="1"/>
  <c r="U389" i="1"/>
  <c r="U388" i="1"/>
  <c r="V387" i="1"/>
  <c r="W387" i="1" s="1"/>
  <c r="M387" i="1"/>
  <c r="W386" i="1"/>
  <c r="V386" i="1"/>
  <c r="M386" i="1"/>
  <c r="V385" i="1"/>
  <c r="W385" i="1" s="1"/>
  <c r="M385" i="1"/>
  <c r="W384" i="1"/>
  <c r="V384" i="1"/>
  <c r="W383" i="1"/>
  <c r="V383" i="1"/>
  <c r="M383" i="1"/>
  <c r="V382" i="1"/>
  <c r="W382" i="1" s="1"/>
  <c r="M382" i="1"/>
  <c r="W381" i="1"/>
  <c r="V381" i="1"/>
  <c r="V388" i="1" s="1"/>
  <c r="M381" i="1"/>
  <c r="U379" i="1"/>
  <c r="U378" i="1"/>
  <c r="W377" i="1"/>
  <c r="V377" i="1"/>
  <c r="M377" i="1"/>
  <c r="V376" i="1"/>
  <c r="V379" i="1" s="1"/>
  <c r="M376" i="1"/>
  <c r="U373" i="1"/>
  <c r="U372" i="1"/>
  <c r="V371" i="1"/>
  <c r="V372" i="1" s="1"/>
  <c r="U369" i="1"/>
  <c r="U368" i="1"/>
  <c r="W367" i="1"/>
  <c r="V367" i="1"/>
  <c r="M367" i="1"/>
  <c r="V366" i="1"/>
  <c r="W366" i="1" s="1"/>
  <c r="M366" i="1"/>
  <c r="W365" i="1"/>
  <c r="W368" i="1" s="1"/>
  <c r="V365" i="1"/>
  <c r="V369" i="1" s="1"/>
  <c r="M365" i="1"/>
  <c r="U363" i="1"/>
  <c r="V362" i="1"/>
  <c r="U362" i="1"/>
  <c r="W361" i="1"/>
  <c r="W362" i="1" s="1"/>
  <c r="V361" i="1"/>
  <c r="V363" i="1" s="1"/>
  <c r="M361" i="1"/>
  <c r="U359" i="1"/>
  <c r="U358" i="1"/>
  <c r="W357" i="1"/>
  <c r="V357" i="1"/>
  <c r="M357" i="1"/>
  <c r="V356" i="1"/>
  <c r="W356" i="1" s="1"/>
  <c r="M356" i="1"/>
  <c r="W355" i="1"/>
  <c r="V355" i="1"/>
  <c r="M355" i="1"/>
  <c r="V354" i="1"/>
  <c r="V359" i="1" s="1"/>
  <c r="M354" i="1"/>
  <c r="U352" i="1"/>
  <c r="U351" i="1"/>
  <c r="V350" i="1"/>
  <c r="W350" i="1" s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V341" i="1"/>
  <c r="W341" i="1" s="1"/>
  <c r="M341" i="1"/>
  <c r="W340" i="1"/>
  <c r="V340" i="1"/>
  <c r="M340" i="1"/>
  <c r="V339" i="1"/>
  <c r="M339" i="1"/>
  <c r="W338" i="1"/>
  <c r="V338" i="1"/>
  <c r="M338" i="1"/>
  <c r="U336" i="1"/>
  <c r="V335" i="1"/>
  <c r="U335" i="1"/>
  <c r="W334" i="1"/>
  <c r="V334" i="1"/>
  <c r="M334" i="1"/>
  <c r="V333" i="1"/>
  <c r="M333" i="1"/>
  <c r="U329" i="1"/>
  <c r="U328" i="1"/>
  <c r="V327" i="1"/>
  <c r="M327" i="1"/>
  <c r="U325" i="1"/>
  <c r="U324" i="1"/>
  <c r="V323" i="1"/>
  <c r="W323" i="1" s="1"/>
  <c r="M323" i="1"/>
  <c r="W322" i="1"/>
  <c r="V322" i="1"/>
  <c r="M322" i="1"/>
  <c r="V321" i="1"/>
  <c r="W321" i="1" s="1"/>
  <c r="M321" i="1"/>
  <c r="W320" i="1"/>
  <c r="W324" i="1" s="1"/>
  <c r="V320" i="1"/>
  <c r="M320" i="1"/>
  <c r="U318" i="1"/>
  <c r="V317" i="1"/>
  <c r="U317" i="1"/>
  <c r="W316" i="1"/>
  <c r="V316" i="1"/>
  <c r="M316" i="1"/>
  <c r="V315" i="1"/>
  <c r="M315" i="1"/>
  <c r="U313" i="1"/>
  <c r="U312" i="1"/>
  <c r="V311" i="1"/>
  <c r="W311" i="1" s="1"/>
  <c r="M311" i="1"/>
  <c r="W310" i="1"/>
  <c r="V310" i="1"/>
  <c r="M310" i="1"/>
  <c r="V309" i="1"/>
  <c r="W309" i="1" s="1"/>
  <c r="M309" i="1"/>
  <c r="W308" i="1"/>
  <c r="W312" i="1" s="1"/>
  <c r="V308" i="1"/>
  <c r="M308" i="1"/>
  <c r="U305" i="1"/>
  <c r="V304" i="1"/>
  <c r="U304" i="1"/>
  <c r="W303" i="1"/>
  <c r="W304" i="1" s="1"/>
  <c r="V303" i="1"/>
  <c r="V305" i="1" s="1"/>
  <c r="M303" i="1"/>
  <c r="U301" i="1"/>
  <c r="V300" i="1"/>
  <c r="U300" i="1"/>
  <c r="W299" i="1"/>
  <c r="W300" i="1" s="1"/>
  <c r="V299" i="1"/>
  <c r="V301" i="1" s="1"/>
  <c r="M299" i="1"/>
  <c r="U297" i="1"/>
  <c r="U296" i="1"/>
  <c r="W295" i="1"/>
  <c r="V295" i="1"/>
  <c r="M295" i="1"/>
  <c r="V294" i="1"/>
  <c r="V297" i="1" s="1"/>
  <c r="M294" i="1"/>
  <c r="U292" i="1"/>
  <c r="U291" i="1"/>
  <c r="V290" i="1"/>
  <c r="W290" i="1" s="1"/>
  <c r="M290" i="1"/>
  <c r="W289" i="1"/>
  <c r="V289" i="1"/>
  <c r="M289" i="1"/>
  <c r="V288" i="1"/>
  <c r="W288" i="1" s="1"/>
  <c r="V287" i="1"/>
  <c r="W287" i="1" s="1"/>
  <c r="M287" i="1"/>
  <c r="W286" i="1"/>
  <c r="V286" i="1"/>
  <c r="M286" i="1"/>
  <c r="V285" i="1"/>
  <c r="W285" i="1" s="1"/>
  <c r="M285" i="1"/>
  <c r="W284" i="1"/>
  <c r="V284" i="1"/>
  <c r="M284" i="1"/>
  <c r="V283" i="1"/>
  <c r="M283" i="1"/>
  <c r="U279" i="1"/>
  <c r="U278" i="1"/>
  <c r="V277" i="1"/>
  <c r="V278" i="1" s="1"/>
  <c r="M277" i="1"/>
  <c r="U275" i="1"/>
  <c r="U274" i="1"/>
  <c r="V273" i="1"/>
  <c r="V274" i="1" s="1"/>
  <c r="M273" i="1"/>
  <c r="U271" i="1"/>
  <c r="U270" i="1"/>
  <c r="V269" i="1"/>
  <c r="W269" i="1" s="1"/>
  <c r="M269" i="1"/>
  <c r="W268" i="1"/>
  <c r="V268" i="1"/>
  <c r="M268" i="1"/>
  <c r="V267" i="1"/>
  <c r="V270" i="1" s="1"/>
  <c r="M267" i="1"/>
  <c r="U265" i="1"/>
  <c r="U264" i="1"/>
  <c r="V263" i="1"/>
  <c r="L468" i="1" s="1"/>
  <c r="M263" i="1"/>
  <c r="U260" i="1"/>
  <c r="U259" i="1"/>
  <c r="V258" i="1"/>
  <c r="W258" i="1" s="1"/>
  <c r="M258" i="1"/>
  <c r="W257" i="1"/>
  <c r="W259" i="1" s="1"/>
  <c r="V257" i="1"/>
  <c r="V259" i="1" s="1"/>
  <c r="M257" i="1"/>
  <c r="U255" i="1"/>
  <c r="U254" i="1"/>
  <c r="W253" i="1"/>
  <c r="V253" i="1"/>
  <c r="M253" i="1"/>
  <c r="V252" i="1"/>
  <c r="W252" i="1" s="1"/>
  <c r="M252" i="1"/>
  <c r="W251" i="1"/>
  <c r="V251" i="1"/>
  <c r="M251" i="1"/>
  <c r="V250" i="1"/>
  <c r="W250" i="1" s="1"/>
  <c r="V249" i="1"/>
  <c r="W249" i="1" s="1"/>
  <c r="M249" i="1"/>
  <c r="W248" i="1"/>
  <c r="V248" i="1"/>
  <c r="M248" i="1"/>
  <c r="V247" i="1"/>
  <c r="K468" i="1" s="1"/>
  <c r="M247" i="1"/>
  <c r="U244" i="1"/>
  <c r="U243" i="1"/>
  <c r="V242" i="1"/>
  <c r="W242" i="1" s="1"/>
  <c r="M242" i="1"/>
  <c r="W241" i="1"/>
  <c r="V241" i="1"/>
  <c r="M241" i="1"/>
  <c r="V240" i="1"/>
  <c r="V243" i="1" s="1"/>
  <c r="M240" i="1"/>
  <c r="U238" i="1"/>
  <c r="U237" i="1"/>
  <c r="V236" i="1"/>
  <c r="W236" i="1" s="1"/>
  <c r="M236" i="1"/>
  <c r="W235" i="1"/>
  <c r="V235" i="1"/>
  <c r="W234" i="1"/>
  <c r="W237" i="1" s="1"/>
  <c r="V234" i="1"/>
  <c r="V237" i="1" s="1"/>
  <c r="U232" i="1"/>
  <c r="U231" i="1"/>
  <c r="V230" i="1"/>
  <c r="W230" i="1" s="1"/>
  <c r="M230" i="1"/>
  <c r="W229" i="1"/>
  <c r="V229" i="1"/>
  <c r="M229" i="1"/>
  <c r="V228" i="1"/>
  <c r="W228" i="1" s="1"/>
  <c r="M228" i="1"/>
  <c r="W227" i="1"/>
  <c r="W231" i="1" s="1"/>
  <c r="V227" i="1"/>
  <c r="V231" i="1" s="1"/>
  <c r="M227" i="1"/>
  <c r="U225" i="1"/>
  <c r="U224" i="1"/>
  <c r="W223" i="1"/>
  <c r="V223" i="1"/>
  <c r="M223" i="1"/>
  <c r="V222" i="1"/>
  <c r="W222" i="1" s="1"/>
  <c r="M222" i="1"/>
  <c r="W221" i="1"/>
  <c r="V221" i="1"/>
  <c r="M221" i="1"/>
  <c r="V220" i="1"/>
  <c r="W220" i="1" s="1"/>
  <c r="M220" i="1"/>
  <c r="W219" i="1"/>
  <c r="V219" i="1"/>
  <c r="M219" i="1"/>
  <c r="V218" i="1"/>
  <c r="V225" i="1" s="1"/>
  <c r="M218" i="1"/>
  <c r="U216" i="1"/>
  <c r="U215" i="1"/>
  <c r="V214" i="1"/>
  <c r="W214" i="1" s="1"/>
  <c r="M214" i="1"/>
  <c r="W213" i="1"/>
  <c r="V213" i="1"/>
  <c r="M213" i="1"/>
  <c r="V212" i="1"/>
  <c r="W212" i="1" s="1"/>
  <c r="M212" i="1"/>
  <c r="W211" i="1"/>
  <c r="V211" i="1"/>
  <c r="V215" i="1" s="1"/>
  <c r="M211" i="1"/>
  <c r="U209" i="1"/>
  <c r="V208" i="1"/>
  <c r="U208" i="1"/>
  <c r="W207" i="1"/>
  <c r="W208" i="1" s="1"/>
  <c r="V207" i="1"/>
  <c r="V209" i="1" s="1"/>
  <c r="M207" i="1"/>
  <c r="U205" i="1"/>
  <c r="U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V191" i="1"/>
  <c r="M191" i="1"/>
  <c r="V190" i="1"/>
  <c r="W190" i="1" s="1"/>
  <c r="M190" i="1"/>
  <c r="W189" i="1"/>
  <c r="V189" i="1"/>
  <c r="M189" i="1"/>
  <c r="U186" i="1"/>
  <c r="U185" i="1"/>
  <c r="W184" i="1"/>
  <c r="V184" i="1"/>
  <c r="M184" i="1"/>
  <c r="V183" i="1"/>
  <c r="V186" i="1" s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W164" i="1"/>
  <c r="V164" i="1"/>
  <c r="M164" i="1"/>
  <c r="V163" i="1"/>
  <c r="M163" i="1"/>
  <c r="U161" i="1"/>
  <c r="U160" i="1"/>
  <c r="V159" i="1"/>
  <c r="W159" i="1" s="1"/>
  <c r="M159" i="1"/>
  <c r="W158" i="1"/>
  <c r="W160" i="1" s="1"/>
  <c r="V158" i="1"/>
  <c r="M158" i="1"/>
  <c r="V157" i="1"/>
  <c r="W157" i="1" s="1"/>
  <c r="M157" i="1"/>
  <c r="W156" i="1"/>
  <c r="V156" i="1"/>
  <c r="V160" i="1" s="1"/>
  <c r="M156" i="1"/>
  <c r="U154" i="1"/>
  <c r="U153" i="1"/>
  <c r="W152" i="1"/>
  <c r="V152" i="1"/>
  <c r="M152" i="1"/>
  <c r="V151" i="1"/>
  <c r="U149" i="1"/>
  <c r="V148" i="1"/>
  <c r="U148" i="1"/>
  <c r="W147" i="1"/>
  <c r="V147" i="1"/>
  <c r="M147" i="1"/>
  <c r="V146" i="1"/>
  <c r="M146" i="1"/>
  <c r="U143" i="1"/>
  <c r="U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W135" i="1" s="1"/>
  <c r="M135" i="1"/>
  <c r="W134" i="1"/>
  <c r="W142" i="1" s="1"/>
  <c r="V134" i="1"/>
  <c r="M134" i="1"/>
  <c r="U131" i="1"/>
  <c r="V130" i="1"/>
  <c r="U130" i="1"/>
  <c r="W129" i="1"/>
  <c r="V129" i="1"/>
  <c r="M129" i="1"/>
  <c r="V128" i="1"/>
  <c r="W128" i="1" s="1"/>
  <c r="M128" i="1"/>
  <c r="W127" i="1"/>
  <c r="V127" i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V118" i="1"/>
  <c r="M118" i="1"/>
  <c r="U115" i="1"/>
  <c r="U114" i="1"/>
  <c r="V113" i="1"/>
  <c r="W113" i="1" s="1"/>
  <c r="V112" i="1"/>
  <c r="W112" i="1" s="1"/>
  <c r="M112" i="1"/>
  <c r="W111" i="1"/>
  <c r="V111" i="1"/>
  <c r="W110" i="1"/>
  <c r="V110" i="1"/>
  <c r="M110" i="1"/>
  <c r="V109" i="1"/>
  <c r="M109" i="1"/>
  <c r="U107" i="1"/>
  <c r="U106" i="1"/>
  <c r="V105" i="1"/>
  <c r="W105" i="1" s="1"/>
  <c r="V104" i="1"/>
  <c r="W104" i="1" s="1"/>
  <c r="M104" i="1"/>
  <c r="W103" i="1"/>
  <c r="V103" i="1"/>
  <c r="W102" i="1"/>
  <c r="V102" i="1"/>
  <c r="W101" i="1"/>
  <c r="V101" i="1"/>
  <c r="W100" i="1"/>
  <c r="V100" i="1"/>
  <c r="M100" i="1"/>
  <c r="V99" i="1"/>
  <c r="W99" i="1" s="1"/>
  <c r="M99" i="1"/>
  <c r="W98" i="1"/>
  <c r="V98" i="1"/>
  <c r="W97" i="1"/>
  <c r="W106" i="1" s="1"/>
  <c r="V97" i="1"/>
  <c r="V106" i="1" s="1"/>
  <c r="U95" i="1"/>
  <c r="U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W87" i="1" s="1"/>
  <c r="M87" i="1"/>
  <c r="W86" i="1"/>
  <c r="V86" i="1"/>
  <c r="M86" i="1"/>
  <c r="V85" i="1"/>
  <c r="M85" i="1"/>
  <c r="U83" i="1"/>
  <c r="U82" i="1"/>
  <c r="V81" i="1"/>
  <c r="W81" i="1" s="1"/>
  <c r="M81" i="1"/>
  <c r="W80" i="1"/>
  <c r="V80" i="1"/>
  <c r="M80" i="1"/>
  <c r="V79" i="1"/>
  <c r="W79" i="1" s="1"/>
  <c r="V78" i="1"/>
  <c r="W78" i="1" s="1"/>
  <c r="V77" i="1"/>
  <c r="W77" i="1" s="1"/>
  <c r="M77" i="1"/>
  <c r="W76" i="1"/>
  <c r="W82" i="1" s="1"/>
  <c r="V76" i="1"/>
  <c r="U74" i="1"/>
  <c r="U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V61" i="1"/>
  <c r="W61" i="1" s="1"/>
  <c r="M61" i="1"/>
  <c r="W60" i="1"/>
  <c r="V60" i="1"/>
  <c r="M60" i="1"/>
  <c r="V59" i="1"/>
  <c r="U56" i="1"/>
  <c r="U55" i="1"/>
  <c r="W54" i="1"/>
  <c r="V54" i="1"/>
  <c r="W53" i="1"/>
  <c r="V53" i="1"/>
  <c r="M53" i="1"/>
  <c r="V52" i="1"/>
  <c r="D468" i="1" s="1"/>
  <c r="M52" i="1"/>
  <c r="U49" i="1"/>
  <c r="U48" i="1"/>
  <c r="V47" i="1"/>
  <c r="W47" i="1" s="1"/>
  <c r="M47" i="1"/>
  <c r="W46" i="1"/>
  <c r="W48" i="1" s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V32" i="1" s="1"/>
  <c r="M26" i="1"/>
  <c r="U24" i="1"/>
  <c r="U458" i="1" s="1"/>
  <c r="V23" i="1"/>
  <c r="U23" i="1"/>
  <c r="W22" i="1"/>
  <c r="W23" i="1" s="1"/>
  <c r="V22" i="1"/>
  <c r="M22" i="1"/>
  <c r="H10" i="1"/>
  <c r="A9" i="1"/>
  <c r="A10" i="1" s="1"/>
  <c r="D7" i="1"/>
  <c r="N6" i="1"/>
  <c r="M2" i="1"/>
  <c r="M468" i="1" l="1"/>
  <c r="U461" i="1"/>
  <c r="F9" i="1"/>
  <c r="J9" i="1"/>
  <c r="F10" i="1"/>
  <c r="V33" i="1"/>
  <c r="V37" i="1"/>
  <c r="V49" i="1"/>
  <c r="V55" i="1"/>
  <c r="E468" i="1"/>
  <c r="V73" i="1"/>
  <c r="V74" i="1"/>
  <c r="V154" i="1"/>
  <c r="W151" i="1"/>
  <c r="W153" i="1" s="1"/>
  <c r="V161" i="1"/>
  <c r="V181" i="1"/>
  <c r="W163" i="1"/>
  <c r="W180" i="1" s="1"/>
  <c r="V180" i="1"/>
  <c r="H9" i="1"/>
  <c r="B468" i="1"/>
  <c r="V460" i="1"/>
  <c r="V459" i="1"/>
  <c r="U462" i="1"/>
  <c r="V24" i="1"/>
  <c r="W35" i="1"/>
  <c r="W37" i="1" s="1"/>
  <c r="C468" i="1"/>
  <c r="V48" i="1"/>
  <c r="W52" i="1"/>
  <c r="W55" i="1" s="1"/>
  <c r="V56" i="1"/>
  <c r="W59" i="1"/>
  <c r="W73" i="1" s="1"/>
  <c r="V82" i="1"/>
  <c r="V83" i="1"/>
  <c r="V94" i="1"/>
  <c r="W85" i="1"/>
  <c r="W94" i="1" s="1"/>
  <c r="V95" i="1"/>
  <c r="V107" i="1"/>
  <c r="V114" i="1"/>
  <c r="W109" i="1"/>
  <c r="W114" i="1" s="1"/>
  <c r="V115" i="1"/>
  <c r="F468" i="1"/>
  <c r="V123" i="1"/>
  <c r="W118" i="1"/>
  <c r="W122" i="1" s="1"/>
  <c r="V122" i="1"/>
  <c r="W130" i="1"/>
  <c r="V143" i="1"/>
  <c r="I468" i="1"/>
  <c r="V149" i="1"/>
  <c r="W146" i="1"/>
  <c r="W148" i="1" s="1"/>
  <c r="V153" i="1"/>
  <c r="W204" i="1"/>
  <c r="W215" i="1"/>
  <c r="G468" i="1"/>
  <c r="V131" i="1"/>
  <c r="H468" i="1"/>
  <c r="V142" i="1"/>
  <c r="V185" i="1"/>
  <c r="V204" i="1"/>
  <c r="V216" i="1"/>
  <c r="V224" i="1"/>
  <c r="V232" i="1"/>
  <c r="V238" i="1"/>
  <c r="V244" i="1"/>
  <c r="V254" i="1"/>
  <c r="V260" i="1"/>
  <c r="V265" i="1"/>
  <c r="V271" i="1"/>
  <c r="V275" i="1"/>
  <c r="V279" i="1"/>
  <c r="V292" i="1"/>
  <c r="V296" i="1"/>
  <c r="W351" i="1"/>
  <c r="W339" i="1"/>
  <c r="V352" i="1"/>
  <c r="W183" i="1"/>
  <c r="W185" i="1" s="1"/>
  <c r="J468" i="1"/>
  <c r="V205" i="1"/>
  <c r="W218" i="1"/>
  <c r="W224" i="1" s="1"/>
  <c r="W240" i="1"/>
  <c r="W243" i="1" s="1"/>
  <c r="W247" i="1"/>
  <c r="W254" i="1" s="1"/>
  <c r="V255" i="1"/>
  <c r="W263" i="1"/>
  <c r="W264" i="1" s="1"/>
  <c r="V264" i="1"/>
  <c r="W267" i="1"/>
  <c r="W270" i="1" s="1"/>
  <c r="W273" i="1"/>
  <c r="W274" i="1" s="1"/>
  <c r="W277" i="1"/>
  <c r="W278" i="1" s="1"/>
  <c r="W283" i="1"/>
  <c r="W291" i="1" s="1"/>
  <c r="V291" i="1"/>
  <c r="W294" i="1"/>
  <c r="W296" i="1" s="1"/>
  <c r="V312" i="1"/>
  <c r="V313" i="1"/>
  <c r="V318" i="1"/>
  <c r="W315" i="1"/>
  <c r="W317" i="1" s="1"/>
  <c r="V324" i="1"/>
  <c r="V325" i="1"/>
  <c r="V328" i="1"/>
  <c r="W327" i="1"/>
  <c r="W328" i="1" s="1"/>
  <c r="V329" i="1"/>
  <c r="O468" i="1"/>
  <c r="V336" i="1"/>
  <c r="W333" i="1"/>
  <c r="W335" i="1" s="1"/>
  <c r="V351" i="1"/>
  <c r="W388" i="1"/>
  <c r="V358" i="1"/>
  <c r="V368" i="1"/>
  <c r="V373" i="1"/>
  <c r="V378" i="1"/>
  <c r="V389" i="1"/>
  <c r="V393" i="1"/>
  <c r="V397" i="1"/>
  <c r="V411" i="1"/>
  <c r="V415" i="1"/>
  <c r="V424" i="1"/>
  <c r="V430" i="1"/>
  <c r="V436" i="1"/>
  <c r="V442" i="1"/>
  <c r="V446" i="1"/>
  <c r="V452" i="1"/>
  <c r="V457" i="1"/>
  <c r="N468" i="1"/>
  <c r="P468" i="1"/>
  <c r="R468" i="1"/>
  <c r="W354" i="1"/>
  <c r="W358" i="1" s="1"/>
  <c r="W371" i="1"/>
  <c r="W372" i="1" s="1"/>
  <c r="W376" i="1"/>
  <c r="W378" i="1" s="1"/>
  <c r="W391" i="1"/>
  <c r="W392" i="1" s="1"/>
  <c r="W395" i="1"/>
  <c r="W396" i="1" s="1"/>
  <c r="W401" i="1"/>
  <c r="W410" i="1" s="1"/>
  <c r="V410" i="1"/>
  <c r="W413" i="1"/>
  <c r="W415" i="1" s="1"/>
  <c r="W434" i="1"/>
  <c r="W436" i="1" s="1"/>
  <c r="W444" i="1"/>
  <c r="W446" i="1" s="1"/>
  <c r="W455" i="1"/>
  <c r="W456" i="1" s="1"/>
  <c r="V456" i="1"/>
  <c r="W463" i="1" l="1"/>
  <c r="V462" i="1"/>
  <c r="V458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<sst xmlns="http://schemas.openxmlformats.org/spreadsheetml/2006/main" count="1653" uniqueCount="624">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</sst>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7" customFormat="1" ht="45" customHeight="1" x14ac:dyDescent="0.2">
      <c r="A1" s="42"/>
      <c r="B1" s="42"/>
      <c r="C1" s="42"/>
      <c r="D1" s="307" t="s">
        <v>0</v>
      </c>
      <c r="E1" s="308"/>
      <c r="F1" s="308"/>
      <c r="G1" s="13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7"/>
      <c r="V2" s="17"/>
      <c r="W2" s="17"/>
      <c r="X2" s="17"/>
      <c r="Y2" s="52"/>
      <c r="Z2" s="52"/>
      <c r="AA2" s="52"/>
    </row>
    <row r="3" spans="1:28" s="29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1"/>
      <c r="N3" s="311"/>
      <c r="O3" s="311"/>
      <c r="P3" s="311"/>
      <c r="Q3" s="311"/>
      <c r="R3" s="311"/>
      <c r="S3" s="311"/>
      <c r="T3" s="311"/>
      <c r="U3" s="17"/>
      <c r="V3" s="17"/>
      <c r="W3" s="17"/>
      <c r="X3" s="17"/>
      <c r="Y3" s="52"/>
      <c r="Z3" s="52"/>
      <c r="AA3" s="52"/>
    </row>
    <row r="4" spans="1:28" s="29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7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/>
      <c r="I5" s="318"/>
      <c r="J5" s="318"/>
      <c r="K5" s="316"/>
      <c r="M5" s="25" t="s">
        <v>10</v>
      </c>
      <c r="N5" s="319">
        <v>45207</v>
      </c>
      <c r="O5" s="320"/>
      <c r="Q5" s="321" t="s">
        <v>11</v>
      </c>
      <c r="R5" s="322"/>
      <c r="S5" s="323" t="s">
        <v>12</v>
      </c>
      <c r="T5" s="320"/>
      <c r="Y5" s="52"/>
      <c r="Z5" s="52"/>
      <c r="AA5" s="52"/>
    </row>
    <row r="6" spans="1:28" s="297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5" t="s">
        <v>15</v>
      </c>
      <c r="N6" s="326" t="str">
        <f>IF(N5=0," ",CHOOSE(WEEKDAY(N5,2),"Понедельник","Вторник","Среда","Четверг","Пятница","Суббота","Воскресенье"))</f>
        <v>Воскресенье</v>
      </c>
      <c r="O6" s="327"/>
      <c r="Q6" s="328" t="s">
        <v>16</v>
      </c>
      <c r="R6" s="322"/>
      <c r="S6" s="329" t="s">
        <v>17</v>
      </c>
      <c r="T6" s="330"/>
      <c r="Y6" s="52"/>
      <c r="Z6" s="52"/>
      <c r="AA6" s="52"/>
    </row>
    <row r="7" spans="1:28" s="297" customFormat="1" ht="21.75" hidden="1" customHeight="1" x14ac:dyDescent="0.2">
      <c r="A7" s="56"/>
      <c r="B7" s="56"/>
      <c r="C7" s="56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5"/>
      <c r="N7" s="43"/>
      <c r="O7" s="43"/>
      <c r="Q7" s="311"/>
      <c r="R7" s="322"/>
      <c r="S7" s="331"/>
      <c r="T7" s="332"/>
      <c r="Y7" s="52"/>
      <c r="Z7" s="52"/>
      <c r="AA7" s="52"/>
    </row>
    <row r="8" spans="1:28" s="297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5" t="s">
        <v>19</v>
      </c>
      <c r="N8" s="344">
        <v>0.33333333333333331</v>
      </c>
      <c r="O8" s="320"/>
      <c r="Q8" s="311"/>
      <c r="R8" s="322"/>
      <c r="S8" s="331"/>
      <c r="T8" s="332"/>
      <c r="Y8" s="52"/>
      <c r="Z8" s="52"/>
      <c r="AA8" s="52"/>
    </row>
    <row r="9" spans="1:28" s="297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19"/>
      <c r="O9" s="320"/>
      <c r="Q9" s="311"/>
      <c r="R9" s="322"/>
      <c r="S9" s="333"/>
      <c r="T9" s="334"/>
      <c r="U9" s="44"/>
      <c r="V9" s="44"/>
      <c r="W9" s="44"/>
      <c r="X9" s="44"/>
      <c r="Y9" s="52"/>
      <c r="Z9" s="52"/>
      <c r="AA9" s="52"/>
    </row>
    <row r="10" spans="1:28" s="297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7" t="s">
        <v>21</v>
      </c>
      <c r="N10" s="344"/>
      <c r="O10" s="320"/>
      <c r="R10" s="25" t="s">
        <v>22</v>
      </c>
      <c r="S10" s="350" t="s">
        <v>23</v>
      </c>
      <c r="T10" s="330"/>
      <c r="U10" s="45"/>
      <c r="V10" s="45"/>
      <c r="W10" s="45"/>
      <c r="X10" s="45"/>
      <c r="Y10" s="52"/>
      <c r="Z10" s="52"/>
      <c r="AA10" s="52"/>
    </row>
    <row r="11" spans="1:28" s="29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4"/>
      <c r="O11" s="320"/>
      <c r="R11" s="25" t="s">
        <v>26</v>
      </c>
      <c r="S11" s="351" t="s">
        <v>27</v>
      </c>
      <c r="T11" s="352"/>
      <c r="U11" s="46"/>
      <c r="V11" s="46"/>
      <c r="W11" s="46"/>
      <c r="X11" s="46"/>
      <c r="Y11" s="52"/>
      <c r="Z11" s="52"/>
      <c r="AA11" s="52"/>
    </row>
    <row r="12" spans="1:28" s="297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354"/>
      <c r="O12" s="337"/>
      <c r="P12" s="24"/>
      <c r="R12" s="25"/>
      <c r="S12" s="308"/>
      <c r="T12" s="311"/>
      <c r="Y12" s="52"/>
      <c r="Z12" s="52"/>
      <c r="AA12" s="52"/>
    </row>
    <row r="13" spans="1:28" s="297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351"/>
      <c r="O13" s="352"/>
      <c r="P13" s="24"/>
      <c r="U13" s="50"/>
      <c r="V13" s="50"/>
      <c r="W13" s="50"/>
      <c r="X13" s="50"/>
      <c r="Y13" s="52"/>
      <c r="Z13" s="52"/>
      <c r="AA13" s="52"/>
    </row>
    <row r="14" spans="1:28" s="297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7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298" t="s">
        <v>56</v>
      </c>
      <c r="S18" s="298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9"/>
      <c r="Y19" s="49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9"/>
      <c r="Y20" s="299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3">
        <v>4607091389258</v>
      </c>
      <c r="E22" s="327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3">
        <v>4607091383881</v>
      </c>
      <c r="E26" s="327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3">
        <v>4607091388237</v>
      </c>
      <c r="E27" s="327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3">
        <v>4607091383935</v>
      </c>
      <c r="E28" s="327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3">
        <v>4680115881853</v>
      </c>
      <c r="E29" s="327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3">
        <v>4607091383911</v>
      </c>
      <c r="E30" s="327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3">
        <v>4607091388244</v>
      </c>
      <c r="E31" s="327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3">
        <v>4607091388503</v>
      </c>
      <c r="E35" s="327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3">
        <v>4680115880139</v>
      </c>
      <c r="E36" s="327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3">
        <v>4607091388282</v>
      </c>
      <c r="E40" s="327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9"/>
      <c r="Y43" s="49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9"/>
      <c r="Y44" s="299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3">
        <v>4680115881440</v>
      </c>
      <c r="E46" s="327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3">
        <v>4680115881433</v>
      </c>
      <c r="E47" s="327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9"/>
      <c r="Y50" s="299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3">
        <v>4680115881426</v>
      </c>
      <c r="E52" s="327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3">
        <v>4680115881419</v>
      </c>
      <c r="E53" s="327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3">
        <v>4680115881525</v>
      </c>
      <c r="E54" s="327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402" t="s">
        <v>107</v>
      </c>
      <c r="N54" s="385"/>
      <c r="O54" s="385"/>
      <c r="P54" s="385"/>
      <c r="Q54" s="327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9"/>
      <c r="Y57" s="299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3">
        <v>4607091382945</v>
      </c>
      <c r="E59" s="327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403" t="s">
        <v>110</v>
      </c>
      <c r="N59" s="385"/>
      <c r="O59" s="385"/>
      <c r="P59" s="385"/>
      <c r="Q59" s="327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3">
        <v>4607091385670</v>
      </c>
      <c r="E60" s="327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5"/>
      <c r="S60" s="35"/>
      <c r="T60" s="36" t="s">
        <v>63</v>
      </c>
      <c r="U60" s="303">
        <v>150</v>
      </c>
      <c r="V60" s="304">
        <f t="shared" si="2"/>
        <v>151.20000000000002</v>
      </c>
      <c r="W60" s="37">
        <f>IFERROR(IF(V60=0,"",ROUNDUP(V60/H60,0)*0.02175),"")</f>
        <v>0.30449999999999999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3">
        <v>4680115881327</v>
      </c>
      <c r="E61" s="327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83">
        <v>4680115882133</v>
      </c>
      <c r="E62" s="327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83">
        <v>4607091382952</v>
      </c>
      <c r="E63" s="327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83">
        <v>4607091385687</v>
      </c>
      <c r="E64" s="327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83">
        <v>4680115882539</v>
      </c>
      <c r="E65" s="327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83">
        <v>4607091384604</v>
      </c>
      <c r="E66" s="327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83">
        <v>4680115880283</v>
      </c>
      <c r="E67" s="327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83">
        <v>4680115881518</v>
      </c>
      <c r="E68" s="327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83">
        <v>4680115881303</v>
      </c>
      <c r="E69" s="327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5"/>
      <c r="S69" s="35"/>
      <c r="T69" s="36" t="s">
        <v>63</v>
      </c>
      <c r="U69" s="303">
        <v>24.3</v>
      </c>
      <c r="V69" s="304">
        <f t="shared" si="2"/>
        <v>27</v>
      </c>
      <c r="W69" s="37">
        <f t="shared" si="3"/>
        <v>5.6219999999999999E-2</v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83">
        <v>4680115880269</v>
      </c>
      <c r="E70" s="327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83">
        <v>4680115880429</v>
      </c>
      <c r="E71" s="327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5"/>
      <c r="S71" s="35"/>
      <c r="T71" s="36" t="s">
        <v>63</v>
      </c>
      <c r="U71" s="303">
        <v>24.3</v>
      </c>
      <c r="V71" s="304">
        <f t="shared" si="2"/>
        <v>27</v>
      </c>
      <c r="W71" s="37">
        <f t="shared" si="3"/>
        <v>5.6219999999999999E-2</v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83">
        <v>4680115881457</v>
      </c>
      <c r="E72" s="327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24.68888888888889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26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0.41693999999999998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8" t="s">
        <v>63</v>
      </c>
      <c r="U74" s="305">
        <f>IFERROR(SUM(U59:U72),"0")</f>
        <v>198.60000000000002</v>
      </c>
      <c r="V74" s="305">
        <f>IFERROR(SUM(V59:V72),"0")</f>
        <v>205.20000000000002</v>
      </c>
      <c r="W74" s="38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00"/>
      <c r="Y75" s="300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83">
        <v>4607091384789</v>
      </c>
      <c r="E76" s="327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417" t="s">
        <v>141</v>
      </c>
      <c r="N76" s="385"/>
      <c r="O76" s="385"/>
      <c r="P76" s="385"/>
      <c r="Q76" s="327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83">
        <v>4680115881488</v>
      </c>
      <c r="E77" s="327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83">
        <v>4607091384765</v>
      </c>
      <c r="E78" s="327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419" t="s">
        <v>146</v>
      </c>
      <c r="N78" s="385"/>
      <c r="O78" s="385"/>
      <c r="P78" s="385"/>
      <c r="Q78" s="327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83">
        <v>4680115882775</v>
      </c>
      <c r="E79" s="327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420" t="s">
        <v>149</v>
      </c>
      <c r="N79" s="385"/>
      <c r="O79" s="385"/>
      <c r="P79" s="385"/>
      <c r="Q79" s="327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83">
        <v>4680115880658</v>
      </c>
      <c r="E80" s="327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83">
        <v>4607091381962</v>
      </c>
      <c r="E81" s="327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300"/>
      <c r="Y84" s="300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83">
        <v>4607091387667</v>
      </c>
      <c r="E85" s="327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83">
        <v>4607091387636</v>
      </c>
      <c r="E86" s="327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83">
        <v>4607091384727</v>
      </c>
      <c r="E87" s="327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83">
        <v>4607091386745</v>
      </c>
      <c r="E88" s="327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83">
        <v>4607091382426</v>
      </c>
      <c r="E89" s="327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83">
        <v>4607091386547</v>
      </c>
      <c r="E90" s="327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83">
        <v>4607091384703</v>
      </c>
      <c r="E91" s="327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83">
        <v>4607091384734</v>
      </c>
      <c r="E92" s="327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83">
        <v>4607091382464</v>
      </c>
      <c r="E93" s="327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300"/>
      <c r="Y96" s="300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83">
        <v>4607091386967</v>
      </c>
      <c r="E97" s="327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432" t="s">
        <v>174</v>
      </c>
      <c r="N97" s="385"/>
      <c r="O97" s="385"/>
      <c r="P97" s="385"/>
      <c r="Q97" s="327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83">
        <v>4607091386967</v>
      </c>
      <c r="E98" s="327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433" t="s">
        <v>176</v>
      </c>
      <c r="N98" s="385"/>
      <c r="O98" s="385"/>
      <c r="P98" s="385"/>
      <c r="Q98" s="327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83">
        <v>4607091385304</v>
      </c>
      <c r="E99" s="327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5"/>
      <c r="S99" s="35"/>
      <c r="T99" s="36" t="s">
        <v>63</v>
      </c>
      <c r="U99" s="303">
        <v>120</v>
      </c>
      <c r="V99" s="304">
        <f t="shared" si="6"/>
        <v>121.5</v>
      </c>
      <c r="W99" s="37">
        <f>IFERROR(IF(V99=0,"",ROUNDUP(V99/H99,0)*0.02175),"")</f>
        <v>0.32624999999999998</v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83">
        <v>4607091386264</v>
      </c>
      <c r="E100" s="327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83">
        <v>4607091385731</v>
      </c>
      <c r="E101" s="327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436" t="s">
        <v>183</v>
      </c>
      <c r="N101" s="385"/>
      <c r="O101" s="385"/>
      <c r="P101" s="385"/>
      <c r="Q101" s="327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83">
        <v>4680115880214</v>
      </c>
      <c r="E102" s="327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437" t="s">
        <v>186</v>
      </c>
      <c r="N102" s="385"/>
      <c r="O102" s="385"/>
      <c r="P102" s="385"/>
      <c r="Q102" s="327"/>
      <c r="R102" s="35"/>
      <c r="S102" s="35"/>
      <c r="T102" s="36" t="s">
        <v>63</v>
      </c>
      <c r="U102" s="303">
        <v>135</v>
      </c>
      <c r="V102" s="304">
        <f t="shared" si="6"/>
        <v>135</v>
      </c>
      <c r="W102" s="37">
        <f>IFERROR(IF(V102=0,"",ROUNDUP(V102/H102,0)*0.00937),"")</f>
        <v>0.46849999999999997</v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83">
        <v>4680115880894</v>
      </c>
      <c r="E103" s="327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438" t="s">
        <v>189</v>
      </c>
      <c r="N103" s="385"/>
      <c r="O103" s="385"/>
      <c r="P103" s="385"/>
      <c r="Q103" s="327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83">
        <v>4607091385427</v>
      </c>
      <c r="E104" s="327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83">
        <v>4680115882645</v>
      </c>
      <c r="E105" s="327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440" t="s">
        <v>194</v>
      </c>
      <c r="N105" s="385"/>
      <c r="O105" s="385"/>
      <c r="P105" s="385"/>
      <c r="Q105" s="327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64.81481481481481</v>
      </c>
      <c r="V106" s="305">
        <f>IFERROR(V97/H97,"0")+IFERROR(V98/H98,"0")+IFERROR(V99/H99,"0")+IFERROR(V100/H100,"0")+IFERROR(V101/H101,"0")+IFERROR(V102/H102,"0")+IFERROR(V103/H103,"0")+IFERROR(V104/H104,"0")+IFERROR(V105/H105,"0")</f>
        <v>65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0.79474999999999996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8" t="s">
        <v>63</v>
      </c>
      <c r="U107" s="305">
        <f>IFERROR(SUM(U97:U105),"0")</f>
        <v>255</v>
      </c>
      <c r="V107" s="305">
        <f>IFERROR(SUM(V97:V105),"0")</f>
        <v>256.5</v>
      </c>
      <c r="W107" s="38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300"/>
      <c r="Y108" s="300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83">
        <v>4607091383065</v>
      </c>
      <c r="E109" s="327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83">
        <v>4680115881532</v>
      </c>
      <c r="E110" s="327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83">
        <v>4680115882652</v>
      </c>
      <c r="E111" s="327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443" t="s">
        <v>202</v>
      </c>
      <c r="N111" s="385"/>
      <c r="O111" s="385"/>
      <c r="P111" s="385"/>
      <c r="Q111" s="327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83">
        <v>4680115880238</v>
      </c>
      <c r="E112" s="327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83">
        <v>4680115881464</v>
      </c>
      <c r="E113" s="327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445" t="s">
        <v>207</v>
      </c>
      <c r="N113" s="385"/>
      <c r="O113" s="385"/>
      <c r="P113" s="385"/>
      <c r="Q113" s="327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9"/>
      <c r="Y116" s="299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300"/>
      <c r="Y117" s="300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83">
        <v>4607091385168</v>
      </c>
      <c r="E118" s="327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83">
        <v>4607091383256</v>
      </c>
      <c r="E119" s="327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83">
        <v>4607091385748</v>
      </c>
      <c r="E120" s="327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5"/>
      <c r="S120" s="35"/>
      <c r="T120" s="36" t="s">
        <v>63</v>
      </c>
      <c r="U120" s="303">
        <v>180</v>
      </c>
      <c r="V120" s="304">
        <f>IFERROR(IF(U120="",0,CEILING((U120/$H120),1)*$H120),"")</f>
        <v>180.9</v>
      </c>
      <c r="W120" s="37">
        <f>IFERROR(IF(V120=0,"",ROUNDUP(V120/H120,0)*0.00753),"")</f>
        <v>0.50451000000000001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83">
        <v>4607091384581</v>
      </c>
      <c r="E121" s="327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8" t="s">
        <v>65</v>
      </c>
      <c r="U122" s="305">
        <f>IFERROR(U118/H118,"0")+IFERROR(U119/H119,"0")+IFERROR(U120/H120,"0")+IFERROR(U121/H121,"0")</f>
        <v>66.666666666666657</v>
      </c>
      <c r="V122" s="305">
        <f>IFERROR(V118/H118,"0")+IFERROR(V119/H119,"0")+IFERROR(V120/H120,"0")+IFERROR(V121/H121,"0")</f>
        <v>67</v>
      </c>
      <c r="W122" s="305">
        <f>IFERROR(IF(W118="",0,W118),"0")+IFERROR(IF(W119="",0,W119),"0")+IFERROR(IF(W120="",0,W120),"0")+IFERROR(IF(W121="",0,W121),"0")</f>
        <v>0.50451000000000001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8" t="s">
        <v>63</v>
      </c>
      <c r="U123" s="305">
        <f>IFERROR(SUM(U118:U121),"0")</f>
        <v>180</v>
      </c>
      <c r="V123" s="305">
        <f>IFERROR(SUM(V118:V121),"0")</f>
        <v>180.9</v>
      </c>
      <c r="W123" s="38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9"/>
      <c r="Y124" s="49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9"/>
      <c r="Y125" s="299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300"/>
      <c r="Y126" s="300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83">
        <v>4607091383423</v>
      </c>
      <c r="E127" s="327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83">
        <v>4607091381405</v>
      </c>
      <c r="E128" s="327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83">
        <v>4607091386516</v>
      </c>
      <c r="E129" s="327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9"/>
      <c r="Y132" s="299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300"/>
      <c r="Y133" s="300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83">
        <v>4680115880993</v>
      </c>
      <c r="E134" s="327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83">
        <v>4680115881761</v>
      </c>
      <c r="E135" s="327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83">
        <v>4680115881563</v>
      </c>
      <c r="E136" s="327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83">
        <v>4680115880986</v>
      </c>
      <c r="E137" s="327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5"/>
      <c r="S137" s="35"/>
      <c r="T137" s="36" t="s">
        <v>63</v>
      </c>
      <c r="U137" s="303">
        <v>35.700000000000003</v>
      </c>
      <c r="V137" s="304">
        <f t="shared" si="7"/>
        <v>35.700000000000003</v>
      </c>
      <c r="W137" s="37">
        <f>IFERROR(IF(V137=0,"",ROUNDUP(V137/H137,0)*0.00502),"")</f>
        <v>8.5339999999999999E-2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83">
        <v>4680115880207</v>
      </c>
      <c r="E138" s="327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83">
        <v>4680115881785</v>
      </c>
      <c r="E139" s="327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83">
        <v>4680115881679</v>
      </c>
      <c r="E140" s="327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83">
        <v>4680115880191</v>
      </c>
      <c r="E141" s="327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17</v>
      </c>
      <c r="V142" s="305">
        <f>IFERROR(V134/H134,"0")+IFERROR(V135/H135,"0")+IFERROR(V136/H136,"0")+IFERROR(V137/H137,"0")+IFERROR(V138/H138,"0")+IFERROR(V139/H139,"0")+IFERROR(V140/H140,"0")+IFERROR(V141/H141,"0")</f>
        <v>17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8.5339999999999999E-2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8" t="s">
        <v>63</v>
      </c>
      <c r="U143" s="305">
        <f>IFERROR(SUM(U134:U141),"0")</f>
        <v>35.700000000000003</v>
      </c>
      <c r="V143" s="305">
        <f>IFERROR(SUM(V134:V141),"0")</f>
        <v>35.700000000000003</v>
      </c>
      <c r="W143" s="38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9"/>
      <c r="Y144" s="299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300"/>
      <c r="Y145" s="300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83">
        <v>4680115881402</v>
      </c>
      <c r="E146" s="327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83">
        <v>4680115881396</v>
      </c>
      <c r="E147" s="327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300"/>
      <c r="Y150" s="300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83">
        <v>4680115882935</v>
      </c>
      <c r="E151" s="327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63" t="s">
        <v>249</v>
      </c>
      <c r="N151" s="385"/>
      <c r="O151" s="385"/>
      <c r="P151" s="385"/>
      <c r="Q151" s="327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83">
        <v>4680115880764</v>
      </c>
      <c r="E152" s="327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300"/>
      <c r="Y155" s="300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83">
        <v>4680115882683</v>
      </c>
      <c r="E156" s="327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83">
        <v>4680115882690</v>
      </c>
      <c r="E157" s="327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83">
        <v>4680115882669</v>
      </c>
      <c r="E158" s="327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83">
        <v>4680115882676</v>
      </c>
      <c r="E159" s="327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300"/>
      <c r="Y162" s="300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83">
        <v>4680115881556</v>
      </c>
      <c r="E163" s="327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83">
        <v>4680115880573</v>
      </c>
      <c r="E164" s="327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83">
        <v>4680115880573</v>
      </c>
      <c r="E165" s="327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71" t="s">
        <v>265</v>
      </c>
      <c r="N165" s="385"/>
      <c r="O165" s="385"/>
      <c r="P165" s="385"/>
      <c r="Q165" s="327"/>
      <c r="R165" s="35"/>
      <c r="S165" s="35"/>
      <c r="T165" s="36" t="s">
        <v>63</v>
      </c>
      <c r="U165" s="303">
        <v>40</v>
      </c>
      <c r="V165" s="304">
        <f t="shared" si="8"/>
        <v>43.5</v>
      </c>
      <c r="W165" s="37">
        <f>IFERROR(IF(V165=0,"",ROUNDUP(V165/H165,0)*0.02175),"")</f>
        <v>0.10874999999999999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83">
        <v>4680115881594</v>
      </c>
      <c r="E166" s="327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83">
        <v>4680115881587</v>
      </c>
      <c r="E167" s="327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5"/>
      <c r="S167" s="35"/>
      <c r="T167" s="36" t="s">
        <v>63</v>
      </c>
      <c r="U167" s="303">
        <v>100</v>
      </c>
      <c r="V167" s="304">
        <f t="shared" si="8"/>
        <v>100</v>
      </c>
      <c r="W167" s="37">
        <f>IFERROR(IF(V167=0,"",ROUNDUP(V167/H167,0)*0.01196),"")</f>
        <v>0.29899999999999999</v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83">
        <v>4680115880962</v>
      </c>
      <c r="E168" s="327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83">
        <v>4680115881617</v>
      </c>
      <c r="E169" s="327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83">
        <v>4680115881228</v>
      </c>
      <c r="E170" s="327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5"/>
      <c r="S170" s="35"/>
      <c r="T170" s="36" t="s">
        <v>63</v>
      </c>
      <c r="U170" s="303">
        <v>40</v>
      </c>
      <c r="V170" s="304">
        <f t="shared" si="8"/>
        <v>40.799999999999997</v>
      </c>
      <c r="W170" s="37">
        <f>IFERROR(IF(V170=0,"",ROUNDUP(V170/H170,0)*0.00753),"")</f>
        <v>0.12801000000000001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83">
        <v>4680115881037</v>
      </c>
      <c r="E171" s="327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83">
        <v>4680115881211</v>
      </c>
      <c r="E172" s="327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83">
        <v>4680115881020</v>
      </c>
      <c r="E173" s="327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83">
        <v>4680115882195</v>
      </c>
      <c r="E174" s="327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83">
        <v>4680115880092</v>
      </c>
      <c r="E175" s="327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5"/>
      <c r="S175" s="35"/>
      <c r="T175" s="36" t="s">
        <v>63</v>
      </c>
      <c r="U175" s="303">
        <v>100</v>
      </c>
      <c r="V175" s="304">
        <f t="shared" si="8"/>
        <v>100.8</v>
      </c>
      <c r="W175" s="37">
        <f t="shared" si="9"/>
        <v>0.31625999999999999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83">
        <v>4680115880221</v>
      </c>
      <c r="E176" s="327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5"/>
      <c r="S176" s="35"/>
      <c r="T176" s="36" t="s">
        <v>63</v>
      </c>
      <c r="U176" s="303">
        <v>200</v>
      </c>
      <c r="V176" s="304">
        <f t="shared" si="8"/>
        <v>201.6</v>
      </c>
      <c r="W176" s="37">
        <f t="shared" si="9"/>
        <v>0.63251999999999997</v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83">
        <v>4680115882942</v>
      </c>
      <c r="E177" s="327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83">
        <v>4680115880504</v>
      </c>
      <c r="E178" s="327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5"/>
      <c r="S178" s="35"/>
      <c r="T178" s="36" t="s">
        <v>63</v>
      </c>
      <c r="U178" s="303">
        <v>40.799999999999997</v>
      </c>
      <c r="V178" s="304">
        <f t="shared" si="8"/>
        <v>40.799999999999997</v>
      </c>
      <c r="W178" s="37">
        <f t="shared" si="9"/>
        <v>0.12801000000000001</v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83">
        <v>4680115882164</v>
      </c>
      <c r="E179" s="327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188.26436781609198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190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1.6125499999999999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8" t="s">
        <v>63</v>
      </c>
      <c r="U181" s="305">
        <f>IFERROR(SUM(U163:U179),"0")</f>
        <v>520.79999999999995</v>
      </c>
      <c r="V181" s="305">
        <f>IFERROR(SUM(V163:V179),"0")</f>
        <v>527.5</v>
      </c>
      <c r="W181" s="38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300"/>
      <c r="Y182" s="300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83">
        <v>4680115880801</v>
      </c>
      <c r="E183" s="327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83">
        <v>4680115880818</v>
      </c>
      <c r="E184" s="327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5"/>
      <c r="S184" s="35"/>
      <c r="T184" s="36" t="s">
        <v>63</v>
      </c>
      <c r="U184" s="303">
        <v>40.799999999999997</v>
      </c>
      <c r="V184" s="304">
        <f>IFERROR(IF(U184="",0,CEILING((U184/$H184),1)*$H184),"")</f>
        <v>40.799999999999997</v>
      </c>
      <c r="W184" s="37">
        <f>IFERROR(IF(V184=0,"",ROUNDUP(V184/H184,0)*0.00753),"")</f>
        <v>0.12801000000000001</v>
      </c>
      <c r="X184" s="57"/>
      <c r="Y184" s="58"/>
      <c r="AC184" s="59"/>
      <c r="AZ184" s="159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8" t="s">
        <v>65</v>
      </c>
      <c r="U185" s="305">
        <f>IFERROR(U183/H183,"0")+IFERROR(U184/H184,"0")</f>
        <v>17</v>
      </c>
      <c r="V185" s="305">
        <f>IFERROR(V183/H183,"0")+IFERROR(V184/H184,"0")</f>
        <v>17</v>
      </c>
      <c r="W185" s="305">
        <f>IFERROR(IF(W183="",0,W183),"0")+IFERROR(IF(W184="",0,W184),"0")</f>
        <v>0.12801000000000001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8" t="s">
        <v>63</v>
      </c>
      <c r="U186" s="305">
        <f>IFERROR(SUM(U183:U184),"0")</f>
        <v>40.799999999999997</v>
      </c>
      <c r="V186" s="305">
        <f>IFERROR(SUM(V183:V184),"0")</f>
        <v>40.799999999999997</v>
      </c>
      <c r="W186" s="38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9"/>
      <c r="Y187" s="299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300"/>
      <c r="Y188" s="300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83">
        <v>4607091387445</v>
      </c>
      <c r="E189" s="327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83">
        <v>4607091386004</v>
      </c>
      <c r="E190" s="327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83">
        <v>4607091386004</v>
      </c>
      <c r="E191" s="327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83">
        <v>4607091386073</v>
      </c>
      <c r="E192" s="327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83">
        <v>4607091387322</v>
      </c>
      <c r="E193" s="327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83">
        <v>4607091387322</v>
      </c>
      <c r="E194" s="327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5"/>
      <c r="S194" s="35"/>
      <c r="T194" s="36" t="s">
        <v>63</v>
      </c>
      <c r="U194" s="303">
        <v>40</v>
      </c>
      <c r="V194" s="304">
        <f t="shared" si="10"/>
        <v>43.2</v>
      </c>
      <c r="W194" s="37">
        <f>IFERROR(IF(V194=0,"",ROUNDUP(V194/H194,0)*0.02175),"")</f>
        <v>8.6999999999999994E-2</v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83">
        <v>4607091387377</v>
      </c>
      <c r="E195" s="327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83">
        <v>4607091387353</v>
      </c>
      <c r="E196" s="327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83">
        <v>4607091386011</v>
      </c>
      <c r="E197" s="327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83">
        <v>4607091387308</v>
      </c>
      <c r="E198" s="327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83">
        <v>4607091387339</v>
      </c>
      <c r="E199" s="327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83">
        <v>4680115882638</v>
      </c>
      <c r="E200" s="327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83">
        <v>4680115881938</v>
      </c>
      <c r="E201" s="327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83">
        <v>4607091387346</v>
      </c>
      <c r="E202" s="327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83">
        <v>4607091389807</v>
      </c>
      <c r="E203" s="327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3.7037037037037033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4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8.6999999999999994E-2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8" t="s">
        <v>63</v>
      </c>
      <c r="U205" s="305">
        <f>IFERROR(SUM(U189:U203),"0")</f>
        <v>40</v>
      </c>
      <c r="V205" s="305">
        <f>IFERROR(SUM(V189:V203),"0")</f>
        <v>43.2</v>
      </c>
      <c r="W205" s="38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300"/>
      <c r="Y206" s="300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83">
        <v>4680115881914</v>
      </c>
      <c r="E207" s="327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300"/>
      <c r="Y210" s="300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83">
        <v>4607091387193</v>
      </c>
      <c r="E211" s="327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5"/>
      <c r="S211" s="35"/>
      <c r="T211" s="36" t="s">
        <v>63</v>
      </c>
      <c r="U211" s="303">
        <v>50</v>
      </c>
      <c r="V211" s="304">
        <f>IFERROR(IF(U211="",0,CEILING((U211/$H211),1)*$H211),"")</f>
        <v>50.400000000000006</v>
      </c>
      <c r="W211" s="37">
        <f>IFERROR(IF(V211=0,"",ROUNDUP(V211/H211,0)*0.00753),"")</f>
        <v>9.0359999999999996E-2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83">
        <v>4607091387230</v>
      </c>
      <c r="E212" s="327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83">
        <v>4607091387285</v>
      </c>
      <c r="E213" s="327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5"/>
      <c r="S213" s="35"/>
      <c r="T213" s="36" t="s">
        <v>63</v>
      </c>
      <c r="U213" s="303">
        <v>35.700000000000003</v>
      </c>
      <c r="V213" s="304">
        <f>IFERROR(IF(U213="",0,CEILING((U213/$H213),1)*$H213),"")</f>
        <v>35.700000000000003</v>
      </c>
      <c r="W213" s="37">
        <f>IFERROR(IF(V213=0,"",ROUNDUP(V213/H213,0)*0.00502),"")</f>
        <v>8.5339999999999999E-2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83">
        <v>4607091389845</v>
      </c>
      <c r="E214" s="327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8" t="s">
        <v>65</v>
      </c>
      <c r="U215" s="305">
        <f>IFERROR(U211/H211,"0")+IFERROR(U212/H212,"0")+IFERROR(U213/H213,"0")+IFERROR(U214/H214,"0")</f>
        <v>28.904761904761905</v>
      </c>
      <c r="V215" s="305">
        <f>IFERROR(V211/H211,"0")+IFERROR(V212/H212,"0")+IFERROR(V213/H213,"0")+IFERROR(V214/H214,"0")</f>
        <v>29</v>
      </c>
      <c r="W215" s="305">
        <f>IFERROR(IF(W211="",0,W211),"0")+IFERROR(IF(W212="",0,W212),"0")+IFERROR(IF(W213="",0,W213),"0")+IFERROR(IF(W214="",0,W214),"0")</f>
        <v>0.1757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8" t="s">
        <v>63</v>
      </c>
      <c r="U216" s="305">
        <f>IFERROR(SUM(U211:U214),"0")</f>
        <v>85.7</v>
      </c>
      <c r="V216" s="305">
        <f>IFERROR(SUM(V211:V214),"0")</f>
        <v>86.100000000000009</v>
      </c>
      <c r="W216" s="38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300"/>
      <c r="Y217" s="300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83">
        <v>4607091387766</v>
      </c>
      <c r="E218" s="327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5"/>
      <c r="S218" s="35"/>
      <c r="T218" s="36" t="s">
        <v>63</v>
      </c>
      <c r="U218" s="303">
        <v>100</v>
      </c>
      <c r="V218" s="304">
        <f t="shared" ref="V218:V223" si="12">IFERROR(IF(U218="",0,CEILING((U218/$H218),1)*$H218),"")</f>
        <v>105.3</v>
      </c>
      <c r="W218" s="37">
        <f>IFERROR(IF(V218=0,"",ROUNDUP(V218/H218,0)*0.02175),"")</f>
        <v>0.28275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83">
        <v>4607091387957</v>
      </c>
      <c r="E219" s="327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83">
        <v>4607091387964</v>
      </c>
      <c r="E220" s="327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83">
        <v>4607091381672</v>
      </c>
      <c r="E221" s="327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83">
        <v>4607091387537</v>
      </c>
      <c r="E222" s="327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83">
        <v>4607091387513</v>
      </c>
      <c r="E223" s="327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8" t="s">
        <v>65</v>
      </c>
      <c r="U224" s="305">
        <f>IFERROR(U218/H218,"0")+IFERROR(U219/H219,"0")+IFERROR(U220/H220,"0")+IFERROR(U221/H221,"0")+IFERROR(U222/H222,"0")+IFERROR(U223/H223,"0")</f>
        <v>12.345679012345679</v>
      </c>
      <c r="V224" s="305">
        <f>IFERROR(V218/H218,"0")+IFERROR(V219/H219,"0")+IFERROR(V220/H220,"0")+IFERROR(V221/H221,"0")+IFERROR(V222/H222,"0")+IFERROR(V223/H223,"0")</f>
        <v>13</v>
      </c>
      <c r="W224" s="305">
        <f>IFERROR(IF(W218="",0,W218),"0")+IFERROR(IF(W219="",0,W219),"0")+IFERROR(IF(W220="",0,W220),"0")+IFERROR(IF(W221="",0,W221),"0")+IFERROR(IF(W222="",0,W222),"0")+IFERROR(IF(W223="",0,W223),"0")</f>
        <v>0.28275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8" t="s">
        <v>63</v>
      </c>
      <c r="U225" s="305">
        <f>IFERROR(SUM(U218:U223),"0")</f>
        <v>100</v>
      </c>
      <c r="V225" s="305">
        <f>IFERROR(SUM(V218:V223),"0")</f>
        <v>105.3</v>
      </c>
      <c r="W225" s="38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300"/>
      <c r="Y226" s="300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83">
        <v>4607091380880</v>
      </c>
      <c r="E227" s="327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5"/>
      <c r="S227" s="35"/>
      <c r="T227" s="36" t="s">
        <v>63</v>
      </c>
      <c r="U227" s="303">
        <v>50</v>
      </c>
      <c r="V227" s="304">
        <f>IFERROR(IF(U227="",0,CEILING((U227/$H227),1)*$H227),"")</f>
        <v>50.400000000000006</v>
      </c>
      <c r="W227" s="37">
        <f>IFERROR(IF(V227=0,"",ROUNDUP(V227/H227,0)*0.02175),"")</f>
        <v>0.1305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83">
        <v>4607091384482</v>
      </c>
      <c r="E228" s="327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5"/>
      <c r="S228" s="35"/>
      <c r="T228" s="36" t="s">
        <v>63</v>
      </c>
      <c r="U228" s="303">
        <v>400</v>
      </c>
      <c r="V228" s="304">
        <f>IFERROR(IF(U228="",0,CEILING((U228/$H228),1)*$H228),"")</f>
        <v>405.59999999999997</v>
      </c>
      <c r="W228" s="37">
        <f>IFERROR(IF(V228=0,"",ROUNDUP(V228/H228,0)*0.02175),"")</f>
        <v>1.131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83">
        <v>4607091380897</v>
      </c>
      <c r="E229" s="327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83">
        <v>4680115880368</v>
      </c>
      <c r="E230" s="327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8" t="s">
        <v>65</v>
      </c>
      <c r="U231" s="305">
        <f>IFERROR(U227/H227,"0")+IFERROR(U228/H228,"0")+IFERROR(U229/H229,"0")+IFERROR(U230/H230,"0")</f>
        <v>57.234432234432234</v>
      </c>
      <c r="V231" s="305">
        <f>IFERROR(V227/H227,"0")+IFERROR(V228/H228,"0")+IFERROR(V229/H229,"0")+IFERROR(V230/H230,"0")</f>
        <v>58</v>
      </c>
      <c r="W231" s="305">
        <f>IFERROR(IF(W227="",0,W227),"0")+IFERROR(IF(W228="",0,W228),"0")+IFERROR(IF(W229="",0,W229),"0")+IFERROR(IF(W230="",0,W230),"0")</f>
        <v>1.2615000000000001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8" t="s">
        <v>63</v>
      </c>
      <c r="U232" s="305">
        <f>IFERROR(SUM(U227:U230),"0")</f>
        <v>450</v>
      </c>
      <c r="V232" s="305">
        <f>IFERROR(SUM(V227:V230),"0")</f>
        <v>456</v>
      </c>
      <c r="W232" s="38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300"/>
      <c r="Y233" s="300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83">
        <v>4607091388374</v>
      </c>
      <c r="E234" s="327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518" t="s">
        <v>360</v>
      </c>
      <c r="N234" s="385"/>
      <c r="O234" s="385"/>
      <c r="P234" s="385"/>
      <c r="Q234" s="327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83">
        <v>4607091388381</v>
      </c>
      <c r="E235" s="327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519" t="s">
        <v>363</v>
      </c>
      <c r="N235" s="385"/>
      <c r="O235" s="385"/>
      <c r="P235" s="385"/>
      <c r="Q235" s="327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83">
        <v>4607091388404</v>
      </c>
      <c r="E236" s="327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5"/>
      <c r="S236" s="35"/>
      <c r="T236" s="36" t="s">
        <v>63</v>
      </c>
      <c r="U236" s="303">
        <v>86.7</v>
      </c>
      <c r="V236" s="304">
        <f>IFERROR(IF(U236="",0,CEILING((U236/$H236),1)*$H236),"")</f>
        <v>86.699999999999989</v>
      </c>
      <c r="W236" s="37">
        <f>IFERROR(IF(V236=0,"",ROUNDUP(V236/H236,0)*0.00753),"")</f>
        <v>0.25602000000000003</v>
      </c>
      <c r="X236" s="57"/>
      <c r="Y236" s="58"/>
      <c r="AC236" s="59"/>
      <c r="AZ236" s="192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8" t="s">
        <v>65</v>
      </c>
      <c r="U237" s="305">
        <f>IFERROR(U234/H234,"0")+IFERROR(U235/H235,"0")+IFERROR(U236/H236,"0")</f>
        <v>34</v>
      </c>
      <c r="V237" s="305">
        <f>IFERROR(V234/H234,"0")+IFERROR(V235/H235,"0")+IFERROR(V236/H236,"0")</f>
        <v>34</v>
      </c>
      <c r="W237" s="305">
        <f>IFERROR(IF(W234="",0,W234),"0")+IFERROR(IF(W235="",0,W235),"0")+IFERROR(IF(W236="",0,W236),"0")</f>
        <v>0.25602000000000003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8" t="s">
        <v>63</v>
      </c>
      <c r="U238" s="305">
        <f>IFERROR(SUM(U234:U236),"0")</f>
        <v>86.7</v>
      </c>
      <c r="V238" s="305">
        <f>IFERROR(SUM(V234:V236),"0")</f>
        <v>86.699999999999989</v>
      </c>
      <c r="W238" s="38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300"/>
      <c r="Y239" s="300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83">
        <v>4680115881808</v>
      </c>
      <c r="E240" s="327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83">
        <v>4680115881822</v>
      </c>
      <c r="E241" s="327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83">
        <v>4680115880016</v>
      </c>
      <c r="E242" s="327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9"/>
      <c r="Y245" s="299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300"/>
      <c r="Y246" s="300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83">
        <v>4607091387421</v>
      </c>
      <c r="E247" s="327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83">
        <v>4607091387421</v>
      </c>
      <c r="E248" s="327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83">
        <v>4607091387452</v>
      </c>
      <c r="E249" s="327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83">
        <v>4607091387452</v>
      </c>
      <c r="E250" s="327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527" t="s">
        <v>381</v>
      </c>
      <c r="N250" s="385"/>
      <c r="O250" s="385"/>
      <c r="P250" s="385"/>
      <c r="Q250" s="327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83">
        <v>4607091385984</v>
      </c>
      <c r="E251" s="327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83">
        <v>4607091387438</v>
      </c>
      <c r="E252" s="327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83">
        <v>4607091387469</v>
      </c>
      <c r="E253" s="327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300"/>
      <c r="Y256" s="300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83">
        <v>4607091387292</v>
      </c>
      <c r="E257" s="327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83">
        <v>4607091387315</v>
      </c>
      <c r="E258" s="327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9"/>
      <c r="Y261" s="299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300"/>
      <c r="Y262" s="300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83">
        <v>4607091383836</v>
      </c>
      <c r="E263" s="327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300"/>
      <c r="Y266" s="300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83">
        <v>4607091387919</v>
      </c>
      <c r="E267" s="327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83">
        <v>4607091383942</v>
      </c>
      <c r="E268" s="327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5"/>
      <c r="S268" s="35"/>
      <c r="T268" s="36" t="s">
        <v>63</v>
      </c>
      <c r="U268" s="303">
        <v>211.68</v>
      </c>
      <c r="V268" s="304">
        <f>IFERROR(IF(U268="",0,CEILING((U268/$H268),1)*$H268),"")</f>
        <v>211.68</v>
      </c>
      <c r="W268" s="37">
        <f>IFERROR(IF(V268=0,"",ROUNDUP(V268/H268,0)*0.00753),"")</f>
        <v>0.63251999999999997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83">
        <v>4607091383959</v>
      </c>
      <c r="E269" s="327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5"/>
      <c r="S269" s="35"/>
      <c r="T269" s="36" t="s">
        <v>63</v>
      </c>
      <c r="U269" s="303">
        <v>84</v>
      </c>
      <c r="V269" s="304">
        <f>IFERROR(IF(U269="",0,CEILING((U269/$H269),1)*$H269),"")</f>
        <v>85.68</v>
      </c>
      <c r="W269" s="37">
        <f>IFERROR(IF(V269=0,"",ROUNDUP(V269/H269,0)*0.00753),"")</f>
        <v>0.25602000000000003</v>
      </c>
      <c r="X269" s="57"/>
      <c r="Y269" s="58"/>
      <c r="AC269" s="59"/>
      <c r="AZ269" s="208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8" t="s">
        <v>65</v>
      </c>
      <c r="U270" s="305">
        <f>IFERROR(U267/H267,"0")+IFERROR(U268/H268,"0")+IFERROR(U269/H269,"0")</f>
        <v>117.33333333333334</v>
      </c>
      <c r="V270" s="305">
        <f>IFERROR(V267/H267,"0")+IFERROR(V268/H268,"0")+IFERROR(V269/H269,"0")</f>
        <v>118</v>
      </c>
      <c r="W270" s="305">
        <f>IFERROR(IF(W267="",0,W267),"0")+IFERROR(IF(W268="",0,W268),"0")+IFERROR(IF(W269="",0,W269),"0")</f>
        <v>0.88854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8" t="s">
        <v>63</v>
      </c>
      <c r="U271" s="305">
        <f>IFERROR(SUM(U267:U269),"0")</f>
        <v>295.68</v>
      </c>
      <c r="V271" s="305">
        <f>IFERROR(SUM(V267:V269),"0")</f>
        <v>297.36</v>
      </c>
      <c r="W271" s="38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300"/>
      <c r="Y272" s="300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83">
        <v>4607091388831</v>
      </c>
      <c r="E273" s="327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300"/>
      <c r="Y276" s="300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83">
        <v>4607091383102</v>
      </c>
      <c r="E277" s="327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9"/>
      <c r="Y280" s="49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9"/>
      <c r="Y281" s="299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300"/>
      <c r="Y282" s="300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83">
        <v>4607091383997</v>
      </c>
      <c r="E283" s="327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5"/>
      <c r="S283" s="35"/>
      <c r="T283" s="36" t="s">
        <v>63</v>
      </c>
      <c r="U283" s="303">
        <v>2200</v>
      </c>
      <c r="V283" s="304">
        <f t="shared" ref="V283:V290" si="14">IFERROR(IF(U283="",0,CEILING((U283/$H283),1)*$H283),"")</f>
        <v>2205</v>
      </c>
      <c r="W283" s="37">
        <f>IFERROR(IF(V283=0,"",ROUNDUP(V283/H283,0)*0.02175),"")</f>
        <v>3.1972499999999999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83">
        <v>4607091383997</v>
      </c>
      <c r="E284" s="327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83">
        <v>4607091384130</v>
      </c>
      <c r="E285" s="327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5"/>
      <c r="S285" s="35"/>
      <c r="T285" s="36" t="s">
        <v>63</v>
      </c>
      <c r="U285" s="303">
        <v>1450</v>
      </c>
      <c r="V285" s="304">
        <f t="shared" si="14"/>
        <v>1455</v>
      </c>
      <c r="W285" s="37">
        <f>IFERROR(IF(V285=0,"",ROUNDUP(V285/H285,0)*0.02175),"")</f>
        <v>2.10975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83">
        <v>4607091384130</v>
      </c>
      <c r="E286" s="327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83">
        <v>4607091384147</v>
      </c>
      <c r="E287" s="327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5"/>
      <c r="S287" s="35"/>
      <c r="T287" s="36" t="s">
        <v>63</v>
      </c>
      <c r="U287" s="303">
        <v>200</v>
      </c>
      <c r="V287" s="304">
        <f t="shared" si="14"/>
        <v>210</v>
      </c>
      <c r="W287" s="37">
        <f>IFERROR(IF(V287=0,"",ROUNDUP(V287/H287,0)*0.02175),"")</f>
        <v>0.30449999999999999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83">
        <v>4607091384147</v>
      </c>
      <c r="E288" s="327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544" t="s">
        <v>416</v>
      </c>
      <c r="N288" s="385"/>
      <c r="O288" s="385"/>
      <c r="P288" s="385"/>
      <c r="Q288" s="327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83">
        <v>4607091384154</v>
      </c>
      <c r="E289" s="327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83">
        <v>4607091384161</v>
      </c>
      <c r="E290" s="327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5"/>
      <c r="S290" s="35"/>
      <c r="T290" s="36" t="s">
        <v>63</v>
      </c>
      <c r="U290" s="303">
        <v>27</v>
      </c>
      <c r="V290" s="304">
        <f t="shared" si="14"/>
        <v>30</v>
      </c>
      <c r="W290" s="37">
        <f>IFERROR(IF(V290=0,"",ROUNDUP(V290/H290,0)*0.00937),"")</f>
        <v>5.6219999999999999E-2</v>
      </c>
      <c r="X290" s="57"/>
      <c r="Y290" s="58"/>
      <c r="AC290" s="59"/>
      <c r="AZ290" s="218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262.06666666666661</v>
      </c>
      <c r="V291" s="305">
        <f>IFERROR(V283/H283,"0")+IFERROR(V284/H284,"0")+IFERROR(V285/H285,"0")+IFERROR(V286/H286,"0")+IFERROR(V287/H287,"0")+IFERROR(V288/H288,"0")+IFERROR(V289/H289,"0")+IFERROR(V290/H290,"0")</f>
        <v>264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5.6677200000000001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8" t="s">
        <v>63</v>
      </c>
      <c r="U292" s="305">
        <f>IFERROR(SUM(U283:U290),"0")</f>
        <v>3877</v>
      </c>
      <c r="V292" s="305">
        <f>IFERROR(SUM(V283:V290),"0")</f>
        <v>3900</v>
      </c>
      <c r="W292" s="38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300"/>
      <c r="Y293" s="300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83">
        <v>4607091383980</v>
      </c>
      <c r="E294" s="327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5"/>
      <c r="S294" s="35"/>
      <c r="T294" s="36" t="s">
        <v>63</v>
      </c>
      <c r="U294" s="303">
        <v>700</v>
      </c>
      <c r="V294" s="304">
        <f>IFERROR(IF(U294="",0,CEILING((U294/$H294),1)*$H294),"")</f>
        <v>705</v>
      </c>
      <c r="W294" s="37">
        <f>IFERROR(IF(V294=0,"",ROUNDUP(V294/H294,0)*0.02175),"")</f>
        <v>1.0222499999999999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83">
        <v>4607091384178</v>
      </c>
      <c r="E295" s="327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8" t="s">
        <v>65</v>
      </c>
      <c r="U296" s="305">
        <f>IFERROR(U294/H294,"0")+IFERROR(U295/H295,"0")</f>
        <v>46.666666666666664</v>
      </c>
      <c r="V296" s="305">
        <f>IFERROR(V294/H294,"0")+IFERROR(V295/H295,"0")</f>
        <v>47</v>
      </c>
      <c r="W296" s="305">
        <f>IFERROR(IF(W294="",0,W294),"0")+IFERROR(IF(W295="",0,W295),"0")</f>
        <v>1.0222499999999999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8" t="s">
        <v>63</v>
      </c>
      <c r="U297" s="305">
        <f>IFERROR(SUM(U294:U295),"0")</f>
        <v>700</v>
      </c>
      <c r="V297" s="305">
        <f>IFERROR(SUM(V294:V295),"0")</f>
        <v>705</v>
      </c>
      <c r="W297" s="38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300"/>
      <c r="Y298" s="300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83">
        <v>4607091384260</v>
      </c>
      <c r="E299" s="327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300"/>
      <c r="Y302" s="300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83">
        <v>4607091384673</v>
      </c>
      <c r="E303" s="327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5"/>
      <c r="S303" s="35"/>
      <c r="T303" s="36" t="s">
        <v>63</v>
      </c>
      <c r="U303" s="303">
        <v>250</v>
      </c>
      <c r="V303" s="304">
        <f>IFERROR(IF(U303="",0,CEILING((U303/$H303),1)*$H303),"")</f>
        <v>257.39999999999998</v>
      </c>
      <c r="W303" s="37">
        <f>IFERROR(IF(V303=0,"",ROUNDUP(V303/H303,0)*0.02175),"")</f>
        <v>0.71775</v>
      </c>
      <c r="X303" s="57"/>
      <c r="Y303" s="58"/>
      <c r="AC303" s="59"/>
      <c r="AZ303" s="222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8" t="s">
        <v>65</v>
      </c>
      <c r="U304" s="305">
        <f>IFERROR(U303/H303,"0")</f>
        <v>32.051282051282051</v>
      </c>
      <c r="V304" s="305">
        <f>IFERROR(V303/H303,"0")</f>
        <v>33</v>
      </c>
      <c r="W304" s="305">
        <f>IFERROR(IF(W303="",0,W303),"0")</f>
        <v>0.71775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8" t="s">
        <v>63</v>
      </c>
      <c r="U305" s="305">
        <f>IFERROR(SUM(U303:U303),"0")</f>
        <v>250</v>
      </c>
      <c r="V305" s="305">
        <f>IFERROR(SUM(V303:V303),"0")</f>
        <v>257.39999999999998</v>
      </c>
      <c r="W305" s="38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9"/>
      <c r="Y306" s="299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300"/>
      <c r="Y307" s="300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83">
        <v>4607091384185</v>
      </c>
      <c r="E308" s="327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83">
        <v>4607091384192</v>
      </c>
      <c r="E309" s="327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83">
        <v>4680115881907</v>
      </c>
      <c r="E310" s="327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83">
        <v>4607091384680</v>
      </c>
      <c r="E311" s="327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300"/>
      <c r="Y314" s="300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83">
        <v>4607091384802</v>
      </c>
      <c r="E315" s="327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83">
        <v>4607091384826</v>
      </c>
      <c r="E316" s="327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300"/>
      <c r="Y319" s="300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83">
        <v>4607091384246</v>
      </c>
      <c r="E320" s="327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5"/>
      <c r="S320" s="35"/>
      <c r="T320" s="36" t="s">
        <v>63</v>
      </c>
      <c r="U320" s="303">
        <v>2500</v>
      </c>
      <c r="V320" s="304">
        <f>IFERROR(IF(U320="",0,CEILING((U320/$H320),1)*$H320),"")</f>
        <v>2503.7999999999997</v>
      </c>
      <c r="W320" s="37">
        <f>IFERROR(IF(V320=0,"",ROUNDUP(V320/H320,0)*0.02175),"")</f>
        <v>6.9817499999999999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83">
        <v>4680115881976</v>
      </c>
      <c r="E321" s="327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83">
        <v>4607091384253</v>
      </c>
      <c r="E322" s="327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5"/>
      <c r="S322" s="35"/>
      <c r="T322" s="36" t="s">
        <v>63</v>
      </c>
      <c r="U322" s="303">
        <v>160</v>
      </c>
      <c r="V322" s="304">
        <f>IFERROR(IF(U322="",0,CEILING((U322/$H322),1)*$H322),"")</f>
        <v>160.79999999999998</v>
      </c>
      <c r="W322" s="37">
        <f>IFERROR(IF(V322=0,"",ROUNDUP(V322/H322,0)*0.00753),"")</f>
        <v>0.50451000000000001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83">
        <v>4680115881969</v>
      </c>
      <c r="E323" s="327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8" t="s">
        <v>65</v>
      </c>
      <c r="U324" s="305">
        <f>IFERROR(U320/H320,"0")+IFERROR(U321/H321,"0")+IFERROR(U322/H322,"0")+IFERROR(U323/H323,"0")</f>
        <v>387.17948717948718</v>
      </c>
      <c r="V324" s="305">
        <f>IFERROR(V320/H320,"0")+IFERROR(V321/H321,"0")+IFERROR(V322/H322,"0")+IFERROR(V323/H323,"0")</f>
        <v>388</v>
      </c>
      <c r="W324" s="305">
        <f>IFERROR(IF(W320="",0,W320),"0")+IFERROR(IF(W321="",0,W321),"0")+IFERROR(IF(W322="",0,W322),"0")+IFERROR(IF(W323="",0,W323),"0")</f>
        <v>7.4862599999999997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8" t="s">
        <v>63</v>
      </c>
      <c r="U325" s="305">
        <f>IFERROR(SUM(U320:U323),"0")</f>
        <v>2660</v>
      </c>
      <c r="V325" s="305">
        <f>IFERROR(SUM(V320:V323),"0")</f>
        <v>2664.6</v>
      </c>
      <c r="W325" s="38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300"/>
      <c r="Y326" s="300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83">
        <v>4607091389357</v>
      </c>
      <c r="E327" s="327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9"/>
      <c r="Y330" s="49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9"/>
      <c r="Y331" s="299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300"/>
      <c r="Y332" s="300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83">
        <v>4607091389708</v>
      </c>
      <c r="E333" s="327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83">
        <v>4607091389692</v>
      </c>
      <c r="E334" s="327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300"/>
      <c r="Y337" s="300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83">
        <v>4607091389753</v>
      </c>
      <c r="E338" s="327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5"/>
      <c r="S338" s="35"/>
      <c r="T338" s="36" t="s">
        <v>63</v>
      </c>
      <c r="U338" s="303">
        <v>50</v>
      </c>
      <c r="V338" s="304">
        <f t="shared" ref="V338:V350" si="15">IFERROR(IF(U338="",0,CEILING((U338/$H338),1)*$H338),"")</f>
        <v>50.400000000000006</v>
      </c>
      <c r="W338" s="37">
        <f>IFERROR(IF(V338=0,"",ROUNDUP(V338/H338,0)*0.00753),"")</f>
        <v>9.0359999999999996E-2</v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83">
        <v>4607091389760</v>
      </c>
      <c r="E339" s="327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5"/>
      <c r="S339" s="35"/>
      <c r="T339" s="36" t="s">
        <v>63</v>
      </c>
      <c r="U339" s="303">
        <v>70</v>
      </c>
      <c r="V339" s="304">
        <f t="shared" si="15"/>
        <v>71.400000000000006</v>
      </c>
      <c r="W339" s="37">
        <f>IFERROR(IF(V339=0,"",ROUNDUP(V339/H339,0)*0.00753),"")</f>
        <v>0.12801000000000001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83">
        <v>4607091389746</v>
      </c>
      <c r="E340" s="327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5"/>
      <c r="S340" s="35"/>
      <c r="T340" s="36" t="s">
        <v>63</v>
      </c>
      <c r="U340" s="303">
        <v>0</v>
      </c>
      <c r="V340" s="304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83">
        <v>4680115882928</v>
      </c>
      <c r="E341" s="327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5"/>
      <c r="S341" s="35"/>
      <c r="T341" s="36" t="s">
        <v>63</v>
      </c>
      <c r="U341" s="303">
        <v>84.000000000000014</v>
      </c>
      <c r="V341" s="304">
        <f t="shared" si="15"/>
        <v>84</v>
      </c>
      <c r="W341" s="37">
        <f>IFERROR(IF(V341=0,"",ROUNDUP(V341/H341,0)*0.00753),"")</f>
        <v>0.3765</v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83">
        <v>4680115883147</v>
      </c>
      <c r="E342" s="327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83">
        <v>4607091384338</v>
      </c>
      <c r="E343" s="327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83">
        <v>4680115883154</v>
      </c>
      <c r="E344" s="327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83">
        <v>4607091389524</v>
      </c>
      <c r="E345" s="327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83">
        <v>4680115883161</v>
      </c>
      <c r="E346" s="327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83">
        <v>4607091384345</v>
      </c>
      <c r="E347" s="327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83">
        <v>4680115883178</v>
      </c>
      <c r="E348" s="327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83">
        <v>4607091389531</v>
      </c>
      <c r="E349" s="327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83">
        <v>4680115883185</v>
      </c>
      <c r="E350" s="327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576" t="s">
        <v>484</v>
      </c>
      <c r="N350" s="385"/>
      <c r="O350" s="385"/>
      <c r="P350" s="385"/>
      <c r="Q350" s="327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78.571428571428584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79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0.59487000000000001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8" t="s">
        <v>63</v>
      </c>
      <c r="U352" s="305">
        <f>IFERROR(SUM(U338:U350),"0")</f>
        <v>204</v>
      </c>
      <c r="V352" s="305">
        <f>IFERROR(SUM(V338:V350),"0")</f>
        <v>205.8</v>
      </c>
      <c r="W352" s="38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300"/>
      <c r="Y353" s="300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83">
        <v>4607091389685</v>
      </c>
      <c r="E354" s="327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83">
        <v>4607091389654</v>
      </c>
      <c r="E355" s="327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83">
        <v>4607091384352</v>
      </c>
      <c r="E356" s="327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83">
        <v>4607091389661</v>
      </c>
      <c r="E357" s="327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300"/>
      <c r="Y360" s="300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83">
        <v>4680115881648</v>
      </c>
      <c r="E361" s="327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300"/>
      <c r="Y364" s="300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83">
        <v>4680115883017</v>
      </c>
      <c r="E365" s="327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83">
        <v>4680115883031</v>
      </c>
      <c r="E366" s="327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83">
        <v>4680115883024</v>
      </c>
      <c r="E367" s="327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300"/>
      <c r="Y370" s="300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83">
        <v>4680115882997</v>
      </c>
      <c r="E371" s="327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585" t="s">
        <v>505</v>
      </c>
      <c r="N371" s="385"/>
      <c r="O371" s="385"/>
      <c r="P371" s="385"/>
      <c r="Q371" s="327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9"/>
      <c r="Y374" s="299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300"/>
      <c r="Y375" s="300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83">
        <v>4607091389388</v>
      </c>
      <c r="E376" s="327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83">
        <v>4607091389364</v>
      </c>
      <c r="E377" s="327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300"/>
      <c r="Y380" s="300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83">
        <v>4607091389739</v>
      </c>
      <c r="E381" s="327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5"/>
      <c r="S381" s="35"/>
      <c r="T381" s="36" t="s">
        <v>63</v>
      </c>
      <c r="U381" s="303">
        <v>100</v>
      </c>
      <c r="V381" s="304">
        <f t="shared" ref="V381:V387" si="17">IFERROR(IF(U381="",0,CEILING((U381/$H381),1)*$H381),"")</f>
        <v>100.80000000000001</v>
      </c>
      <c r="W381" s="37">
        <f>IFERROR(IF(V381=0,"",ROUNDUP(V381/H381,0)*0.00753),"")</f>
        <v>0.18071999999999999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83">
        <v>4680115883048</v>
      </c>
      <c r="E382" s="327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83">
        <v>4607091389425</v>
      </c>
      <c r="E383" s="327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83">
        <v>4680115882911</v>
      </c>
      <c r="E384" s="327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591" t="s">
        <v>519</v>
      </c>
      <c r="N384" s="385"/>
      <c r="O384" s="385"/>
      <c r="P384" s="385"/>
      <c r="Q384" s="327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83">
        <v>4680115880771</v>
      </c>
      <c r="E385" s="327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83">
        <v>4607091389500</v>
      </c>
      <c r="E386" s="327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83">
        <v>4680115881983</v>
      </c>
      <c r="E387" s="327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8" t="s">
        <v>65</v>
      </c>
      <c r="U388" s="305">
        <f>IFERROR(U381/H381,"0")+IFERROR(U382/H382,"0")+IFERROR(U383/H383,"0")+IFERROR(U384/H384,"0")+IFERROR(U385/H385,"0")+IFERROR(U386/H386,"0")+IFERROR(U387/H387,"0")</f>
        <v>23.80952380952381</v>
      </c>
      <c r="V388" s="305">
        <f>IFERROR(V381/H381,"0")+IFERROR(V382/H382,"0")+IFERROR(V383/H383,"0")+IFERROR(V384/H384,"0")+IFERROR(V385/H385,"0")+IFERROR(V386/H386,"0")+IFERROR(V387/H387,"0")</f>
        <v>24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0.18071999999999999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8" t="s">
        <v>63</v>
      </c>
      <c r="U389" s="305">
        <f>IFERROR(SUM(U381:U387),"0")</f>
        <v>100</v>
      </c>
      <c r="V389" s="305">
        <f>IFERROR(SUM(V381:V387),"0")</f>
        <v>100.80000000000001</v>
      </c>
      <c r="W389" s="38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300"/>
      <c r="Y390" s="300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83">
        <v>4680115883000</v>
      </c>
      <c r="E391" s="327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300"/>
      <c r="Y394" s="300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83">
        <v>4680115882980</v>
      </c>
      <c r="E395" s="327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9"/>
      <c r="Y398" s="49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9"/>
      <c r="Y399" s="299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300"/>
      <c r="Y400" s="300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83">
        <v>4607091389067</v>
      </c>
      <c r="E401" s="327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5"/>
      <c r="S401" s="35"/>
      <c r="T401" s="36" t="s">
        <v>63</v>
      </c>
      <c r="U401" s="303">
        <v>100</v>
      </c>
      <c r="V401" s="304">
        <f t="shared" ref="V401:V409" si="18">IFERROR(IF(U401="",0,CEILING((U401/$H401),1)*$H401),"")</f>
        <v>100.32000000000001</v>
      </c>
      <c r="W401" s="37">
        <f>IFERROR(IF(V401=0,"",ROUNDUP(V401/H401,0)*0.01196),"")</f>
        <v>0.22724</v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83">
        <v>4607091383522</v>
      </c>
      <c r="E402" s="327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83">
        <v>4607091384437</v>
      </c>
      <c r="E403" s="327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5"/>
      <c r="S403" s="35"/>
      <c r="T403" s="36" t="s">
        <v>63</v>
      </c>
      <c r="U403" s="303">
        <v>50</v>
      </c>
      <c r="V403" s="304">
        <f t="shared" si="18"/>
        <v>52.800000000000004</v>
      </c>
      <c r="W403" s="37">
        <f>IFERROR(IF(V403=0,"",ROUNDUP(V403/H403,0)*0.01196),"")</f>
        <v>0.1196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83">
        <v>4607091389104</v>
      </c>
      <c r="E404" s="327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83">
        <v>4680115880603</v>
      </c>
      <c r="E405" s="327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83">
        <v>4607091389999</v>
      </c>
      <c r="E406" s="327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83">
        <v>4680115882782</v>
      </c>
      <c r="E407" s="327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83">
        <v>4607091389098</v>
      </c>
      <c r="E408" s="327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83">
        <v>4607091389982</v>
      </c>
      <c r="E409" s="327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28.409090909090907</v>
      </c>
      <c r="V410" s="305">
        <f>IFERROR(V401/H401,"0")+IFERROR(V402/H402,"0")+IFERROR(V403/H403,"0")+IFERROR(V404/H404,"0")+IFERROR(V405/H405,"0")+IFERROR(V406/H406,"0")+IFERROR(V407/H407,"0")+IFERROR(V408/H408,"0")+IFERROR(V409/H409,"0")</f>
        <v>29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0.34683999999999998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8" t="s">
        <v>63</v>
      </c>
      <c r="U411" s="305">
        <f>IFERROR(SUM(U401:U409),"0")</f>
        <v>150</v>
      </c>
      <c r="V411" s="305">
        <f>IFERROR(SUM(V401:V409),"0")</f>
        <v>153.12</v>
      </c>
      <c r="W411" s="38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300"/>
      <c r="Y412" s="300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83">
        <v>4607091388930</v>
      </c>
      <c r="E413" s="327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5"/>
      <c r="S413" s="35"/>
      <c r="T413" s="36" t="s">
        <v>63</v>
      </c>
      <c r="U413" s="303">
        <v>1200</v>
      </c>
      <c r="V413" s="304">
        <f>IFERROR(IF(U413="",0,CEILING((U413/$H413),1)*$H413),"")</f>
        <v>1203.8400000000001</v>
      </c>
      <c r="W413" s="37">
        <f>IFERROR(IF(V413=0,"",ROUNDUP(V413/H413,0)*0.01196),"")</f>
        <v>2.72688</v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83">
        <v>4680115880054</v>
      </c>
      <c r="E414" s="327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8" t="s">
        <v>65</v>
      </c>
      <c r="U415" s="305">
        <f>IFERROR(U413/H413,"0")+IFERROR(U414/H414,"0")</f>
        <v>227.27272727272725</v>
      </c>
      <c r="V415" s="305">
        <f>IFERROR(V413/H413,"0")+IFERROR(V414/H414,"0")</f>
        <v>228.00000000000003</v>
      </c>
      <c r="W415" s="305">
        <f>IFERROR(IF(W413="",0,W413),"0")+IFERROR(IF(W414="",0,W414),"0")</f>
        <v>2.72688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8" t="s">
        <v>63</v>
      </c>
      <c r="U416" s="305">
        <f>IFERROR(SUM(U413:U414),"0")</f>
        <v>1200</v>
      </c>
      <c r="V416" s="305">
        <f>IFERROR(SUM(V413:V414),"0")</f>
        <v>1203.8400000000001</v>
      </c>
      <c r="W416" s="38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300"/>
      <c r="Y417" s="300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83">
        <v>4680115883116</v>
      </c>
      <c r="E418" s="327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5"/>
      <c r="S418" s="35"/>
      <c r="T418" s="36" t="s">
        <v>63</v>
      </c>
      <c r="U418" s="303">
        <v>600</v>
      </c>
      <c r="V418" s="304">
        <f t="shared" ref="V418:V423" si="19">IFERROR(IF(U418="",0,CEILING((U418/$H418),1)*$H418),"")</f>
        <v>601.92000000000007</v>
      </c>
      <c r="W418" s="37">
        <f>IFERROR(IF(V418=0,"",ROUNDUP(V418/H418,0)*0.01196),"")</f>
        <v>1.36344</v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83">
        <v>4680115883093</v>
      </c>
      <c r="E419" s="327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5"/>
      <c r="S419" s="35"/>
      <c r="T419" s="36" t="s">
        <v>63</v>
      </c>
      <c r="U419" s="303">
        <v>500</v>
      </c>
      <c r="V419" s="304">
        <f t="shared" si="19"/>
        <v>501.6</v>
      </c>
      <c r="W419" s="37">
        <f>IFERROR(IF(V419=0,"",ROUNDUP(V419/H419,0)*0.01196),"")</f>
        <v>1.1362000000000001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83">
        <v>4680115883109</v>
      </c>
      <c r="E420" s="327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5"/>
      <c r="S420" s="35"/>
      <c r="T420" s="36" t="s">
        <v>63</v>
      </c>
      <c r="U420" s="303">
        <v>1000</v>
      </c>
      <c r="V420" s="304">
        <f t="shared" si="19"/>
        <v>1003.2</v>
      </c>
      <c r="W420" s="37">
        <f>IFERROR(IF(V420=0,"",ROUNDUP(V420/H420,0)*0.01196),"")</f>
        <v>2.2724000000000002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83">
        <v>4680115882072</v>
      </c>
      <c r="E421" s="327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611" t="s">
        <v>561</v>
      </c>
      <c r="N421" s="385"/>
      <c r="O421" s="385"/>
      <c r="P421" s="385"/>
      <c r="Q421" s="327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83">
        <v>4680115882102</v>
      </c>
      <c r="E422" s="327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612" t="s">
        <v>564</v>
      </c>
      <c r="N422" s="385"/>
      <c r="O422" s="385"/>
      <c r="P422" s="385"/>
      <c r="Q422" s="327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83">
        <v>4680115882096</v>
      </c>
      <c r="E423" s="327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613" t="s">
        <v>567</v>
      </c>
      <c r="N423" s="385"/>
      <c r="O423" s="385"/>
      <c r="P423" s="385"/>
      <c r="Q423" s="327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8" t="s">
        <v>65</v>
      </c>
      <c r="U424" s="305">
        <f>IFERROR(U418/H418,"0")+IFERROR(U419/H419,"0")+IFERROR(U420/H420,"0")+IFERROR(U421/H421,"0")+IFERROR(U422/H422,"0")+IFERROR(U423/H423,"0")</f>
        <v>397.72727272727269</v>
      </c>
      <c r="V424" s="305">
        <f>IFERROR(V418/H418,"0")+IFERROR(V419/H419,"0")+IFERROR(V420/H420,"0")+IFERROR(V421/H421,"0")+IFERROR(V422/H422,"0")+IFERROR(V423/H423,"0")</f>
        <v>399</v>
      </c>
      <c r="W424" s="305">
        <f>IFERROR(IF(W418="",0,W418),"0")+IFERROR(IF(W419="",0,W419),"0")+IFERROR(IF(W420="",0,W420),"0")+IFERROR(IF(W421="",0,W421),"0")+IFERROR(IF(W422="",0,W422),"0")+IFERROR(IF(W423="",0,W423),"0")</f>
        <v>4.7720400000000005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8" t="s">
        <v>63</v>
      </c>
      <c r="U425" s="305">
        <f>IFERROR(SUM(U418:U423),"0")</f>
        <v>2100</v>
      </c>
      <c r="V425" s="305">
        <f>IFERROR(SUM(V418:V423),"0")</f>
        <v>2106.7200000000003</v>
      </c>
      <c r="W425" s="38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300"/>
      <c r="Y426" s="300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83">
        <v>4607091383409</v>
      </c>
      <c r="E427" s="327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83">
        <v>4607091383416</v>
      </c>
      <c r="E428" s="327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5"/>
      <c r="S428" s="35"/>
      <c r="T428" s="36" t="s">
        <v>63</v>
      </c>
      <c r="U428" s="303">
        <v>60</v>
      </c>
      <c r="V428" s="304">
        <f>IFERROR(IF(U428="",0,CEILING((U428/$H428),1)*$H428),"")</f>
        <v>62.4</v>
      </c>
      <c r="W428" s="37">
        <f>IFERROR(IF(V428=0,"",ROUNDUP(V428/H428,0)*0.02175),"")</f>
        <v>0.17399999999999999</v>
      </c>
      <c r="X428" s="57"/>
      <c r="Y428" s="58"/>
      <c r="AC428" s="59"/>
      <c r="AZ428" s="287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8" t="s">
        <v>65</v>
      </c>
      <c r="U429" s="305">
        <f>IFERROR(U427/H427,"0")+IFERROR(U428/H428,"0")</f>
        <v>7.6923076923076925</v>
      </c>
      <c r="V429" s="305">
        <f>IFERROR(V427/H427,"0")+IFERROR(V428/H428,"0")</f>
        <v>8</v>
      </c>
      <c r="W429" s="305">
        <f>IFERROR(IF(W427="",0,W427),"0")+IFERROR(IF(W428="",0,W428),"0")</f>
        <v>0.17399999999999999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8" t="s">
        <v>63</v>
      </c>
      <c r="U430" s="305">
        <f>IFERROR(SUM(U427:U428),"0")</f>
        <v>60</v>
      </c>
      <c r="V430" s="305">
        <f>IFERROR(SUM(V427:V428),"0")</f>
        <v>62.4</v>
      </c>
      <c r="W430" s="38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9"/>
      <c r="Y431" s="49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9"/>
      <c r="Y432" s="299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300"/>
      <c r="Y433" s="300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83">
        <v>4680115881099</v>
      </c>
      <c r="E434" s="327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83">
        <v>4680115881150</v>
      </c>
      <c r="E435" s="327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300"/>
      <c r="Y438" s="300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83">
        <v>4680115881129</v>
      </c>
      <c r="E439" s="327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83">
        <v>4680115881112</v>
      </c>
      <c r="E440" s="327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300"/>
      <c r="Y443" s="300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83">
        <v>4680115881167</v>
      </c>
      <c r="E444" s="327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83">
        <v>4680115881136</v>
      </c>
      <c r="E445" s="327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8" t="s">
        <v>65</v>
      </c>
      <c r="U446" s="305">
        <f>IFERROR(U444/H444,"0")+IFERROR(U445/H445,"0")</f>
        <v>0</v>
      </c>
      <c r="V446" s="305">
        <f>IFERROR(V444/H444,"0")+IFERROR(V445/H445,"0")</f>
        <v>0</v>
      </c>
      <c r="W446" s="305">
        <f>IFERROR(IF(W444="",0,W444),"0")+IFERROR(IF(W445="",0,W445),"0")</f>
        <v>0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8" t="s">
        <v>63</v>
      </c>
      <c r="U447" s="305">
        <f>IFERROR(SUM(U444:U445),"0")</f>
        <v>0</v>
      </c>
      <c r="V447" s="305">
        <f>IFERROR(SUM(V444:V445),"0")</f>
        <v>0</v>
      </c>
      <c r="W447" s="38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300"/>
      <c r="Y448" s="300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83">
        <v>4680115881068</v>
      </c>
      <c r="E449" s="327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83">
        <v>4680115881075</v>
      </c>
      <c r="E450" s="327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9"/>
      <c r="Y453" s="299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300"/>
      <c r="Y454" s="300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83">
        <v>4680115880870</v>
      </c>
      <c r="E455" s="327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13589.98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13680.94</v>
      </c>
      <c r="W458" s="38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14453.205162500335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14549.459999999997</v>
      </c>
      <c r="W459" s="38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26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26</v>
      </c>
      <c r="W460" s="38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8" t="s">
        <v>63</v>
      </c>
      <c r="U461" s="305">
        <f>GrossWeightTotal+PalletQtyTotal*25</f>
        <v>15103.205162500335</v>
      </c>
      <c r="V461" s="305">
        <f>GrossWeightTotalR+PalletQtyTotalR*25</f>
        <v>15199.459999999997</v>
      </c>
      <c r="W461" s="38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2123.4031019214926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2137</v>
      </c>
      <c r="W462" s="38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30.182940000000002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301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301" t="s">
        <v>530</v>
      </c>
      <c r="R465" s="627" t="s">
        <v>572</v>
      </c>
      <c r="S465" s="629"/>
      <c r="T465" s="1"/>
      <c r="Y465" s="53"/>
      <c r="AB465" s="1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1"/>
      <c r="Y466" s="53"/>
      <c r="AB466" s="1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461.70000000000005</v>
      </c>
      <c r="F468" s="47">
        <f>IFERROR(V118*1,"0")+IFERROR(V119*1,"0")+IFERROR(V120*1,"0")+IFERROR(V121*1,"0")</f>
        <v>180.9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35.700000000000003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568.29999999999995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777.3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297.36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4862.3999999999996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2664.6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205.8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100.80000000000001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3526.0800000000004</v>
      </c>
      <c r="R468" s="47">
        <f>IFERROR(V434*1,"0")+IFERROR(V435*1,"0")+IFERROR(V439*1,"0")+IFERROR(V440*1,"0")+IFERROR(V444*1,"0")+IFERROR(V445*1,"0")+IFERROR(V449*1,"0")+IFERROR(V450*1,"0")</f>
        <v>0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2023-10-06T10:04:14Z</dcterms:modified>
</cp:coreProperties>
</file>