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<sst xmlns="http://schemas.openxmlformats.org/spreadsheetml/2006/main" count="782" uniqueCount="322">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</sst>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45208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66</v>
      </c>
      <c r="V30" s="155">
        <f>IFERROR(IF(U30="","",U30),"")</f>
        <v>66</v>
      </c>
      <c r="W30" s="37">
        <f>IFERROR(IF(U30="","",U30*0.00936),"")</f>
        <v>0.61775999999999998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66</v>
      </c>
      <c r="V32" s="156">
        <f>IFERROR(SUM(V28:V31),"0")</f>
        <v>66</v>
      </c>
      <c r="W32" s="156">
        <f>IFERROR(IF(W28="",0,W28),"0")+IFERROR(IF(W29="",0,W29),"0")+IFERROR(IF(W30="",0,W30),"0")+IFERROR(IF(W31="",0,W31),"0")</f>
        <v>0.61775999999999998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99</v>
      </c>
      <c r="V33" s="156">
        <f>IFERROR(SUMPRODUCT(V28:V31*H28:H31),"0")</f>
        <v>99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6</v>
      </c>
      <c r="V44" s="155">
        <f>IFERROR(IF(U44="","",U44),"")</f>
        <v>6</v>
      </c>
      <c r="W44" s="37">
        <f>IFERROR(IF(U44="","",U44*0.0095),"")</f>
        <v>5.6999999999999995E-2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6</v>
      </c>
      <c r="V45" s="155">
        <f>IFERROR(IF(U45="","",U45),"")</f>
        <v>6</v>
      </c>
      <c r="W45" s="37">
        <f>IFERROR(IF(U45="","",U45*0.0095),"")</f>
        <v>5.6999999999999995E-2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12</v>
      </c>
      <c r="V46" s="156">
        <f>IFERROR(SUM(V44:V45),"0")</f>
        <v>12</v>
      </c>
      <c r="W46" s="156">
        <f>IFERROR(IF(W44="",0,W44),"0")+IFERROR(IF(W45="",0,W45),"0")</f>
        <v>0.11399999999999999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14.399999999999999</v>
      </c>
      <c r="V47" s="156">
        <f>IFERROR(SUMPRODUCT(V44:V45*H44:H45),"0")</f>
        <v>14.399999999999999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8</v>
      </c>
      <c r="V55" s="155">
        <f t="shared" si="0"/>
        <v>8</v>
      </c>
      <c r="W55" s="37">
        <f t="shared" si="1"/>
        <v>0.124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8</v>
      </c>
      <c r="V56" s="156">
        <f>IFERROR(SUM(V50:V55),"0")</f>
        <v>8</v>
      </c>
      <c r="W56" s="156">
        <f>IFERROR(IF(W50="",0,W50),"0")+IFERROR(IF(W51="",0,W51),"0")+IFERROR(IF(W52="",0,W52),"0")+IFERROR(IF(W53="",0,W53),"0")+IFERROR(IF(W54="",0,W54),"0")+IFERROR(IF(W55="",0,W55),"0")</f>
        <v>0.124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57.6</v>
      </c>
      <c r="V57" s="156">
        <f>IFERROR(SUMPRODUCT(V50:V55*H50:H55),"0")</f>
        <v>57.6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0</v>
      </c>
      <c r="V62" s="155">
        <f>IFERROR(IF(U62="","",U62),"")</f>
        <v>0</v>
      </c>
      <c r="W62" s="37">
        <f>IFERROR(IF(U62="","",U62*0.00866),"")</f>
        <v>0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0</v>
      </c>
      <c r="V63" s="156">
        <f>IFERROR(SUM(V60:V62),"0")</f>
        <v>0</v>
      </c>
      <c r="W63" s="156">
        <f>IFERROR(IF(W60="",0,W60),"0")+IFERROR(IF(W61="",0,W61),"0")+IFERROR(IF(W62="",0,W62),"0")</f>
        <v>0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0</v>
      </c>
      <c r="V64" s="156">
        <f>IFERROR(SUMPRODUCT(V60:V62*H60:H62),"0")</f>
        <v>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18</v>
      </c>
      <c r="V80" s="155">
        <f t="shared" si="2"/>
        <v>18</v>
      </c>
      <c r="W80" s="37">
        <f t="shared" si="3"/>
        <v>0.32184000000000001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24</v>
      </c>
      <c r="V83" s="155">
        <f t="shared" si="2"/>
        <v>24</v>
      </c>
      <c r="W83" s="37">
        <f t="shared" si="3"/>
        <v>0.42912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42</v>
      </c>
      <c r="V84" s="156">
        <f>IFERROR(SUM(V78:V83),"0")</f>
        <v>42</v>
      </c>
      <c r="W84" s="156">
        <f>IFERROR(IF(W78="",0,W78),"0")+IFERROR(IF(W79="",0,W79),"0")+IFERROR(IF(W80="",0,W80),"0")+IFERROR(IF(W81="",0,W81),"0")+IFERROR(IF(W82="",0,W82),"0")+IFERROR(IF(W83="",0,W83),"0")</f>
        <v>0.75096000000000007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151.19999999999999</v>
      </c>
      <c r="V85" s="156">
        <f>IFERROR(SUMPRODUCT(V78:V83*H78:H83),"0")</f>
        <v>151.19999999999999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12</v>
      </c>
      <c r="V96" s="155">
        <f>IFERROR(IF(U96="","",U96),"")</f>
        <v>12</v>
      </c>
      <c r="W96" s="37">
        <f>IFERROR(IF(U96="","",U96*0.0155),"")</f>
        <v>0.186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1</v>
      </c>
      <c r="V97" s="155">
        <f>IFERROR(IF(U97="","",U97),"")</f>
        <v>1</v>
      </c>
      <c r="W97" s="37">
        <f>IFERROR(IF(U97="","",U97*0.0155),"")</f>
        <v>1.55E-2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56</v>
      </c>
      <c r="V98" s="155">
        <f>IFERROR(IF(U98="","",U98),"")</f>
        <v>56</v>
      </c>
      <c r="W98" s="37">
        <f>IFERROR(IF(U98="","",U98*0.0155),"")</f>
        <v>0.86799999999999999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69</v>
      </c>
      <c r="V99" s="156">
        <f>IFERROR(SUM(V95:V98),"0")</f>
        <v>69</v>
      </c>
      <c r="W99" s="156">
        <f>IFERROR(IF(W95="",0,W95),"0")+IFERROR(IF(W96="",0,W96),"0")+IFERROR(IF(W97="",0,W97),"0")+IFERROR(IF(W98="",0,W98),"0")</f>
        <v>1.0695000000000001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496.48</v>
      </c>
      <c r="V100" s="156">
        <f>IFERROR(SUMPRODUCT(V95:V98*H95:H98),"0")</f>
        <v>496.48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28</v>
      </c>
      <c r="V103" s="155">
        <f>IFERROR(IF(U103="","",U103),"")</f>
        <v>28</v>
      </c>
      <c r="W103" s="37">
        <f>IFERROR(IF(U103="","",U103*0.01788),"")</f>
        <v>0.50063999999999997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21</v>
      </c>
      <c r="V104" s="155">
        <f>IFERROR(IF(U104="","",U104),"")</f>
        <v>21</v>
      </c>
      <c r="W104" s="37">
        <f>IFERROR(IF(U104="","",U104*0.01788),"")</f>
        <v>0.37547999999999998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49</v>
      </c>
      <c r="V105" s="156">
        <f>IFERROR(SUM(V103:V104),"0")</f>
        <v>49</v>
      </c>
      <c r="W105" s="156">
        <f>IFERROR(IF(W103="",0,W103),"0")+IFERROR(IF(W104="",0,W104),"0")</f>
        <v>0.87612000000000001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147</v>
      </c>
      <c r="V106" s="156">
        <f>IFERROR(SUMPRODUCT(V103:V104*H103:H104),"0")</f>
        <v>147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24</v>
      </c>
      <c r="V109" s="155">
        <f>IFERROR(IF(U109="","",U109),"")</f>
        <v>24</v>
      </c>
      <c r="W109" s="37">
        <f>IFERROR(IF(U109="","",U109*0.01788),"")</f>
        <v>0.42912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24</v>
      </c>
      <c r="V110" s="156">
        <f>IFERROR(SUM(V109:V109),"0")</f>
        <v>24</v>
      </c>
      <c r="W110" s="156">
        <f>IFERROR(IF(W109="",0,W109),"0")</f>
        <v>0.42912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72</v>
      </c>
      <c r="V111" s="156">
        <f>IFERROR(SUMPRODUCT(V109:V109*H109:H109),"0")</f>
        <v>72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13</v>
      </c>
      <c r="V117" s="155">
        <f>IFERROR(IF(U117="","",U117),"")</f>
        <v>13</v>
      </c>
      <c r="W117" s="37">
        <f>IFERROR(IF(U117="","",U117*0.01788),"")</f>
        <v>0.23244000000000001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13</v>
      </c>
      <c r="V118" s="156">
        <f>IFERROR(SUM(V114:V117),"0")</f>
        <v>13</v>
      </c>
      <c r="W118" s="156">
        <f>IFERROR(IF(W114="",0,W114),"0")+IFERROR(IF(W115="",0,W115),"0")+IFERROR(IF(W116="",0,W116),"0")+IFERROR(IF(W117="",0,W117),"0")</f>
        <v>0.23244000000000001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39</v>
      </c>
      <c r="V119" s="156">
        <f>IFERROR(SUMPRODUCT(V114:V117*H114:H117),"0")</f>
        <v>39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13</v>
      </c>
      <c r="V143" s="155">
        <f>IFERROR(IF(U143="","",U143),"")</f>
        <v>13</v>
      </c>
      <c r="W143" s="37">
        <f>IFERROR(IF(U143="","",U143*0.0155),"")</f>
        <v>0.20150000000000001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13</v>
      </c>
      <c r="V144" s="156">
        <f>IFERROR(SUM(V143:V143),"0")</f>
        <v>13</v>
      </c>
      <c r="W144" s="156">
        <f>IFERROR(IF(W143="",0,W143),"0")</f>
        <v>0.20150000000000001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78</v>
      </c>
      <c r="V145" s="156">
        <f>IFERROR(SUMPRODUCT(V143:V143*H143:H143),"0")</f>
        <v>78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60</v>
      </c>
      <c r="V149" s="155">
        <f>IFERROR(IF(U149="","",U149),"")</f>
        <v>60</v>
      </c>
      <c r="W149" s="37">
        <f>IFERROR(IF(U149="","",U149*0.0155),"")</f>
        <v>0.92999999999999994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41</v>
      </c>
      <c r="V150" s="155">
        <f>IFERROR(IF(U150="","",U150),"")</f>
        <v>41</v>
      </c>
      <c r="W150" s="37">
        <f>IFERROR(IF(U150="","",U150*0.00936),"")</f>
        <v>0.38375999999999999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101</v>
      </c>
      <c r="V151" s="156">
        <f>IFERROR(SUM(V147:V150),"0")</f>
        <v>101</v>
      </c>
      <c r="W151" s="156">
        <f>IFERROR(IF(W147="",0,W147),"0")+IFERROR(IF(W148="",0,W148),"0")+IFERROR(IF(W149="",0,W149),"0")+IFERROR(IF(W150="",0,W150),"0")</f>
        <v>1.3137599999999998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391.84000000000003</v>
      </c>
      <c r="V152" s="156">
        <f>IFERROR(SUMPRODUCT(V147:V150*H147:H150),"0")</f>
        <v>391.84000000000003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23</v>
      </c>
      <c r="V159" s="155">
        <f t="shared" si="4"/>
        <v>23</v>
      </c>
      <c r="W159" s="37">
        <f t="shared" si="5"/>
        <v>0.21528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28</v>
      </c>
      <c r="V162" s="155">
        <f t="shared" si="4"/>
        <v>28</v>
      </c>
      <c r="W162" s="37">
        <f>IFERROR(IF(U162="","",U162*0.00502),"")</f>
        <v>0.14056000000000002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51</v>
      </c>
      <c r="V164" s="156">
        <f>IFERROR(SUM(V154:V163),"0")</f>
        <v>51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0.35584000000000005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135.5</v>
      </c>
      <c r="V165" s="156">
        <f>IFERROR(SUMPRODUCT(V154:V163*H154:H163),"0")</f>
        <v>135.5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25</v>
      </c>
      <c r="V187" s="155">
        <f>IFERROR(IF(U187="","",U187),"")</f>
        <v>25</v>
      </c>
      <c r="W187" s="37">
        <f>IFERROR(IF(U187="","",U187*0.01788),"")</f>
        <v>0.44700000000000001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25</v>
      </c>
      <c r="V189" s="156">
        <f>IFERROR(SUM(V187:V188),"0")</f>
        <v>25</v>
      </c>
      <c r="W189" s="156">
        <f>IFERROR(IF(W187="",0,W187),"0")+IFERROR(IF(W188="",0,W188),"0")</f>
        <v>0.44700000000000001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75</v>
      </c>
      <c r="V190" s="156">
        <f>IFERROR(SUMPRODUCT(V187:V188*H187:H188),"0")</f>
        <v>75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7</v>
      </c>
      <c r="V204" s="155">
        <f>IFERROR(IF(U204="","",U204),"")</f>
        <v>7</v>
      </c>
      <c r="W204" s="37">
        <f>IFERROR(IF(U204="","",U204*0.0155),"")</f>
        <v>0.1085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7</v>
      </c>
      <c r="V205" s="156">
        <f>IFERROR(SUM(V204:V204),"0")</f>
        <v>7</v>
      </c>
      <c r="W205" s="156">
        <f>IFERROR(IF(W204="",0,W204),"0")</f>
        <v>0.1085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39.199999999999996</v>
      </c>
      <c r="V206" s="156">
        <f>IFERROR(SUMPRODUCT(V204:V204*H204:H204),"0")</f>
        <v>39.199999999999996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1796.22</v>
      </c>
      <c r="V243" s="156">
        <f>IFERROR(V24+V33+V41+V47+V57+V64+V69+V75+V85+V92+V100+V106+V111+V119+V124+V130+V135+V141+V145+V152+V165+V170+V178+V183+V190+V195+V200+V206+V214+V219+V225+V231+V237+V242,"0")</f>
        <v>1796.22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1985.3708000000001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1985.3708000000001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6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6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2135.3708000000001</v>
      </c>
      <c r="V246" s="156">
        <f>GrossWeightTotalR+PalletQtyTotalR*25</f>
        <v>2135.3708000000001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480</v>
      </c>
      <c r="V247" s="156">
        <f>IFERROR(V23+V32+V40+V46+V56+V63+V68+V74+V84+V91+V99+V105+V110+V118+V123+V129+V134+V140+V144+V151+V164+V169+V177+V182+V189+V194+V199+V205+V213+V218+V224+V230+V236+V241,"0")</f>
        <v>480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6.6405000000000003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99</v>
      </c>
      <c r="D253" s="47">
        <f>IFERROR(U36*H36,"0")+IFERROR(U37*H37,"0")+IFERROR(U38*H38,"0")+IFERROR(U39*H39,"0")</f>
        <v>0</v>
      </c>
      <c r="E253" s="47">
        <f>IFERROR(U44*H44,"0")+IFERROR(U45*H45,"0")</f>
        <v>14.399999999999999</v>
      </c>
      <c r="F253" s="47">
        <f>IFERROR(U50*H50,"0")+IFERROR(U51*H51,"0")+IFERROR(U52*H52,"0")+IFERROR(U53*H53,"0")+IFERROR(U54*H54,"0")+IFERROR(U55*H55,"0")</f>
        <v>57.6</v>
      </c>
      <c r="G253" s="47">
        <f>IFERROR(U60*H60,"0")+IFERROR(U61*H61,"0")+IFERROR(U62*H62,"0")</f>
        <v>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151.19999999999999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496.48</v>
      </c>
      <c r="M253" s="47">
        <f>IFERROR(U103*H103,"0")+IFERROR(U104*H104,"0")</f>
        <v>147</v>
      </c>
      <c r="N253" s="47">
        <f>IFERROR(U109*H109,"0")</f>
        <v>72</v>
      </c>
      <c r="O253" s="47">
        <f>IFERROR(U114*H114,"0")+IFERROR(U115*H115,"0")+IFERROR(U116*H116,"0")+IFERROR(U117*H117,"0")</f>
        <v>39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605.34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0</v>
      </c>
      <c r="V253" s="47">
        <f>IFERROR(U187*H187,"0")+IFERROR(U188*H188,"0")</f>
        <v>75</v>
      </c>
      <c r="W253" s="47">
        <f>IFERROR(U193*H193,"0")</f>
        <v>0</v>
      </c>
      <c r="X253" s="47">
        <f>IFERROR(U198*H198,"0")</f>
        <v>0</v>
      </c>
      <c r="Y253" s="47">
        <f>IFERROR(U204*H204,"0")</f>
        <v>39.199999999999996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593.28</v>
      </c>
      <c r="B256" s="61">
        <f>SUMPRODUCT(--(AZ:AZ="ПГП"),--(T:T="кор"),H:H,V:V)+SUMPRODUCT(--(AZ:AZ="ПГП"),--(T:T="кг"),V:V)</f>
        <v>1202.94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2023-10-06T11:44:00Z</dcterms:modified>
</cp:coreProperties>
</file>