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09,23\27,09,23 КИ\"/>
    </mc:Choice>
  </mc:AlternateContent>
  <xr:revisionPtr revIDLastSave="0" documentId="13_ncr:1_{E2115E18-5ADE-4D1F-A26E-FB6A75D977B8}" xr6:coauthVersionLast="45" xr6:coauthVersionMax="45" xr10:uidLastSave="{00000000-0000-0000-0000-000000000000}"/>
  <bookViews>
    <workbookView xWindow="-120" yWindow="-120" windowWidth="29040" windowHeight="15840" tabRatio="280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TDSheet!$A$3:$AF$113</definedName>
    <definedName name="_xlnm._FilterDatabase" localSheetId="1" hidden="1">Лист1!$A$1:$F$107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" i="1" l="1"/>
  <c r="AC12" i="1"/>
  <c r="AC13" i="1"/>
  <c r="AC46" i="1"/>
  <c r="AC64" i="1"/>
  <c r="AC67" i="1"/>
  <c r="AC89" i="1"/>
  <c r="AC92" i="1"/>
  <c r="AC100" i="1"/>
  <c r="AC101" i="1"/>
  <c r="AC102" i="1"/>
  <c r="AC103" i="1"/>
  <c r="AC106" i="1"/>
  <c r="AC107" i="1"/>
  <c r="AC112" i="1"/>
  <c r="AC113" i="1"/>
  <c r="AC6" i="1"/>
  <c r="N40" i="1"/>
  <c r="K7" i="1" l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6" i="1"/>
  <c r="P16" i="1" s="1"/>
  <c r="K17" i="1"/>
  <c r="P17" i="1" s="1"/>
  <c r="K18" i="1"/>
  <c r="P18" i="1" s="1"/>
  <c r="K22" i="1"/>
  <c r="P22" i="1" s="1"/>
  <c r="K30" i="1"/>
  <c r="P30" i="1" s="1"/>
  <c r="K33" i="1"/>
  <c r="P33" i="1" s="1"/>
  <c r="K39" i="1"/>
  <c r="P39" i="1" s="1"/>
  <c r="K40" i="1"/>
  <c r="P40" i="1" s="1"/>
  <c r="K41" i="1"/>
  <c r="P41" i="1" s="1"/>
  <c r="K42" i="1"/>
  <c r="P42" i="1" s="1"/>
  <c r="K43" i="1"/>
  <c r="P43" i="1" s="1"/>
  <c r="K44" i="1"/>
  <c r="P44" i="1" s="1"/>
  <c r="K45" i="1"/>
  <c r="P45" i="1" s="1"/>
  <c r="K46" i="1"/>
  <c r="P46" i="1" s="1"/>
  <c r="K47" i="1"/>
  <c r="P47" i="1" s="1"/>
  <c r="K48" i="1"/>
  <c r="P48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P68" i="1" s="1"/>
  <c r="K71" i="1"/>
  <c r="P71" i="1" s="1"/>
  <c r="K72" i="1"/>
  <c r="P72" i="1" s="1"/>
  <c r="K73" i="1"/>
  <c r="P73" i="1" s="1"/>
  <c r="K75" i="1"/>
  <c r="P75" i="1" s="1"/>
  <c r="K76" i="1"/>
  <c r="P76" i="1" s="1"/>
  <c r="K77" i="1"/>
  <c r="P77" i="1" s="1"/>
  <c r="K78" i="1"/>
  <c r="P78" i="1" s="1"/>
  <c r="K79" i="1"/>
  <c r="P79" i="1" s="1"/>
  <c r="K83" i="1"/>
  <c r="P83" i="1" s="1"/>
  <c r="K92" i="1"/>
  <c r="P92" i="1" s="1"/>
  <c r="K94" i="1"/>
  <c r="P94" i="1" s="1"/>
  <c r="K95" i="1"/>
  <c r="P95" i="1" s="1"/>
  <c r="K96" i="1"/>
  <c r="P96" i="1" s="1"/>
  <c r="K97" i="1"/>
  <c r="P97" i="1" s="1"/>
  <c r="K98" i="1"/>
  <c r="P98" i="1" s="1"/>
  <c r="K100" i="1"/>
  <c r="P100" i="1" s="1"/>
  <c r="K101" i="1"/>
  <c r="P101" i="1" s="1"/>
  <c r="K102" i="1"/>
  <c r="P102" i="1" s="1"/>
  <c r="K103" i="1"/>
  <c r="P103" i="1" s="1"/>
  <c r="K104" i="1"/>
  <c r="P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2" i="1"/>
  <c r="P112" i="1" s="1"/>
  <c r="K113" i="1"/>
  <c r="P113" i="1" s="1"/>
  <c r="K6" i="1"/>
  <c r="P6" i="1" s="1"/>
  <c r="L15" i="1"/>
  <c r="K15" i="1" s="1"/>
  <c r="P15" i="1" s="1"/>
  <c r="L19" i="1"/>
  <c r="K19" i="1" s="1"/>
  <c r="P19" i="1" s="1"/>
  <c r="L20" i="1"/>
  <c r="K20" i="1" s="1"/>
  <c r="P20" i="1" s="1"/>
  <c r="L21" i="1"/>
  <c r="K21" i="1" s="1"/>
  <c r="P21" i="1" s="1"/>
  <c r="L23" i="1"/>
  <c r="K23" i="1" s="1"/>
  <c r="P23" i="1" s="1"/>
  <c r="L24" i="1"/>
  <c r="K24" i="1" s="1"/>
  <c r="P24" i="1" s="1"/>
  <c r="L25" i="1"/>
  <c r="K25" i="1" s="1"/>
  <c r="P25" i="1" s="1"/>
  <c r="L26" i="1"/>
  <c r="K26" i="1" s="1"/>
  <c r="P26" i="1" s="1"/>
  <c r="L27" i="1"/>
  <c r="K27" i="1" s="1"/>
  <c r="P27" i="1" s="1"/>
  <c r="L28" i="1"/>
  <c r="K28" i="1" s="1"/>
  <c r="P28" i="1" s="1"/>
  <c r="L29" i="1"/>
  <c r="K29" i="1" s="1"/>
  <c r="P29" i="1" s="1"/>
  <c r="L31" i="1"/>
  <c r="K31" i="1" s="1"/>
  <c r="P31" i="1" s="1"/>
  <c r="L32" i="1"/>
  <c r="K32" i="1" s="1"/>
  <c r="P32" i="1" s="1"/>
  <c r="L34" i="1"/>
  <c r="K34" i="1" s="1"/>
  <c r="P34" i="1" s="1"/>
  <c r="L35" i="1"/>
  <c r="K35" i="1" s="1"/>
  <c r="P35" i="1" s="1"/>
  <c r="L36" i="1"/>
  <c r="K36" i="1" s="1"/>
  <c r="P36" i="1" s="1"/>
  <c r="L37" i="1"/>
  <c r="K37" i="1" s="1"/>
  <c r="P37" i="1" s="1"/>
  <c r="L38" i="1"/>
  <c r="K38" i="1" s="1"/>
  <c r="P38" i="1" s="1"/>
  <c r="L57" i="1"/>
  <c r="K57" i="1" s="1"/>
  <c r="P57" i="1" s="1"/>
  <c r="L69" i="1"/>
  <c r="K69" i="1" s="1"/>
  <c r="P69" i="1" s="1"/>
  <c r="L70" i="1"/>
  <c r="K70" i="1" s="1"/>
  <c r="P70" i="1" s="1"/>
  <c r="L74" i="1"/>
  <c r="K74" i="1" s="1"/>
  <c r="P74" i="1" s="1"/>
  <c r="L80" i="1"/>
  <c r="K80" i="1" s="1"/>
  <c r="P80" i="1" s="1"/>
  <c r="L81" i="1"/>
  <c r="K81" i="1" s="1"/>
  <c r="P81" i="1" s="1"/>
  <c r="L82" i="1"/>
  <c r="K82" i="1" s="1"/>
  <c r="P82" i="1" s="1"/>
  <c r="L84" i="1"/>
  <c r="K84" i="1" s="1"/>
  <c r="P84" i="1" s="1"/>
  <c r="L85" i="1"/>
  <c r="K85" i="1" s="1"/>
  <c r="P85" i="1" s="1"/>
  <c r="L86" i="1"/>
  <c r="K86" i="1" s="1"/>
  <c r="P86" i="1" s="1"/>
  <c r="L87" i="1"/>
  <c r="K87" i="1" s="1"/>
  <c r="P87" i="1" s="1"/>
  <c r="L88" i="1"/>
  <c r="K88" i="1" s="1"/>
  <c r="P88" i="1" s="1"/>
  <c r="L89" i="1"/>
  <c r="K89" i="1" s="1"/>
  <c r="P89" i="1" s="1"/>
  <c r="L90" i="1"/>
  <c r="K90" i="1" s="1"/>
  <c r="P90" i="1" s="1"/>
  <c r="L91" i="1"/>
  <c r="K91" i="1" s="1"/>
  <c r="P91" i="1" s="1"/>
  <c r="L93" i="1"/>
  <c r="K93" i="1" s="1"/>
  <c r="P93" i="1" s="1"/>
  <c r="L99" i="1"/>
  <c r="K99" i="1" s="1"/>
  <c r="P99" i="1" s="1"/>
  <c r="F5" i="1"/>
  <c r="AB81" i="1"/>
  <c r="AB92" i="1"/>
  <c r="AB100" i="1"/>
  <c r="AB101" i="1"/>
  <c r="AB102" i="1"/>
  <c r="AB103" i="1"/>
  <c r="AB104" i="1"/>
  <c r="AB105" i="1"/>
  <c r="U99" i="1" l="1"/>
  <c r="V99" i="1"/>
  <c r="U91" i="1"/>
  <c r="V91" i="1"/>
  <c r="U89" i="1"/>
  <c r="V89" i="1"/>
  <c r="U87" i="1"/>
  <c r="V87" i="1"/>
  <c r="U85" i="1"/>
  <c r="V85" i="1"/>
  <c r="U82" i="1"/>
  <c r="V82" i="1"/>
  <c r="U80" i="1"/>
  <c r="V80" i="1"/>
  <c r="U70" i="1"/>
  <c r="V70" i="1"/>
  <c r="U57" i="1"/>
  <c r="V57" i="1"/>
  <c r="V37" i="1"/>
  <c r="U37" i="1"/>
  <c r="V35" i="1"/>
  <c r="U35" i="1"/>
  <c r="V32" i="1"/>
  <c r="U32" i="1"/>
  <c r="U29" i="1"/>
  <c r="V29" i="1"/>
  <c r="V27" i="1"/>
  <c r="U27" i="1"/>
  <c r="U25" i="1"/>
  <c r="V25" i="1"/>
  <c r="U23" i="1"/>
  <c r="V23" i="1"/>
  <c r="U20" i="1"/>
  <c r="V20" i="1"/>
  <c r="V15" i="1"/>
  <c r="U15" i="1"/>
  <c r="U113" i="1"/>
  <c r="V113" i="1"/>
  <c r="U111" i="1"/>
  <c r="V111" i="1"/>
  <c r="U109" i="1"/>
  <c r="V109" i="1"/>
  <c r="U107" i="1"/>
  <c r="V107" i="1"/>
  <c r="U105" i="1"/>
  <c r="V105" i="1"/>
  <c r="U103" i="1"/>
  <c r="V103" i="1"/>
  <c r="U101" i="1"/>
  <c r="V101" i="1"/>
  <c r="U98" i="1"/>
  <c r="V98" i="1"/>
  <c r="U96" i="1"/>
  <c r="V96" i="1"/>
  <c r="U94" i="1"/>
  <c r="V94" i="1"/>
  <c r="U83" i="1"/>
  <c r="V83" i="1"/>
  <c r="U78" i="1"/>
  <c r="V78" i="1"/>
  <c r="U76" i="1"/>
  <c r="V76" i="1"/>
  <c r="U73" i="1"/>
  <c r="V73" i="1"/>
  <c r="U71" i="1"/>
  <c r="V71" i="1"/>
  <c r="U67" i="1"/>
  <c r="V67" i="1"/>
  <c r="U65" i="1"/>
  <c r="V65" i="1"/>
  <c r="U63" i="1"/>
  <c r="V63" i="1"/>
  <c r="Q61" i="1"/>
  <c r="V61" i="1"/>
  <c r="Q59" i="1"/>
  <c r="V59" i="1"/>
  <c r="U56" i="1"/>
  <c r="V56" i="1"/>
  <c r="U54" i="1"/>
  <c r="V54" i="1"/>
  <c r="U52" i="1"/>
  <c r="V52" i="1"/>
  <c r="U50" i="1"/>
  <c r="V50" i="1"/>
  <c r="U48" i="1"/>
  <c r="V48" i="1"/>
  <c r="U44" i="1"/>
  <c r="V44" i="1"/>
  <c r="V42" i="1"/>
  <c r="U42" i="1"/>
  <c r="U40" i="1"/>
  <c r="V40" i="1"/>
  <c r="V33" i="1"/>
  <c r="U33" i="1"/>
  <c r="U22" i="1"/>
  <c r="V22" i="1"/>
  <c r="U17" i="1"/>
  <c r="V17" i="1"/>
  <c r="U14" i="1"/>
  <c r="V14" i="1"/>
  <c r="V12" i="1"/>
  <c r="U12" i="1"/>
  <c r="V10" i="1"/>
  <c r="U10" i="1"/>
  <c r="V8" i="1"/>
  <c r="U8" i="1"/>
  <c r="U93" i="1"/>
  <c r="V93" i="1"/>
  <c r="U90" i="1"/>
  <c r="V90" i="1"/>
  <c r="U88" i="1"/>
  <c r="V88" i="1"/>
  <c r="U86" i="1"/>
  <c r="V86" i="1"/>
  <c r="U84" i="1"/>
  <c r="V84" i="1"/>
  <c r="U81" i="1"/>
  <c r="V81" i="1"/>
  <c r="U74" i="1"/>
  <c r="V74" i="1"/>
  <c r="U69" i="1"/>
  <c r="V69" i="1"/>
  <c r="V38" i="1"/>
  <c r="U38" i="1"/>
  <c r="V36" i="1"/>
  <c r="U36" i="1"/>
  <c r="V34" i="1"/>
  <c r="U34" i="1"/>
  <c r="V28" i="1"/>
  <c r="U28" i="1"/>
  <c r="U26" i="1"/>
  <c r="V26" i="1"/>
  <c r="U24" i="1"/>
  <c r="V24" i="1"/>
  <c r="U21" i="1"/>
  <c r="V21" i="1"/>
  <c r="U19" i="1"/>
  <c r="V19" i="1"/>
  <c r="V6" i="1"/>
  <c r="U6" i="1"/>
  <c r="U112" i="1"/>
  <c r="V112" i="1"/>
  <c r="U110" i="1"/>
  <c r="V110" i="1"/>
  <c r="U108" i="1"/>
  <c r="V108" i="1"/>
  <c r="U106" i="1"/>
  <c r="V106" i="1"/>
  <c r="U104" i="1"/>
  <c r="V104" i="1"/>
  <c r="U102" i="1"/>
  <c r="V102" i="1"/>
  <c r="U100" i="1"/>
  <c r="V100" i="1"/>
  <c r="U97" i="1"/>
  <c r="V97" i="1"/>
  <c r="U95" i="1"/>
  <c r="V95" i="1"/>
  <c r="U92" i="1"/>
  <c r="V92" i="1"/>
  <c r="U79" i="1"/>
  <c r="V79" i="1"/>
  <c r="U75" i="1"/>
  <c r="V75" i="1"/>
  <c r="U72" i="1"/>
  <c r="V72" i="1"/>
  <c r="U68" i="1"/>
  <c r="V68" i="1"/>
  <c r="U66" i="1"/>
  <c r="V66" i="1"/>
  <c r="U64" i="1"/>
  <c r="V64" i="1"/>
  <c r="U62" i="1"/>
  <c r="V62" i="1"/>
  <c r="U60" i="1"/>
  <c r="V60" i="1"/>
  <c r="U58" i="1"/>
  <c r="V58" i="1"/>
  <c r="U55" i="1"/>
  <c r="V55" i="1"/>
  <c r="U53" i="1"/>
  <c r="V53" i="1"/>
  <c r="U51" i="1"/>
  <c r="V51" i="1"/>
  <c r="U49" i="1"/>
  <c r="V49" i="1"/>
  <c r="U47" i="1"/>
  <c r="V47" i="1"/>
  <c r="U45" i="1"/>
  <c r="V45" i="1"/>
  <c r="V43" i="1"/>
  <c r="U43" i="1"/>
  <c r="V41" i="1"/>
  <c r="U41" i="1"/>
  <c r="V39" i="1"/>
  <c r="U39" i="1"/>
  <c r="V30" i="1"/>
  <c r="U30" i="1"/>
  <c r="U18" i="1"/>
  <c r="V18" i="1"/>
  <c r="U16" i="1"/>
  <c r="V16" i="1"/>
  <c r="V13" i="1"/>
  <c r="U13" i="1"/>
  <c r="V11" i="1"/>
  <c r="U11" i="1"/>
  <c r="U9" i="1"/>
  <c r="V9" i="1"/>
  <c r="U7" i="1"/>
  <c r="V7" i="1"/>
  <c r="AA7" i="1"/>
  <c r="AA9" i="1"/>
  <c r="AA10" i="1"/>
  <c r="AA11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5" i="1"/>
  <c r="AA66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8" i="1"/>
  <c r="AA109" i="1"/>
  <c r="AA110" i="1"/>
  <c r="AA111" i="1"/>
  <c r="AA6" i="1"/>
  <c r="Z7" i="1"/>
  <c r="Z9" i="1"/>
  <c r="Z10" i="1"/>
  <c r="Z11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8" i="1"/>
  <c r="Z109" i="1"/>
  <c r="Z110" i="1"/>
  <c r="Z111" i="1"/>
  <c r="Z6" i="1"/>
  <c r="Y7" i="1"/>
  <c r="Y9" i="1"/>
  <c r="Y10" i="1"/>
  <c r="Y11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8" i="1"/>
  <c r="Y109" i="1"/>
  <c r="Y110" i="1"/>
  <c r="Y111" i="1"/>
  <c r="Y6" i="1"/>
  <c r="U59" i="1" l="1"/>
  <c r="U61" i="1"/>
  <c r="H7" i="1"/>
  <c r="H9" i="1"/>
  <c r="H10" i="1"/>
  <c r="H1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AC30" i="1" s="1"/>
  <c r="H31" i="1"/>
  <c r="H32" i="1"/>
  <c r="H33" i="1"/>
  <c r="H34" i="1"/>
  <c r="H35" i="1"/>
  <c r="H36" i="1"/>
  <c r="H37" i="1"/>
  <c r="H38" i="1"/>
  <c r="H39" i="1"/>
  <c r="H40" i="1"/>
  <c r="H41" i="1"/>
  <c r="AC41" i="1" s="1"/>
  <c r="H42" i="1"/>
  <c r="H43" i="1"/>
  <c r="H44" i="1"/>
  <c r="H45" i="1"/>
  <c r="AC45" i="1" s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AC59" i="1" s="1"/>
  <c r="H60" i="1"/>
  <c r="H61" i="1"/>
  <c r="AC61" i="1" s="1"/>
  <c r="H62" i="1"/>
  <c r="H63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AC83" i="1" s="1"/>
  <c r="H84" i="1"/>
  <c r="H85" i="1"/>
  <c r="H86" i="1"/>
  <c r="H87" i="1"/>
  <c r="H88" i="1"/>
  <c r="H90" i="1"/>
  <c r="H91" i="1"/>
  <c r="H93" i="1"/>
  <c r="H94" i="1"/>
  <c r="H95" i="1"/>
  <c r="H96" i="1"/>
  <c r="H97" i="1"/>
  <c r="H98" i="1"/>
  <c r="H99" i="1"/>
  <c r="AC99" i="1" s="1"/>
  <c r="H104" i="1"/>
  <c r="H105" i="1"/>
  <c r="H108" i="1"/>
  <c r="H109" i="1"/>
  <c r="H110" i="1"/>
  <c r="H111" i="1"/>
  <c r="AC111" i="1" s="1"/>
  <c r="AC63" i="1" l="1"/>
  <c r="AC110" i="1"/>
  <c r="AC108" i="1"/>
  <c r="AC104" i="1"/>
  <c r="AC98" i="1"/>
  <c r="AC96" i="1"/>
  <c r="AC94" i="1"/>
  <c r="AC91" i="1"/>
  <c r="AC88" i="1"/>
  <c r="AC86" i="1"/>
  <c r="AC84" i="1"/>
  <c r="AC82" i="1"/>
  <c r="AC80" i="1"/>
  <c r="AC78" i="1"/>
  <c r="AC76" i="1"/>
  <c r="AC74" i="1"/>
  <c r="AC72" i="1"/>
  <c r="AC70" i="1"/>
  <c r="AC68" i="1"/>
  <c r="AC65" i="1"/>
  <c r="AC62" i="1"/>
  <c r="AC60" i="1"/>
  <c r="AC58" i="1"/>
  <c r="AC56" i="1"/>
  <c r="AC54" i="1"/>
  <c r="AC52" i="1"/>
  <c r="AC50" i="1"/>
  <c r="AC48" i="1"/>
  <c r="AC43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1" i="1"/>
  <c r="AC9" i="1"/>
  <c r="AC109" i="1"/>
  <c r="AC105" i="1"/>
  <c r="AC97" i="1"/>
  <c r="AC95" i="1"/>
  <c r="AC93" i="1"/>
  <c r="AC90" i="1"/>
  <c r="AC87" i="1"/>
  <c r="AC85" i="1"/>
  <c r="AC81" i="1"/>
  <c r="AC79" i="1"/>
  <c r="AC77" i="1"/>
  <c r="AC75" i="1"/>
  <c r="AC73" i="1"/>
  <c r="AC71" i="1"/>
  <c r="AC69" i="1"/>
  <c r="AC66" i="1"/>
  <c r="AC57" i="1"/>
  <c r="AC55" i="1"/>
  <c r="AC53" i="1"/>
  <c r="AC51" i="1"/>
  <c r="AC49" i="1"/>
  <c r="AC47" i="1"/>
  <c r="AC44" i="1"/>
  <c r="AC42" i="1"/>
  <c r="AC40" i="1"/>
  <c r="AC38" i="1"/>
  <c r="AC36" i="1"/>
  <c r="AC34" i="1"/>
  <c r="AC32" i="1"/>
  <c r="AC28" i="1"/>
  <c r="AC26" i="1"/>
  <c r="AC24" i="1"/>
  <c r="AC22" i="1"/>
  <c r="AC20" i="1"/>
  <c r="AC18" i="1"/>
  <c r="AC16" i="1"/>
  <c r="AC14" i="1"/>
  <c r="AC10" i="1"/>
  <c r="AC7" i="1"/>
  <c r="AC5" i="1" s="1"/>
  <c r="G77" i="1"/>
  <c r="G46" i="1"/>
  <c r="G31" i="1"/>
  <c r="AF5" i="1"/>
  <c r="AE5" i="1"/>
  <c r="AD5" i="1"/>
  <c r="AA5" i="1"/>
  <c r="Z5" i="1"/>
  <c r="Y5" i="1"/>
  <c r="T5" i="1"/>
  <c r="S5" i="1"/>
  <c r="R5" i="1"/>
  <c r="P5" i="1"/>
  <c r="O5" i="1"/>
  <c r="N5" i="1"/>
  <c r="M5" i="1"/>
  <c r="L5" i="1"/>
  <c r="K5" i="1"/>
  <c r="J5" i="1"/>
  <c r="I5" i="1"/>
  <c r="V31" i="1" l="1"/>
  <c r="U31" i="1"/>
  <c r="U77" i="1"/>
  <c r="V77" i="1"/>
  <c r="V46" i="1"/>
  <c r="Q5" i="1"/>
  <c r="G5" i="1"/>
  <c r="U46" i="1" l="1"/>
  <c r="C7" i="1"/>
  <c r="C31" i="1"/>
  <c r="C39" i="1"/>
  <c r="C43" i="1"/>
  <c r="C46" i="1"/>
  <c r="C47" i="1"/>
  <c r="C50" i="1"/>
  <c r="C51" i="1"/>
  <c r="C53" i="1"/>
  <c r="C69" i="1"/>
  <c r="C73" i="1"/>
  <c r="C74" i="1"/>
  <c r="C75" i="1"/>
  <c r="C76" i="1"/>
  <c r="C77" i="1"/>
  <c r="C81" i="1"/>
  <c r="C92" i="1"/>
  <c r="C100" i="1"/>
  <c r="C101" i="1"/>
  <c r="C102" i="1"/>
  <c r="C103" i="1"/>
  <c r="C6" i="1"/>
</calcChain>
</file>

<file path=xl/sharedStrings.xml><?xml version="1.0" encoding="utf-8"?>
<sst xmlns="http://schemas.openxmlformats.org/spreadsheetml/2006/main" count="474" uniqueCount="145">
  <si>
    <t>Период: 21.09.2023 - 28.09.2023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</si>
  <si>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</si>
  <si>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</si>
  <si>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</si>
  <si>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</si>
  <si>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</si>
  <si>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</si>
  <si>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</si>
  <si>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</si>
  <si>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</si>
  <si>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</si>
  <si>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</si>
  <si>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</si>
  <si>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</si>
  <si>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</si>
  <si>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</si>
  <si>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</si>
  <si>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</si>
  <si>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</si>
  <si>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</si>
  <si>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</si>
  <si>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</si>
  <si>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020  Ветчина Столичная Вязанка, вектор 0.5кг, ПОКОМ</t>
  </si>
  <si>
    <t>шт</t>
  </si>
  <si>
    <t>022  Колбаса Вязанка со шпиком, вектор 0,5кг, ПОКОМ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</si>
  <si>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</si>
  <si>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</si>
  <si>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</si>
  <si>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</si>
  <si>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</si>
  <si>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</si>
  <si>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</si>
  <si>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</si>
  <si>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</si>
  <si>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</si>
  <si>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</si>
  <si>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367 Вареные колбасы Молокуша Вязанка Фикс.вес 0,45 п/а Вязанка  ПОКОМ</t>
  </si>
  <si>
    <t>200  Ветчина Дугушка ТМ Стародворье, вектор в/у    ПОКОМ</t>
  </si>
  <si>
    <t>201  Ветчина Нежная ТМ Особый рецепт, (2,5кг), ПОКОМ</t>
  </si>
  <si>
    <t>202  Ветчина Нежная, (1,8кг б/б), ТМ КОЛБАСНЫЙ СТАНДАРТ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</si>
  <si>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</si>
  <si>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</si>
  <si>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</si>
  <si>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</si>
  <si>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</si>
  <si>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</si>
  <si>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</si>
  <si>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</si>
  <si>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</si>
  <si>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</si>
  <si>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</si>
  <si>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</si>
  <si>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</si>
  <si>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</si>
  <si>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</si>
  <si>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</si>
  <si>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</si>
  <si>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</si>
  <si>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</si>
  <si>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</si>
  <si>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</si>
  <si>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</si>
  <si>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</si>
  <si>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</si>
  <si>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</si>
  <si>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</si>
  <si>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</si>
  <si>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</si>
  <si>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</si>
  <si>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</si>
  <si>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</si>
  <si>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</si>
  <si>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</si>
  <si>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</si>
  <si>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</si>
  <si>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БОНУС_225  Колбаса Дугушка со шпиком, ВЕС, ТМ Стародворье   ПОКОМ</t>
  </si>
  <si>
    <t>У_231  Колбаса Молочная по-стародворски, ВЕС 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</si>
  <si>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</si>
  <si>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</si>
  <si>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</si>
  <si>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</si>
  <si>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</si>
  <si>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</si>
  <si>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</si>
  <si>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</si>
  <si>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</si>
  <si>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</si>
  <si>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</si>
  <si>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095  Сосиски Баварские,  0.42кг, БАВАРУШКИ 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</si>
  <si>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</si>
  <si>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</si>
  <si>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</si>
  <si>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</si>
  <si>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</si>
  <si>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</si>
  <si>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</si>
  <si>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</si>
  <si>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</si>
  <si>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</si>
  <si>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</si>
  <si>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</si>
  <si>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</si>
  <si>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</si>
  <si>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</si>
  <si>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</si>
  <si>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</si>
  <si>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</si>
  <si>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</si>
  <si>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</si>
  <si>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</si>
  <si>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</si>
  <si>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</si>
  <si>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</si>
  <si>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</si>
  <si>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</si>
  <si>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</si>
  <si>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</si>
  <si>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</si>
  <si>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</si>
  <si>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</si>
  <si>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</si>
  <si>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</si>
  <si>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</si>
  <si>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</si>
  <si>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</si>
  <si>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заказ 3</t>
  </si>
  <si>
    <t>запас</t>
  </si>
  <si>
    <t>запас без заказа</t>
  </si>
  <si>
    <t>кон ост</t>
  </si>
  <si>
    <t>ср 06,09</t>
  </si>
  <si>
    <t>ср 14,09</t>
  </si>
  <si>
    <t>коментарий</t>
  </si>
  <si>
    <t>вес</t>
  </si>
  <si>
    <t>Гермес</t>
  </si>
  <si>
    <t>ПЕРЕМЕЩЕНИЕ РОСТОВ - ДОНЕЦК</t>
  </si>
  <si>
    <t>отв. хранение</t>
  </si>
  <si>
    <t>ПЕРЕМЕЩЕНИЕ ИЗ МЕЛИТОПОЛЯ</t>
  </si>
  <si>
    <t>ср 21,09</t>
  </si>
  <si>
    <t>АКЦИЯ</t>
  </si>
  <si>
    <t>колбаса вареная Мусульманская халяль Вязанка 0,4 кг</t>
  </si>
  <si>
    <t>сосиски Восточные халяль Вязанка  0,33 кг</t>
  </si>
  <si>
    <t>акция/вывод</t>
  </si>
  <si>
    <t>новые</t>
  </si>
  <si>
    <t>убран из бланка заказа</t>
  </si>
  <si>
    <t>+1500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</si>
</sst>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5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6" fillId="5" borderId="1" xfId="0" applyNumberFormat="1" applyFont="1" applyFill="1" applyBorder="1" applyAlignment="1">
      <alignment horizontal="right" vertical="top"/>
    </xf>
    <xf numFmtId="164" fontId="7" fillId="2" borderId="1" xfId="0" applyNumberFormat="1" applyFon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8" borderId="0" xfId="0" applyNumberFormat="1" applyFill="1" applyAlignment="1"/>
    <xf numFmtId="164" fontId="3" fillId="8" borderId="0" xfId="0" applyNumberFormat="1" applyFont="1" applyFill="1" applyAlignment="1"/>
    <xf numFmtId="164" fontId="0" fillId="9" borderId="0" xfId="0" applyNumberFormat="1" applyFill="1" applyAlignment="1"/>
    <xf numFmtId="164" fontId="3" fillId="9" borderId="0" xfId="0" applyNumberFormat="1" applyFont="1" applyFill="1" applyAlignment="1"/>
    <xf numFmtId="164" fontId="4" fillId="0" borderId="0" xfId="0" applyNumberFormat="1" applyFont="1" applyAlignment="1"/>
    <xf numFmtId="164" fontId="4" fillId="0" borderId="0" xfId="0" applyNumberFormat="1" applyFont="1" applyAlignment="1">
      <alignment wrapText="1"/>
    </xf>
    <xf numFmtId="164" fontId="3" fillId="10" borderId="0" xfId="0" applyNumberFormat="1" applyFont="1" applyFill="1" applyAlignment="1"/>
    <xf numFmtId="164" fontId="0" fillId="10" borderId="3" xfId="0" applyNumberFormat="1" applyFill="1" applyBorder="1" applyAlignment="1"/>
    <xf numFmtId="164" fontId="0" fillId="11" borderId="3" xfId="0" applyNumberFormat="1" applyFill="1" applyBorder="1" applyAlignment="1"/>
    <xf numFmtId="49" fontId="3" fillId="12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0,09,23%20&#1050;&#1048;/&#1076;&#1074;%2021,09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2,09,23-28,09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14.09.2023 - 21.09.2023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без опта</v>
          </cell>
          <cell r="N3" t="str">
            <v>опт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 1</v>
          </cell>
          <cell r="T3" t="str">
            <v>заказ 2</v>
          </cell>
          <cell r="U3" t="str">
            <v>заказ 3</v>
          </cell>
          <cell r="V3" t="str">
            <v>заказ</v>
          </cell>
          <cell r="W3" t="str">
            <v>запас</v>
          </cell>
          <cell r="X3" t="str">
            <v>запас без заказа</v>
          </cell>
          <cell r="Y3" t="str">
            <v>кон ост</v>
          </cell>
          <cell r="Z3" t="str">
            <v>опт</v>
          </cell>
          <cell r="AA3" t="str">
            <v>ср 30,08</v>
          </cell>
          <cell r="AB3" t="str">
            <v>ср 06,09</v>
          </cell>
          <cell r="AC3" t="str">
            <v>ср 14,09</v>
          </cell>
          <cell r="AD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Задвоенная продажа</v>
          </cell>
          <cell r="I4" t="str">
            <v>Ориентировочные остатки</v>
          </cell>
          <cell r="N4" t="str">
            <v>Гермес</v>
          </cell>
          <cell r="O4" t="str">
            <v>ПЕРЕМЕЩЕНИЕ РОСТОВ - ДОНЕЦК</v>
          </cell>
          <cell r="P4" t="str">
            <v>отв. хранение</v>
          </cell>
          <cell r="Q4" t="str">
            <v>ПЕРЕМЕЩЕНИЕ ИЗ МЕЛИТОПОЛЯ</v>
          </cell>
        </row>
        <row r="5">
          <cell r="F5">
            <v>28230.168999999998</v>
          </cell>
          <cell r="G5">
            <v>37178.841999999997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1493.07</v>
          </cell>
          <cell r="P5">
            <v>17675</v>
          </cell>
          <cell r="Q5">
            <v>5050</v>
          </cell>
          <cell r="R5">
            <v>5646.0337999999992</v>
          </cell>
          <cell r="S5">
            <v>11955.79</v>
          </cell>
          <cell r="T5">
            <v>0</v>
          </cell>
          <cell r="U5">
            <v>0</v>
          </cell>
          <cell r="V5">
            <v>0</v>
          </cell>
          <cell r="AA5">
            <v>6573.4877999999981</v>
          </cell>
          <cell r="AB5">
            <v>4178.8648000000003</v>
          </cell>
          <cell r="AC5">
            <v>6222.1510000000017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321.56200000000001</v>
          </cell>
          <cell r="E6">
            <v>515.61599999999999</v>
          </cell>
          <cell r="F6">
            <v>169.72200000000001</v>
          </cell>
          <cell r="G6">
            <v>655.28800000000001</v>
          </cell>
          <cell r="I6">
            <v>655.28800000000001</v>
          </cell>
          <cell r="J6">
            <v>1</v>
          </cell>
          <cell r="O6">
            <v>236.41</v>
          </cell>
          <cell r="R6">
            <v>33.944400000000002</v>
          </cell>
          <cell r="W6">
            <v>26.269369910795298</v>
          </cell>
          <cell r="X6">
            <v>26.269369910795298</v>
          </cell>
          <cell r="AA6">
            <v>33.500399999999999</v>
          </cell>
          <cell r="AB6">
            <v>20.721799999999998</v>
          </cell>
          <cell r="AC6">
            <v>28.473000000000003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133.03800000000001</v>
          </cell>
          <cell r="E7">
            <v>826.32600000000002</v>
          </cell>
          <cell r="F7">
            <v>244.309</v>
          </cell>
          <cell r="G7">
            <v>589.68299999999999</v>
          </cell>
          <cell r="I7">
            <v>589.68299999999999</v>
          </cell>
          <cell r="J7">
            <v>1</v>
          </cell>
          <cell r="O7">
            <v>139.15899999999999</v>
          </cell>
          <cell r="Q7">
            <v>250</v>
          </cell>
          <cell r="R7">
            <v>48.861800000000002</v>
          </cell>
          <cell r="W7">
            <v>20.032868211977455</v>
          </cell>
          <cell r="X7">
            <v>20.032868211977455</v>
          </cell>
          <cell r="AA7">
            <v>31.708999999999996</v>
          </cell>
          <cell r="AB7">
            <v>49.898600000000002</v>
          </cell>
          <cell r="AC7">
            <v>70.895200000000003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378.601</v>
          </cell>
          <cell r="E8">
            <v>427.74799999999999</v>
          </cell>
          <cell r="F8">
            <v>285.61</v>
          </cell>
          <cell r="G8">
            <v>436.53300000000002</v>
          </cell>
          <cell r="I8">
            <v>436.53300000000002</v>
          </cell>
          <cell r="J8">
            <v>1</v>
          </cell>
          <cell r="O8">
            <v>48.924999999999997</v>
          </cell>
          <cell r="R8">
            <v>57.122</v>
          </cell>
          <cell r="S8">
            <v>140</v>
          </cell>
          <cell r="W8">
            <v>10.949511571723681</v>
          </cell>
          <cell r="X8">
            <v>8.4986169952032498</v>
          </cell>
          <cell r="AA8">
            <v>54.516999999999996</v>
          </cell>
          <cell r="AB8">
            <v>43.267200000000003</v>
          </cell>
          <cell r="AC8">
            <v>59.504600000000003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723.101</v>
          </cell>
          <cell r="E9">
            <v>974.58399999999995</v>
          </cell>
          <cell r="F9">
            <v>667.97299999999996</v>
          </cell>
          <cell r="G9">
            <v>915.09500000000003</v>
          </cell>
          <cell r="I9">
            <v>915.09500000000003</v>
          </cell>
          <cell r="J9">
            <v>1</v>
          </cell>
          <cell r="O9">
            <v>96.712999999999994</v>
          </cell>
          <cell r="R9">
            <v>133.59459999999999</v>
          </cell>
          <cell r="S9">
            <v>450</v>
          </cell>
          <cell r="W9">
            <v>10.942118917980219</v>
          </cell>
          <cell r="X9">
            <v>7.5737192970374556</v>
          </cell>
          <cell r="AA9">
            <v>80.126999999999995</v>
          </cell>
          <cell r="AB9">
            <v>90.540199999999999</v>
          </cell>
          <cell r="AC9">
            <v>131.9864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77.350999999999999</v>
          </cell>
          <cell r="I10">
            <v>0</v>
          </cell>
          <cell r="J10">
            <v>0</v>
          </cell>
          <cell r="R10">
            <v>0</v>
          </cell>
          <cell r="W10" t="e">
            <v>#DIV/0!</v>
          </cell>
          <cell r="X10" t="e">
            <v>#DIV/0!</v>
          </cell>
          <cell r="AA10">
            <v>26.078399999999998</v>
          </cell>
          <cell r="AB10">
            <v>10.7148</v>
          </cell>
          <cell r="AC10">
            <v>0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  <cell r="D11">
            <v>80</v>
          </cell>
          <cell r="E11">
            <v>90</v>
          </cell>
          <cell r="F11">
            <v>54</v>
          </cell>
          <cell r="G11">
            <v>106</v>
          </cell>
          <cell r="I11">
            <v>106</v>
          </cell>
          <cell r="J11">
            <v>0.4</v>
          </cell>
          <cell r="R11">
            <v>10.8</v>
          </cell>
          <cell r="S11">
            <v>10</v>
          </cell>
          <cell r="W11">
            <v>10.74074074074074</v>
          </cell>
          <cell r="X11">
            <v>9.8148148148148149</v>
          </cell>
          <cell r="AA11">
            <v>11.2</v>
          </cell>
          <cell r="AB11">
            <v>7</v>
          </cell>
          <cell r="AC11">
            <v>14.4</v>
          </cell>
        </row>
        <row r="12">
          <cell r="A12" t="str">
            <v>027  Колбаса Сервелат Столичный, Вязанка фиброуз в/у, 0.35кг, ПОКОМ</v>
          </cell>
          <cell r="B12" t="str">
            <v>шт</v>
          </cell>
          <cell r="D12">
            <v>81</v>
          </cell>
          <cell r="F12">
            <v>20</v>
          </cell>
          <cell r="I12">
            <v>0</v>
          </cell>
          <cell r="J12">
            <v>0.35</v>
          </cell>
          <cell r="R12">
            <v>4</v>
          </cell>
          <cell r="S12">
            <v>25</v>
          </cell>
          <cell r="W12">
            <v>6.25</v>
          </cell>
          <cell r="X12">
            <v>0</v>
          </cell>
          <cell r="AA12">
            <v>2.4</v>
          </cell>
          <cell r="AB12">
            <v>4.4000000000000004</v>
          </cell>
          <cell r="AC12">
            <v>3.2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D13">
            <v>-60</v>
          </cell>
          <cell r="G13">
            <v>-60</v>
          </cell>
          <cell r="H13">
            <v>102</v>
          </cell>
          <cell r="I13">
            <v>42</v>
          </cell>
          <cell r="J13">
            <v>0</v>
          </cell>
          <cell r="R13">
            <v>0</v>
          </cell>
          <cell r="W13" t="e">
            <v>#DIV/0!</v>
          </cell>
          <cell r="X13" t="e">
            <v>#DIV/0!</v>
          </cell>
          <cell r="AA13">
            <v>3.8</v>
          </cell>
          <cell r="AB13">
            <v>0.8</v>
          </cell>
          <cell r="AC13">
            <v>0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D14">
            <v>741</v>
          </cell>
          <cell r="E14">
            <v>402</v>
          </cell>
          <cell r="F14">
            <v>272</v>
          </cell>
          <cell r="G14">
            <v>785</v>
          </cell>
          <cell r="I14">
            <v>785</v>
          </cell>
          <cell r="J14">
            <v>0.45</v>
          </cell>
          <cell r="R14">
            <v>54.4</v>
          </cell>
          <cell r="W14">
            <v>14.430147058823529</v>
          </cell>
          <cell r="X14">
            <v>14.430147058823529</v>
          </cell>
          <cell r="AA14">
            <v>67.2</v>
          </cell>
          <cell r="AB14">
            <v>87.8</v>
          </cell>
          <cell r="AC14">
            <v>84.6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D15">
            <v>389.53800000000001</v>
          </cell>
          <cell r="E15">
            <v>1002</v>
          </cell>
          <cell r="F15">
            <v>316</v>
          </cell>
          <cell r="G15">
            <v>976.53800000000001</v>
          </cell>
          <cell r="I15">
            <v>976.53800000000001</v>
          </cell>
          <cell r="J15">
            <v>0.45</v>
          </cell>
          <cell r="R15">
            <v>63.2</v>
          </cell>
          <cell r="W15">
            <v>15.451550632911392</v>
          </cell>
          <cell r="X15">
            <v>15.451550632911392</v>
          </cell>
          <cell r="AA15">
            <v>69.2</v>
          </cell>
          <cell r="AB15">
            <v>94.4</v>
          </cell>
          <cell r="AC15">
            <v>117.81679999999999</v>
          </cell>
        </row>
        <row r="16">
          <cell r="A16" t="str">
            <v>036  Колбаса Сервелат Запекуша с сочным окороком, Вязанка 0,35кг,  ПОКОМ</v>
          </cell>
          <cell r="B16" t="str">
            <v>шт</v>
          </cell>
          <cell r="D16">
            <v>20</v>
          </cell>
          <cell r="E16">
            <v>150</v>
          </cell>
          <cell r="G16">
            <v>150</v>
          </cell>
          <cell r="I16">
            <v>150</v>
          </cell>
          <cell r="J16">
            <v>0.35</v>
          </cell>
          <cell r="R16">
            <v>0</v>
          </cell>
          <cell r="W16" t="e">
            <v>#DIV/0!</v>
          </cell>
          <cell r="X16" t="e">
            <v>#DIV/0!</v>
          </cell>
          <cell r="AA16">
            <v>1.8</v>
          </cell>
          <cell r="AB16">
            <v>4.2</v>
          </cell>
          <cell r="AC16">
            <v>13.4</v>
          </cell>
        </row>
        <row r="17">
          <cell r="A17" t="str">
            <v>043  Ветчина Нежная ТМ Особый рецепт, п/а, 0,4кг    ПОКОМ</v>
          </cell>
          <cell r="B17" t="str">
            <v>шт</v>
          </cell>
          <cell r="D17">
            <v>-288</v>
          </cell>
          <cell r="E17">
            <v>290</v>
          </cell>
          <cell r="F17">
            <v>2</v>
          </cell>
          <cell r="H17">
            <v>320</v>
          </cell>
          <cell r="I17">
            <v>320</v>
          </cell>
          <cell r="J17">
            <v>0.4</v>
          </cell>
          <cell r="R17">
            <v>0.4</v>
          </cell>
          <cell r="W17">
            <v>800</v>
          </cell>
          <cell r="X17">
            <v>800</v>
          </cell>
          <cell r="AA17">
            <v>2.6</v>
          </cell>
          <cell r="AB17">
            <v>1.2</v>
          </cell>
          <cell r="AC17">
            <v>0</v>
          </cell>
        </row>
        <row r="18">
          <cell r="A18" t="str">
            <v>047  Кол Баварская, белков.обол. в термоусад. пакете 0.17 кг, ТМ Стародворье  ПОКОМ</v>
          </cell>
          <cell r="B18" t="str">
            <v>шт</v>
          </cell>
          <cell r="D18">
            <v>-122</v>
          </cell>
          <cell r="G18">
            <v>-122</v>
          </cell>
          <cell r="H18">
            <v>120</v>
          </cell>
          <cell r="I18">
            <v>-2</v>
          </cell>
          <cell r="J18">
            <v>0</v>
          </cell>
          <cell r="R18">
            <v>0</v>
          </cell>
          <cell r="W18" t="e">
            <v>#DIV/0!</v>
          </cell>
          <cell r="X18" t="e">
            <v>#DIV/0!</v>
          </cell>
          <cell r="AA18">
            <v>0</v>
          </cell>
          <cell r="AB18">
            <v>0.4</v>
          </cell>
          <cell r="AC18">
            <v>0</v>
          </cell>
        </row>
        <row r="19">
          <cell r="A19" t="str">
            <v>054  Колбаса вареная Филейбургская с филе сочного окорока, 0,45 кг, БАВАРУШКА ПОКОМ</v>
          </cell>
          <cell r="B19" t="str">
            <v>шт</v>
          </cell>
          <cell r="D19">
            <v>-114</v>
          </cell>
          <cell r="G19">
            <v>-114</v>
          </cell>
          <cell r="H19">
            <v>114</v>
          </cell>
          <cell r="I19">
            <v>0</v>
          </cell>
          <cell r="J19">
            <v>0</v>
          </cell>
          <cell r="R19">
            <v>0</v>
          </cell>
          <cell r="W19" t="e">
            <v>#DIV/0!</v>
          </cell>
          <cell r="X19" t="e">
            <v>#DIV/0!</v>
          </cell>
          <cell r="AA19">
            <v>0</v>
          </cell>
          <cell r="AB19">
            <v>0</v>
          </cell>
          <cell r="AC19">
            <v>0</v>
          </cell>
        </row>
        <row r="20">
          <cell r="A20" t="str">
            <v>058  Колбаса Докторская Особая ТМ Особый рецепт,  0,5кг, ПОКОМ</v>
          </cell>
          <cell r="B20" t="str">
            <v>шт</v>
          </cell>
          <cell r="D20">
            <v>129.41</v>
          </cell>
          <cell r="E20">
            <v>70</v>
          </cell>
          <cell r="F20">
            <v>111</v>
          </cell>
          <cell r="G20">
            <v>83.41</v>
          </cell>
          <cell r="I20">
            <v>83.41</v>
          </cell>
          <cell r="J20">
            <v>0.5</v>
          </cell>
          <cell r="R20">
            <v>22.2</v>
          </cell>
          <cell r="S20">
            <v>160.79</v>
          </cell>
          <cell r="W20">
            <v>11</v>
          </cell>
          <cell r="X20">
            <v>3.7572072072072071</v>
          </cell>
          <cell r="AA20">
            <v>16.2</v>
          </cell>
          <cell r="AB20">
            <v>8.3180000000000014</v>
          </cell>
          <cell r="AC20">
            <v>15</v>
          </cell>
        </row>
        <row r="21">
          <cell r="A21" t="str">
            <v>059  Колбаса Докторская по-стародворски  0.5 кг, ПОКОМ</v>
          </cell>
          <cell r="B21" t="str">
            <v>шт</v>
          </cell>
          <cell r="D21">
            <v>-50</v>
          </cell>
          <cell r="G21">
            <v>-50</v>
          </cell>
          <cell r="H21">
            <v>220</v>
          </cell>
          <cell r="I21">
            <v>170</v>
          </cell>
          <cell r="J21">
            <v>0</v>
          </cell>
          <cell r="R21">
            <v>0</v>
          </cell>
          <cell r="W21" t="e">
            <v>#DIV/0!</v>
          </cell>
          <cell r="X21" t="e">
            <v>#DIV/0!</v>
          </cell>
          <cell r="AA21">
            <v>0</v>
          </cell>
          <cell r="AB21">
            <v>0</v>
          </cell>
          <cell r="AC21">
            <v>0</v>
          </cell>
        </row>
        <row r="22">
          <cell r="A22" t="str">
            <v>060  Колбаса Докторская стародворская  0,5 кг,ПОКОМ</v>
          </cell>
          <cell r="B22" t="str">
            <v>шт</v>
          </cell>
          <cell r="D22">
            <v>-250</v>
          </cell>
          <cell r="G22">
            <v>-250</v>
          </cell>
          <cell r="H22">
            <v>250</v>
          </cell>
          <cell r="I22">
            <v>0</v>
          </cell>
          <cell r="J22">
            <v>0</v>
          </cell>
          <cell r="R22">
            <v>0</v>
          </cell>
          <cell r="W22" t="e">
            <v>#DIV/0!</v>
          </cell>
          <cell r="X22" t="e">
            <v>#DIV/0!</v>
          </cell>
          <cell r="AA22">
            <v>0</v>
          </cell>
          <cell r="AB22">
            <v>0</v>
          </cell>
          <cell r="AC22">
            <v>0</v>
          </cell>
        </row>
        <row r="23">
          <cell r="A23" t="str">
            <v>062  Колбаса Кракушка пряная с сальцем, 0.3кг в/у п/к, БАВАРУШКА ПОКОМ</v>
          </cell>
          <cell r="B23" t="str">
            <v>шт</v>
          </cell>
          <cell r="D23">
            <v>-91</v>
          </cell>
          <cell r="G23">
            <v>-91</v>
          </cell>
          <cell r="H23">
            <v>150</v>
          </cell>
          <cell r="I23">
            <v>59</v>
          </cell>
          <cell r="J23">
            <v>0.3</v>
          </cell>
          <cell r="R23">
            <v>0</v>
          </cell>
          <cell r="W23" t="e">
            <v>#DIV/0!</v>
          </cell>
          <cell r="X23" t="e">
            <v>#DIV/0!</v>
          </cell>
          <cell r="AA23">
            <v>4.8</v>
          </cell>
          <cell r="AB23">
            <v>3.4</v>
          </cell>
          <cell r="AC23">
            <v>0</v>
          </cell>
        </row>
        <row r="24">
          <cell r="A24" t="str">
            <v>064  Колбаса Молочная Дугушка, вектор 0,4 кг, ТМ Стародворье  ПОКОМ</v>
          </cell>
          <cell r="B24" t="str">
            <v>шт</v>
          </cell>
          <cell r="D24">
            <v>-498</v>
          </cell>
          <cell r="G24">
            <v>-498</v>
          </cell>
          <cell r="H24">
            <v>498</v>
          </cell>
          <cell r="I24">
            <v>0</v>
          </cell>
          <cell r="J24">
            <v>0</v>
          </cell>
          <cell r="R24">
            <v>0</v>
          </cell>
          <cell r="W24" t="e">
            <v>#DIV/0!</v>
          </cell>
          <cell r="X24" t="e">
            <v>#DIV/0!</v>
          </cell>
          <cell r="AA24">
            <v>0</v>
          </cell>
          <cell r="AB24">
            <v>0</v>
          </cell>
          <cell r="AC24">
            <v>0</v>
          </cell>
        </row>
        <row r="25">
          <cell r="A25" t="str">
            <v>084  Колбаски Баварские копченые, NDX в МГС 0,28 кг, ТМ Стародворье  ПОКОМ</v>
          </cell>
          <cell r="B25" t="str">
            <v>шт</v>
          </cell>
          <cell r="D25">
            <v>58</v>
          </cell>
          <cell r="F25">
            <v>86</v>
          </cell>
          <cell r="G25">
            <v>-46</v>
          </cell>
          <cell r="H25">
            <v>60</v>
          </cell>
          <cell r="I25">
            <v>14</v>
          </cell>
          <cell r="J25">
            <v>0.28000000000000003</v>
          </cell>
          <cell r="R25">
            <v>17.2</v>
          </cell>
          <cell r="S25">
            <v>110</v>
          </cell>
          <cell r="W25">
            <v>7.2093023255813957</v>
          </cell>
          <cell r="X25">
            <v>0.81395348837209303</v>
          </cell>
          <cell r="AA25">
            <v>27.8</v>
          </cell>
          <cell r="AB25">
            <v>25.8</v>
          </cell>
          <cell r="AC25">
            <v>16.399999999999999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D26">
            <v>-309</v>
          </cell>
          <cell r="G26">
            <v>-309</v>
          </cell>
          <cell r="H26">
            <v>306</v>
          </cell>
          <cell r="I26">
            <v>-3</v>
          </cell>
          <cell r="J26">
            <v>0</v>
          </cell>
          <cell r="R26">
            <v>0</v>
          </cell>
          <cell r="W26" t="e">
            <v>#DIV/0!</v>
          </cell>
          <cell r="X26" t="e">
            <v>#DIV/0!</v>
          </cell>
          <cell r="AA26">
            <v>0</v>
          </cell>
          <cell r="AB26">
            <v>0.6</v>
          </cell>
          <cell r="AC26">
            <v>0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D27">
            <v>-639</v>
          </cell>
          <cell r="G27">
            <v>-639</v>
          </cell>
          <cell r="H27">
            <v>702</v>
          </cell>
          <cell r="I27">
            <v>63</v>
          </cell>
          <cell r="J27">
            <v>0.42</v>
          </cell>
          <cell r="R27">
            <v>0</v>
          </cell>
          <cell r="W27" t="e">
            <v>#DIV/0!</v>
          </cell>
          <cell r="X27" t="e">
            <v>#DIV/0!</v>
          </cell>
          <cell r="AA27">
            <v>2.2000000000000002</v>
          </cell>
          <cell r="AB27">
            <v>12.8</v>
          </cell>
          <cell r="AC27">
            <v>0</v>
          </cell>
        </row>
        <row r="28">
          <cell r="A28" t="str">
            <v>095  Сосиски Баварские,  0.42кг, БАВАРУШКИ ПОКОМ</v>
          </cell>
          <cell r="B28" t="str">
            <v>шт</v>
          </cell>
          <cell r="D28">
            <v>-6</v>
          </cell>
          <cell r="G28">
            <v>-6</v>
          </cell>
          <cell r="I28">
            <v>-6</v>
          </cell>
          <cell r="J28">
            <v>0</v>
          </cell>
          <cell r="R28">
            <v>0</v>
          </cell>
          <cell r="W28" t="e">
            <v>#DIV/0!</v>
          </cell>
          <cell r="X28" t="e">
            <v>#DIV/0!</v>
          </cell>
          <cell r="AA28">
            <v>0</v>
          </cell>
          <cell r="AB28">
            <v>0</v>
          </cell>
          <cell r="AC28">
            <v>0</v>
          </cell>
        </row>
        <row r="29">
          <cell r="A29" t="str">
            <v>096  Сосиски Баварские,  0.42кг,ПОКОМ</v>
          </cell>
          <cell r="B29" t="str">
            <v>шт</v>
          </cell>
          <cell r="C29" t="str">
            <v>АКЦИЯ</v>
          </cell>
          <cell r="D29">
            <v>-629</v>
          </cell>
          <cell r="E29">
            <v>1500</v>
          </cell>
          <cell r="F29">
            <v>58</v>
          </cell>
          <cell r="G29">
            <v>807</v>
          </cell>
          <cell r="H29">
            <v>1500</v>
          </cell>
          <cell r="I29">
            <v>2307</v>
          </cell>
          <cell r="J29">
            <v>0.42</v>
          </cell>
          <cell r="R29">
            <v>11.6</v>
          </cell>
          <cell r="W29">
            <v>198.87931034482759</v>
          </cell>
          <cell r="X29">
            <v>198.87931034482759</v>
          </cell>
          <cell r="AA29">
            <v>57.4</v>
          </cell>
          <cell r="AB29">
            <v>28.6</v>
          </cell>
          <cell r="AC29">
            <v>1.2</v>
          </cell>
        </row>
        <row r="30">
          <cell r="A30" t="str">
            <v>100  Сосиски Баварушки, 0.6кг, БАВАРУШКА ПОКОМ</v>
          </cell>
          <cell r="B30" t="str">
            <v>шт</v>
          </cell>
          <cell r="D30">
            <v>-121</v>
          </cell>
          <cell r="G30">
            <v>-121</v>
          </cell>
          <cell r="H30">
            <v>120</v>
          </cell>
          <cell r="I30">
            <v>-1</v>
          </cell>
          <cell r="J30">
            <v>0</v>
          </cell>
          <cell r="R30">
            <v>0</v>
          </cell>
          <cell r="W30" t="e">
            <v>#DIV/0!</v>
          </cell>
          <cell r="X30" t="e">
            <v>#DIV/0!</v>
          </cell>
          <cell r="AA30">
            <v>0</v>
          </cell>
          <cell r="AB30">
            <v>0.2</v>
          </cell>
          <cell r="AC30">
            <v>0</v>
          </cell>
        </row>
        <row r="31">
          <cell r="A31" t="str">
            <v>102  Сосиски Ганноверские, амилюкс МГС, 0.6кг, ТМ Стародворье    ПОКОМ</v>
          </cell>
          <cell r="B31" t="str">
            <v>шт</v>
          </cell>
          <cell r="D31">
            <v>62</v>
          </cell>
          <cell r="G31">
            <v>24.8</v>
          </cell>
          <cell r="I31">
            <v>24.8</v>
          </cell>
          <cell r="J31">
            <v>0</v>
          </cell>
          <cell r="R31">
            <v>0</v>
          </cell>
          <cell r="W31" t="e">
            <v>#DIV/0!</v>
          </cell>
          <cell r="X31" t="e">
            <v>#DIV/0!</v>
          </cell>
          <cell r="AA31">
            <v>0.2</v>
          </cell>
          <cell r="AB31">
            <v>0</v>
          </cell>
          <cell r="AC31">
            <v>0</v>
          </cell>
        </row>
        <row r="32">
          <cell r="A32" t="str">
            <v>108  Сосиски С сыром,  0.42кг,ядрена копоть ПОКОМ</v>
          </cell>
          <cell r="B32" t="str">
            <v>шт</v>
          </cell>
          <cell r="D32">
            <v>-84</v>
          </cell>
          <cell r="G32">
            <v>-84</v>
          </cell>
          <cell r="H32">
            <v>84</v>
          </cell>
          <cell r="I32">
            <v>0</v>
          </cell>
          <cell r="J32">
            <v>0</v>
          </cell>
          <cell r="R32">
            <v>0</v>
          </cell>
          <cell r="W32" t="e">
            <v>#DIV/0!</v>
          </cell>
          <cell r="X32" t="e">
            <v>#DIV/0!</v>
          </cell>
          <cell r="AA32">
            <v>0</v>
          </cell>
          <cell r="AB32">
            <v>0</v>
          </cell>
          <cell r="AC32">
            <v>0</v>
          </cell>
        </row>
        <row r="33">
          <cell r="A33" t="str">
            <v>114  Сосиски Филейбургские с филе сочного окорока, 0,55 кг, БАВАРУШКА ПОКОМ</v>
          </cell>
          <cell r="B33" t="str">
            <v>шт</v>
          </cell>
          <cell r="D33">
            <v>-98</v>
          </cell>
          <cell r="G33">
            <v>-98</v>
          </cell>
          <cell r="H33">
            <v>152</v>
          </cell>
          <cell r="I33">
            <v>54</v>
          </cell>
          <cell r="J33">
            <v>0</v>
          </cell>
          <cell r="R33">
            <v>0</v>
          </cell>
          <cell r="W33" t="e">
            <v>#DIV/0!</v>
          </cell>
          <cell r="X33" t="e">
            <v>#DIV/0!</v>
          </cell>
          <cell r="AA33">
            <v>0.2</v>
          </cell>
          <cell r="AB33">
            <v>1.6</v>
          </cell>
          <cell r="AC33">
            <v>0</v>
          </cell>
        </row>
        <row r="34">
          <cell r="A34" t="str">
            <v>115  Колбаса Салями Филейбургская зернистая, в/у 0,35 кг срез, БАВАРУШКА ПОКОМ</v>
          </cell>
          <cell r="B34" t="str">
            <v>шт</v>
          </cell>
          <cell r="D34">
            <v>-147</v>
          </cell>
          <cell r="G34">
            <v>-147</v>
          </cell>
          <cell r="H34">
            <v>138</v>
          </cell>
          <cell r="I34">
            <v>-9</v>
          </cell>
          <cell r="J34">
            <v>0</v>
          </cell>
          <cell r="R34">
            <v>0</v>
          </cell>
          <cell r="W34" t="e">
            <v>#DIV/0!</v>
          </cell>
          <cell r="X34" t="e">
            <v>#DIV/0!</v>
          </cell>
          <cell r="AA34">
            <v>0.4</v>
          </cell>
          <cell r="AB34">
            <v>1.8</v>
          </cell>
          <cell r="AC34">
            <v>0</v>
          </cell>
        </row>
        <row r="35">
          <cell r="A35" t="str">
            <v>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D35">
            <v>-139</v>
          </cell>
          <cell r="G35">
            <v>-139</v>
          </cell>
          <cell r="H35">
            <v>138</v>
          </cell>
          <cell r="I35">
            <v>-1</v>
          </cell>
          <cell r="J35">
            <v>0</v>
          </cell>
          <cell r="O35">
            <v>10.5</v>
          </cell>
          <cell r="R35">
            <v>0</v>
          </cell>
          <cell r="W35" t="e">
            <v>#DIV/0!</v>
          </cell>
          <cell r="X35" t="e">
            <v>#DIV/0!</v>
          </cell>
          <cell r="AA35">
            <v>0</v>
          </cell>
          <cell r="AB35">
            <v>0.2</v>
          </cell>
          <cell r="AC35">
            <v>0</v>
          </cell>
        </row>
        <row r="36">
          <cell r="A36" t="str">
            <v>118  Колбаса Сервелат Филейбургский с филе сочного окорока, в/у 0,35 кг срез, БАВАРУШКА ПОКОМ</v>
          </cell>
          <cell r="B36" t="str">
            <v>шт</v>
          </cell>
          <cell r="D36">
            <v>-158</v>
          </cell>
          <cell r="G36">
            <v>-158</v>
          </cell>
          <cell r="H36">
            <v>150</v>
          </cell>
          <cell r="I36">
            <v>-8</v>
          </cell>
          <cell r="J36">
            <v>0</v>
          </cell>
          <cell r="R36">
            <v>0</v>
          </cell>
          <cell r="W36" t="e">
            <v>#DIV/0!</v>
          </cell>
          <cell r="X36" t="e">
            <v>#DIV/0!</v>
          </cell>
          <cell r="AA36">
            <v>1.4</v>
          </cell>
          <cell r="AB36">
            <v>1.6</v>
          </cell>
          <cell r="AC36">
            <v>0</v>
          </cell>
        </row>
        <row r="37">
          <cell r="A37" t="str">
            <v>200  Ветчина Дугушка ТМ Стародворье, вектор в/у    ПОКОМ</v>
          </cell>
          <cell r="B37" t="str">
            <v>кг</v>
          </cell>
          <cell r="C37" t="str">
            <v>АКЦИЯ</v>
          </cell>
          <cell r="D37">
            <v>1008.129</v>
          </cell>
          <cell r="E37">
            <v>1504.3440000000001</v>
          </cell>
          <cell r="F37">
            <v>1136.374</v>
          </cell>
          <cell r="G37">
            <v>1104.2909999999999</v>
          </cell>
          <cell r="I37">
            <v>1104.2909999999999</v>
          </cell>
          <cell r="J37">
            <v>1</v>
          </cell>
          <cell r="P37">
            <v>659</v>
          </cell>
          <cell r="Q37">
            <v>1200</v>
          </cell>
          <cell r="R37">
            <v>227.2748</v>
          </cell>
          <cell r="W37">
            <v>13.038361490143211</v>
          </cell>
          <cell r="X37">
            <v>13.038361490143211</v>
          </cell>
          <cell r="AA37">
            <v>251.98719999999997</v>
          </cell>
          <cell r="AB37">
            <v>182.97499999999999</v>
          </cell>
          <cell r="AC37">
            <v>255.67660000000001</v>
          </cell>
        </row>
        <row r="38">
          <cell r="A38" t="str">
            <v>201  Ветчина Нежная ТМ Особый рецепт, (2,5кг), ПОКОМ</v>
          </cell>
          <cell r="B38" t="str">
            <v>кг</v>
          </cell>
          <cell r="D38">
            <v>4121.3010000000004</v>
          </cell>
          <cell r="E38">
            <v>1737.7650000000001</v>
          </cell>
          <cell r="F38">
            <v>2737.1689999999999</v>
          </cell>
          <cell r="G38">
            <v>2256.913</v>
          </cell>
          <cell r="I38">
            <v>2256.913</v>
          </cell>
          <cell r="J38">
            <v>1</v>
          </cell>
          <cell r="O38">
            <v>240.67</v>
          </cell>
          <cell r="P38">
            <v>1454</v>
          </cell>
          <cell r="R38">
            <v>547.43380000000002</v>
          </cell>
          <cell r="S38">
            <v>2500</v>
          </cell>
          <cell r="W38">
            <v>11.785138221278993</v>
          </cell>
          <cell r="X38">
            <v>7.2183759935904579</v>
          </cell>
          <cell r="AA38">
            <v>636.93560000000002</v>
          </cell>
          <cell r="AB38">
            <v>530.9674</v>
          </cell>
          <cell r="AC38">
            <v>511.36260000000004</v>
          </cell>
        </row>
        <row r="39">
          <cell r="A39" t="str">
            <v>202  Ветчина Нежная, (1,8кг б/б), ТМ КОЛБАСНЫЙ СТАНДАРТ ПОКОМ</v>
          </cell>
          <cell r="B39" t="str">
            <v>кг</v>
          </cell>
          <cell r="F39">
            <v>598.63</v>
          </cell>
          <cell r="G39">
            <v>-598.63</v>
          </cell>
          <cell r="I39">
            <v>-598.63</v>
          </cell>
          <cell r="J39">
            <v>0</v>
          </cell>
          <cell r="R39">
            <v>119.726</v>
          </cell>
          <cell r="W39">
            <v>-5</v>
          </cell>
          <cell r="X39">
            <v>-5</v>
          </cell>
          <cell r="AA39">
            <v>0</v>
          </cell>
          <cell r="AB39">
            <v>0</v>
          </cell>
          <cell r="AC39">
            <v>0</v>
          </cell>
        </row>
        <row r="40">
          <cell r="A40" t="str">
            <v>215  Колбаса Докторская ГОСТ Дугушка, ВЕС, ТМ Стародворье ПОКОМ</v>
          </cell>
          <cell r="B40" t="str">
            <v>кг</v>
          </cell>
          <cell r="D40">
            <v>190.95599999999999</v>
          </cell>
          <cell r="F40">
            <v>36.962000000000003</v>
          </cell>
          <cell r="G40">
            <v>136.501</v>
          </cell>
          <cell r="I40">
            <v>136.501</v>
          </cell>
          <cell r="J40">
            <v>1</v>
          </cell>
          <cell r="R40">
            <v>7.3924000000000003</v>
          </cell>
          <cell r="W40">
            <v>18.465045181537796</v>
          </cell>
          <cell r="X40">
            <v>18.465045181537796</v>
          </cell>
          <cell r="AA40">
            <v>13.078999999999999</v>
          </cell>
          <cell r="AB40">
            <v>3.0051999999999999</v>
          </cell>
          <cell r="AC40">
            <v>7.0396000000000001</v>
          </cell>
        </row>
        <row r="41">
          <cell r="A41" t="str">
            <v>217  Колбаса Докторская Дугушка, ВЕС, НЕ ГОСТ, ТМ Стародворье ПОКОМ</v>
          </cell>
          <cell r="B41" t="str">
            <v>кг</v>
          </cell>
          <cell r="C41" t="str">
            <v>АКЦИЯ</v>
          </cell>
          <cell r="D41">
            <v>419.46100000000001</v>
          </cell>
          <cell r="E41">
            <v>2401.9160000000002</v>
          </cell>
          <cell r="F41">
            <v>1102.3599999999999</v>
          </cell>
          <cell r="G41">
            <v>1429.1220000000001</v>
          </cell>
          <cell r="I41">
            <v>1429.1220000000001</v>
          </cell>
          <cell r="J41">
            <v>1</v>
          </cell>
          <cell r="P41">
            <v>4302</v>
          </cell>
          <cell r="R41">
            <v>220.47199999999998</v>
          </cell>
          <cell r="W41">
            <v>25.994783918139269</v>
          </cell>
          <cell r="X41">
            <v>25.994783918139269</v>
          </cell>
          <cell r="AA41">
            <v>446.87459999999999</v>
          </cell>
          <cell r="AB41">
            <v>108.7192</v>
          </cell>
          <cell r="AC41">
            <v>301.11340000000001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13634.358</v>
          </cell>
          <cell r="F42">
            <v>4724.4070000000002</v>
          </cell>
          <cell r="G42">
            <v>7760.9880000000003</v>
          </cell>
          <cell r="I42">
            <v>7760.9880000000003</v>
          </cell>
          <cell r="J42">
            <v>1</v>
          </cell>
          <cell r="O42">
            <v>277.80500000000001</v>
          </cell>
          <cell r="R42">
            <v>944.88139999999999</v>
          </cell>
          <cell r="S42">
            <v>2900</v>
          </cell>
          <cell r="W42">
            <v>11.576895259024043</v>
          </cell>
          <cell r="X42">
            <v>8.5077270015051631</v>
          </cell>
          <cell r="AA42">
            <v>1271.2822000000001</v>
          </cell>
          <cell r="AB42">
            <v>645.35479999999995</v>
          </cell>
          <cell r="AC42">
            <v>724.05640000000005</v>
          </cell>
        </row>
        <row r="43">
          <cell r="A43" t="str">
            <v>220  Колбаса Докторская по-стародворски, амифлекс, ВЕС,   ПОКОМ</v>
          </cell>
          <cell r="B43" t="str">
            <v>кг</v>
          </cell>
          <cell r="D43">
            <v>0.107</v>
          </cell>
          <cell r="F43">
            <v>-1.28</v>
          </cell>
          <cell r="G43">
            <v>0.107</v>
          </cell>
          <cell r="I43">
            <v>0.107</v>
          </cell>
          <cell r="J43">
            <v>0</v>
          </cell>
          <cell r="R43">
            <v>-0.25600000000000001</v>
          </cell>
          <cell r="W43">
            <v>-0.41796875</v>
          </cell>
          <cell r="X43">
            <v>-0.41796875</v>
          </cell>
          <cell r="AA43">
            <v>22.571000000000002</v>
          </cell>
          <cell r="AB43">
            <v>15.6846</v>
          </cell>
          <cell r="AC43">
            <v>1.0562</v>
          </cell>
        </row>
        <row r="44">
          <cell r="A44" t="str">
            <v>225  Колбаса Дугушка со шпиком, ВЕС, ТМ Стародворье   ПОКОМ</v>
          </cell>
          <cell r="B44" t="str">
            <v>кг</v>
          </cell>
          <cell r="C44" t="str">
            <v>АКЦИЯ</v>
          </cell>
          <cell r="D44">
            <v>655.46799999999996</v>
          </cell>
          <cell r="E44">
            <v>421.17200000000003</v>
          </cell>
          <cell r="F44">
            <v>66.680999999999997</v>
          </cell>
          <cell r="G44">
            <v>963.23</v>
          </cell>
          <cell r="I44">
            <v>963.23</v>
          </cell>
          <cell r="J44">
            <v>1</v>
          </cell>
          <cell r="O44">
            <v>26.538</v>
          </cell>
          <cell r="P44">
            <v>1006</v>
          </cell>
          <cell r="R44">
            <v>13.3362</v>
          </cell>
          <cell r="W44">
            <v>149.65042515859091</v>
          </cell>
          <cell r="X44">
            <v>149.65042515859091</v>
          </cell>
          <cell r="AA44">
            <v>65.174199999999999</v>
          </cell>
          <cell r="AB44">
            <v>0.17299999999999999</v>
          </cell>
          <cell r="AC44">
            <v>45.951799999999999</v>
          </cell>
          <cell r="AD44" t="str">
            <v>акционная позиция на хранении</v>
          </cell>
        </row>
        <row r="45">
          <cell r="A45" t="str">
            <v>229  Колбаса Молочная Дугушка, в/у, ВЕС, ТМ Стародворье   ПОКОМ</v>
          </cell>
          <cell r="B45" t="str">
            <v>кг</v>
          </cell>
          <cell r="C45" t="str">
            <v>АКЦИЯ</v>
          </cell>
          <cell r="D45">
            <v>1664.038</v>
          </cell>
          <cell r="E45">
            <v>2768.8629999999998</v>
          </cell>
          <cell r="F45">
            <v>1484.258</v>
          </cell>
          <cell r="G45">
            <v>2543.2510000000002</v>
          </cell>
          <cell r="I45">
            <v>2543.2510000000002</v>
          </cell>
          <cell r="J45">
            <v>1</v>
          </cell>
          <cell r="Q45">
            <v>1000</v>
          </cell>
          <cell r="R45">
            <v>296.85160000000002</v>
          </cell>
          <cell r="W45">
            <v>11.936102079288101</v>
          </cell>
          <cell r="X45">
            <v>11.936102079288101</v>
          </cell>
          <cell r="AA45">
            <v>276.50020000000001</v>
          </cell>
          <cell r="AB45">
            <v>214.66480000000001</v>
          </cell>
          <cell r="AC45">
            <v>335.36500000000001</v>
          </cell>
        </row>
        <row r="46">
          <cell r="A46" t="str">
            <v>230  Колбаса Молочная Особая ТМ Особый рецепт, п/а, ВЕС. ПОКОМ</v>
          </cell>
          <cell r="B46" t="str">
            <v>кг</v>
          </cell>
          <cell r="D46">
            <v>2760.701</v>
          </cell>
          <cell r="F46">
            <v>1709.57</v>
          </cell>
          <cell r="G46">
            <v>-54.381999999999998</v>
          </cell>
          <cell r="I46">
            <v>-54.381999999999998</v>
          </cell>
          <cell r="J46">
            <v>1</v>
          </cell>
          <cell r="P46">
            <v>5353</v>
          </cell>
          <cell r="R46">
            <v>341.91399999999999</v>
          </cell>
          <cell r="W46">
            <v>15.496931977046861</v>
          </cell>
          <cell r="X46">
            <v>15.496931977046861</v>
          </cell>
          <cell r="AA46">
            <v>786.52600000000007</v>
          </cell>
          <cell r="AB46">
            <v>383.15539999999999</v>
          </cell>
          <cell r="AC46">
            <v>579.12239999999997</v>
          </cell>
        </row>
        <row r="47">
          <cell r="A47" t="str">
            <v>235  Колбаса Особая ТМ Особый рецепт, ВЕС, ТМ Стародворье ПОКОМ</v>
          </cell>
          <cell r="B47" t="str">
            <v>кг</v>
          </cell>
          <cell r="D47">
            <v>3427.1729999999998</v>
          </cell>
          <cell r="E47">
            <v>987.18499999999995</v>
          </cell>
          <cell r="F47">
            <v>1758.8610000000001</v>
          </cell>
          <cell r="G47">
            <v>2013.9559999999999</v>
          </cell>
          <cell r="I47">
            <v>2013.9559999999999</v>
          </cell>
          <cell r="J47">
            <v>1</v>
          </cell>
          <cell r="R47">
            <v>351.7722</v>
          </cell>
          <cell r="S47">
            <v>2300</v>
          </cell>
          <cell r="W47">
            <v>12.263493249324421</v>
          </cell>
          <cell r="X47">
            <v>5.725171005554162</v>
          </cell>
          <cell r="AA47">
            <v>329.4624</v>
          </cell>
          <cell r="AB47">
            <v>104.01479999999999</v>
          </cell>
          <cell r="AC47">
            <v>313.053</v>
          </cell>
        </row>
        <row r="48">
          <cell r="A48" t="str">
            <v>236  Колбаса Рубленая ЗАПЕЧ. Дугушка ТМ Стародворье, вектор, в/к    ПОКОМ</v>
          </cell>
          <cell r="B48" t="str">
            <v>кг</v>
          </cell>
          <cell r="C48" t="str">
            <v>АКЦИЯ</v>
          </cell>
          <cell r="D48">
            <v>1125.539</v>
          </cell>
          <cell r="E48">
            <v>1003.874</v>
          </cell>
          <cell r="F48">
            <v>600.50400000000002</v>
          </cell>
          <cell r="G48">
            <v>1342.1110000000001</v>
          </cell>
          <cell r="I48">
            <v>1342.1110000000001</v>
          </cell>
          <cell r="J48">
            <v>1</v>
          </cell>
          <cell r="Q48">
            <v>500</v>
          </cell>
          <cell r="R48">
            <v>120.10080000000001</v>
          </cell>
          <cell r="W48">
            <v>15.338041045521761</v>
          </cell>
          <cell r="X48">
            <v>15.338041045521761</v>
          </cell>
          <cell r="AA48">
            <v>33.607600000000005</v>
          </cell>
          <cell r="AB48">
            <v>95.43780000000001</v>
          </cell>
          <cell r="AC48">
            <v>143.4034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B49" t="str">
            <v>кг</v>
          </cell>
          <cell r="C49" t="str">
            <v>АКЦИЯ</v>
          </cell>
          <cell r="D49">
            <v>348.77</v>
          </cell>
          <cell r="E49">
            <v>1737.509</v>
          </cell>
          <cell r="F49">
            <v>561.32500000000005</v>
          </cell>
          <cell r="G49">
            <v>1342.6079999999999</v>
          </cell>
          <cell r="I49">
            <v>1342.6079999999999</v>
          </cell>
          <cell r="J49">
            <v>1</v>
          </cell>
          <cell r="Q49">
            <v>500</v>
          </cell>
          <cell r="R49">
            <v>112.26500000000001</v>
          </cell>
          <cell r="W49">
            <v>16.413022758651401</v>
          </cell>
          <cell r="X49">
            <v>16.413022758651401</v>
          </cell>
          <cell r="AA49">
            <v>66.968400000000003</v>
          </cell>
          <cell r="AB49">
            <v>113.77940000000001</v>
          </cell>
          <cell r="AC49">
            <v>158.05540000000002</v>
          </cell>
        </row>
        <row r="50">
          <cell r="A50" t="str">
            <v>240  Колбаса Салями охотничья, ВЕС. ПОКОМ</v>
          </cell>
          <cell r="B50" t="str">
            <v>кг</v>
          </cell>
          <cell r="D50">
            <v>11.983000000000001</v>
          </cell>
          <cell r="E50">
            <v>62.289000000000001</v>
          </cell>
          <cell r="F50">
            <v>20.981000000000002</v>
          </cell>
          <cell r="G50">
            <v>46.622999999999998</v>
          </cell>
          <cell r="I50">
            <v>46.622999999999998</v>
          </cell>
          <cell r="J50">
            <v>1</v>
          </cell>
          <cell r="R50">
            <v>4.1962000000000002</v>
          </cell>
          <cell r="W50">
            <v>11.110766884323912</v>
          </cell>
          <cell r="X50">
            <v>11.110766884323912</v>
          </cell>
          <cell r="AA50">
            <v>2.6825999999999999</v>
          </cell>
          <cell r="AB50">
            <v>5.3015999999999996</v>
          </cell>
          <cell r="AC50">
            <v>5.8559999999999999</v>
          </cell>
        </row>
        <row r="51">
          <cell r="A51" t="str">
            <v>242  Колбаса Сервелат ЗАПЕЧ.Дугушка ТМ Стародворье, вектор, в/к     ПОКОМ</v>
          </cell>
          <cell r="B51" t="str">
            <v>кг</v>
          </cell>
          <cell r="C51" t="str">
            <v>АКЦИЯ</v>
          </cell>
          <cell r="D51">
            <v>1042.143</v>
          </cell>
          <cell r="E51">
            <v>2568.4090000000001</v>
          </cell>
          <cell r="F51">
            <v>1181.94</v>
          </cell>
          <cell r="G51">
            <v>2111.777</v>
          </cell>
          <cell r="I51">
            <v>2111.777</v>
          </cell>
          <cell r="J51">
            <v>1</v>
          </cell>
          <cell r="R51">
            <v>236.38800000000001</v>
          </cell>
          <cell r="S51">
            <v>480</v>
          </cell>
          <cell r="W51">
            <v>10.964080240959778</v>
          </cell>
          <cell r="X51">
            <v>8.9335203140599351</v>
          </cell>
          <cell r="AA51">
            <v>273.44899999999996</v>
          </cell>
          <cell r="AB51">
            <v>162.5206</v>
          </cell>
          <cell r="AC51">
            <v>273.46199999999999</v>
          </cell>
        </row>
        <row r="52">
          <cell r="A52" t="str">
            <v>243  Колбаса Сервелат Зернистый, ВЕС.  ПОКОМ</v>
          </cell>
          <cell r="B52" t="str">
            <v>кг</v>
          </cell>
          <cell r="D52">
            <v>109.97799999999999</v>
          </cell>
          <cell r="E52">
            <v>104.22199999999999</v>
          </cell>
          <cell r="F52">
            <v>84.334999999999994</v>
          </cell>
          <cell r="G52">
            <v>113.658</v>
          </cell>
          <cell r="I52">
            <v>113.658</v>
          </cell>
          <cell r="J52">
            <v>1</v>
          </cell>
          <cell r="R52">
            <v>16.866999999999997</v>
          </cell>
          <cell r="S52">
            <v>70</v>
          </cell>
          <cell r="W52">
            <v>10.888599039544676</v>
          </cell>
          <cell r="X52">
            <v>6.738483429181243</v>
          </cell>
          <cell r="AA52">
            <v>15.4612</v>
          </cell>
          <cell r="AB52">
            <v>13.135</v>
          </cell>
          <cell r="AC52">
            <v>15.647600000000001</v>
          </cell>
        </row>
        <row r="53">
          <cell r="A53" t="str">
            <v>244  Колбаса Сервелат Кремлевский, ВЕС. ПОКОМ</v>
          </cell>
          <cell r="B53" t="str">
            <v>кг</v>
          </cell>
          <cell r="D53">
            <v>236.54499999999999</v>
          </cell>
          <cell r="F53">
            <v>82.126999999999995</v>
          </cell>
          <cell r="G53">
            <v>145.05600000000001</v>
          </cell>
          <cell r="I53">
            <v>145.05600000000001</v>
          </cell>
          <cell r="J53">
            <v>1</v>
          </cell>
          <cell r="R53">
            <v>16.4254</v>
          </cell>
          <cell r="S53">
            <v>35</v>
          </cell>
          <cell r="W53">
            <v>10.962046586384503</v>
          </cell>
          <cell r="X53">
            <v>8.8312004578275118</v>
          </cell>
          <cell r="AA53">
            <v>21.9556</v>
          </cell>
          <cell r="AB53">
            <v>10.318200000000001</v>
          </cell>
          <cell r="AC53">
            <v>11.741200000000001</v>
          </cell>
        </row>
        <row r="54">
          <cell r="A54" t="str">
            <v>247  Сардельки Нежные, ВЕС.  ПОКОМ</v>
          </cell>
          <cell r="B54" t="str">
            <v>кг</v>
          </cell>
          <cell r="D54">
            <v>221.815</v>
          </cell>
          <cell r="E54">
            <v>187.19200000000001</v>
          </cell>
          <cell r="F54">
            <v>200.96100000000001</v>
          </cell>
          <cell r="G54">
            <v>176.54499999999999</v>
          </cell>
          <cell r="I54">
            <v>176.54499999999999</v>
          </cell>
          <cell r="J54">
            <v>1</v>
          </cell>
          <cell r="R54">
            <v>40.1922</v>
          </cell>
          <cell r="S54">
            <v>260</v>
          </cell>
          <cell r="W54">
            <v>10.861435800976308</v>
          </cell>
          <cell r="X54">
            <v>4.3925189464622489</v>
          </cell>
          <cell r="AA54">
            <v>25.3216</v>
          </cell>
          <cell r="AB54">
            <v>16.312000000000001</v>
          </cell>
          <cell r="AC54">
            <v>30.718599999999999</v>
          </cell>
        </row>
        <row r="55">
          <cell r="A55" t="str">
            <v>248  Сардельки Сочные ТМ Особый рецепт,   ПОКОМ</v>
          </cell>
          <cell r="B55" t="str">
            <v>кг</v>
          </cell>
          <cell r="D55">
            <v>-54.505000000000003</v>
          </cell>
          <cell r="E55">
            <v>77.563000000000002</v>
          </cell>
          <cell r="F55">
            <v>64.66</v>
          </cell>
          <cell r="G55">
            <v>-44.33</v>
          </cell>
          <cell r="H55">
            <v>70.567999999999998</v>
          </cell>
          <cell r="I55">
            <v>26.238</v>
          </cell>
          <cell r="J55">
            <v>1</v>
          </cell>
          <cell r="R55">
            <v>12.931999999999999</v>
          </cell>
          <cell r="S55">
            <v>110</v>
          </cell>
          <cell r="W55">
            <v>10.534952056913085</v>
          </cell>
          <cell r="X55">
            <v>2.0289205072687908</v>
          </cell>
          <cell r="AA55">
            <v>2.7900000000000005</v>
          </cell>
          <cell r="AB55">
            <v>1.0684</v>
          </cell>
          <cell r="AC55">
            <v>4.8587999999999996</v>
          </cell>
        </row>
        <row r="56">
          <cell r="A56" t="str">
            <v>250  Сардельки стародворские с говядиной в обол. NDX, ВЕС. ПОКОМ</v>
          </cell>
          <cell r="B56" t="str">
            <v>кг</v>
          </cell>
          <cell r="D56">
            <v>187.38</v>
          </cell>
          <cell r="E56">
            <v>910.70299999999997</v>
          </cell>
          <cell r="F56">
            <v>198.51599999999999</v>
          </cell>
          <cell r="G56">
            <v>802.33299999999997</v>
          </cell>
          <cell r="I56">
            <v>802.33299999999997</v>
          </cell>
          <cell r="J56">
            <v>1</v>
          </cell>
          <cell r="R56">
            <v>39.703199999999995</v>
          </cell>
          <cell r="W56">
            <v>20.208270366116587</v>
          </cell>
          <cell r="X56">
            <v>20.208270366116587</v>
          </cell>
          <cell r="AA56">
            <v>46.437799999999996</v>
          </cell>
          <cell r="AB56">
            <v>75.568399999999997</v>
          </cell>
          <cell r="AC56">
            <v>107.38219999999998</v>
          </cell>
        </row>
        <row r="57">
          <cell r="A57" t="str">
            <v>251  Сосиски Баварские, ВЕС.  ПОКОМ</v>
          </cell>
          <cell r="B57" t="str">
            <v>кг</v>
          </cell>
          <cell r="D57">
            <v>-3</v>
          </cell>
          <cell r="G57">
            <v>-3</v>
          </cell>
          <cell r="I57">
            <v>-3</v>
          </cell>
          <cell r="J57">
            <v>0</v>
          </cell>
          <cell r="R57">
            <v>0</v>
          </cell>
          <cell r="W57" t="e">
            <v>#DIV/0!</v>
          </cell>
          <cell r="X57" t="e">
            <v>#DIV/0!</v>
          </cell>
          <cell r="AA57">
            <v>0</v>
          </cell>
          <cell r="AB57">
            <v>0.6</v>
          </cell>
          <cell r="AC57">
            <v>0</v>
          </cell>
        </row>
        <row r="58">
          <cell r="A58" t="str">
            <v>253  Сосиски Ганноверские   ПОКОМ</v>
          </cell>
          <cell r="B58" t="str">
            <v>кг</v>
          </cell>
          <cell r="D58">
            <v>434.02800000000002</v>
          </cell>
          <cell r="F58">
            <v>80.772999999999996</v>
          </cell>
          <cell r="G58">
            <v>330.40699999999998</v>
          </cell>
          <cell r="I58">
            <v>330.40699999999998</v>
          </cell>
          <cell r="J58">
            <v>1</v>
          </cell>
          <cell r="R58">
            <v>16.154599999999999</v>
          </cell>
          <cell r="W58">
            <v>20.452812202097235</v>
          </cell>
          <cell r="X58">
            <v>20.452812202097235</v>
          </cell>
          <cell r="AA58">
            <v>34.817799999999998</v>
          </cell>
          <cell r="AB58">
            <v>4.6227999999999998</v>
          </cell>
          <cell r="AC58">
            <v>14.6678</v>
          </cell>
        </row>
        <row r="59">
          <cell r="A59" t="str">
            <v>254  Сосиски Датские, ВЕС, ТМ КОЛБАСНЫЙ СТАНДАРТ ПОКОМ</v>
          </cell>
          <cell r="B59" t="str">
            <v>кг</v>
          </cell>
          <cell r="F59">
            <v>16.106000000000002</v>
          </cell>
          <cell r="G59">
            <v>-16.106000000000002</v>
          </cell>
          <cell r="I59">
            <v>-16.106000000000002</v>
          </cell>
          <cell r="J59">
            <v>0</v>
          </cell>
          <cell r="R59">
            <v>3.2212000000000005</v>
          </cell>
          <cell r="W59">
            <v>-5</v>
          </cell>
          <cell r="X59">
            <v>-5</v>
          </cell>
          <cell r="AA59">
            <v>0</v>
          </cell>
          <cell r="AB59">
            <v>0</v>
          </cell>
          <cell r="AC59">
            <v>0</v>
          </cell>
        </row>
        <row r="60">
          <cell r="A60" t="str">
            <v>255  Сосиски Молочные для завтрака ТМ Особый рецепт, п/а МГС, ВЕС, ТМ Стародворье  ПОКОМ</v>
          </cell>
          <cell r="B60" t="str">
            <v>кг</v>
          </cell>
          <cell r="D60">
            <v>505.39699999999999</v>
          </cell>
          <cell r="E60">
            <v>308.60599999999999</v>
          </cell>
          <cell r="F60">
            <v>317.72699999999998</v>
          </cell>
          <cell r="G60">
            <v>56.094000000000001</v>
          </cell>
          <cell r="I60">
            <v>56.094000000000001</v>
          </cell>
          <cell r="J60">
            <v>1</v>
          </cell>
          <cell r="P60">
            <v>4901</v>
          </cell>
          <cell r="R60">
            <v>63.545399999999994</v>
          </cell>
          <cell r="W60">
            <v>78.008699292159633</v>
          </cell>
          <cell r="X60">
            <v>78.008699292159633</v>
          </cell>
          <cell r="AA60">
            <v>570.83240000000001</v>
          </cell>
          <cell r="AB60">
            <v>256.6266</v>
          </cell>
          <cell r="AC60">
            <v>444.64700000000005</v>
          </cell>
        </row>
        <row r="61">
          <cell r="A61" t="str">
            <v>257  Сосиски Молочные оригинальные ТМ Особый рецепт, ВЕС.   ПОКОМ</v>
          </cell>
          <cell r="B61" t="str">
            <v>кг</v>
          </cell>
          <cell r="D61">
            <v>13.763999999999999</v>
          </cell>
          <cell r="E61">
            <v>44.100999999999999</v>
          </cell>
          <cell r="F61">
            <v>2.786</v>
          </cell>
          <cell r="G61">
            <v>41.314999999999998</v>
          </cell>
          <cell r="I61">
            <v>41.314999999999998</v>
          </cell>
          <cell r="J61">
            <v>1</v>
          </cell>
          <cell r="R61">
            <v>0.55720000000000003</v>
          </cell>
          <cell r="W61">
            <v>74.147523330940402</v>
          </cell>
          <cell r="X61">
            <v>74.147523330940402</v>
          </cell>
          <cell r="AA61">
            <v>4.8457999999999997</v>
          </cell>
          <cell r="AB61">
            <v>0</v>
          </cell>
          <cell r="AC61">
            <v>3.4670000000000001</v>
          </cell>
        </row>
        <row r="62">
          <cell r="A62" t="str">
            <v>266  Колбаса Филейбургская с сочным окороком, ВЕС, ТМ Баварушка  ПОКОМ</v>
          </cell>
          <cell r="B62" t="str">
            <v>кг</v>
          </cell>
          <cell r="D62">
            <v>515.22299999999996</v>
          </cell>
          <cell r="E62">
            <v>201.59</v>
          </cell>
          <cell r="F62">
            <v>165.85900000000001</v>
          </cell>
          <cell r="G62">
            <v>454.262</v>
          </cell>
          <cell r="I62">
            <v>454.262</v>
          </cell>
          <cell r="J62">
            <v>1</v>
          </cell>
          <cell r="R62">
            <v>33.171800000000005</v>
          </cell>
          <cell r="W62">
            <v>13.694222200785003</v>
          </cell>
          <cell r="X62">
            <v>13.694222200785003</v>
          </cell>
          <cell r="AA62">
            <v>0</v>
          </cell>
          <cell r="AB62">
            <v>37.480800000000002</v>
          </cell>
          <cell r="AC62">
            <v>50.978200000000001</v>
          </cell>
        </row>
        <row r="63">
          <cell r="A63" t="str">
            <v>267  Колбаса Салями Филейбургская зернистая, оболочка фиброуз, ВЕС, ТМ Баварушка  ПОКОМ</v>
          </cell>
          <cell r="B63" t="str">
            <v>кг</v>
          </cell>
          <cell r="D63">
            <v>104.614</v>
          </cell>
          <cell r="E63">
            <v>103.27</v>
          </cell>
          <cell r="F63">
            <v>85.75</v>
          </cell>
          <cell r="G63">
            <v>98.409000000000006</v>
          </cell>
          <cell r="I63">
            <v>98.409000000000006</v>
          </cell>
          <cell r="J63">
            <v>1</v>
          </cell>
          <cell r="O63">
            <v>38.585999999999999</v>
          </cell>
          <cell r="R63">
            <v>17.149999999999999</v>
          </cell>
          <cell r="S63">
            <v>50</v>
          </cell>
          <cell r="W63">
            <v>10.903498542274054</v>
          </cell>
          <cell r="X63">
            <v>7.9880466472303215</v>
          </cell>
          <cell r="AA63">
            <v>14.457599999999999</v>
          </cell>
          <cell r="AB63">
            <v>6.2168000000000001</v>
          </cell>
          <cell r="AC63">
            <v>14.5166</v>
          </cell>
        </row>
        <row r="64">
          <cell r="A64" t="str">
            <v>272  Колбаса Сервелат Филедворский, фиброуз, в/у 0,35 кг срез,  ПОКОМ</v>
          </cell>
          <cell r="B64" t="str">
            <v>шт</v>
          </cell>
          <cell r="D64">
            <v>131</v>
          </cell>
          <cell r="E64">
            <v>204</v>
          </cell>
          <cell r="F64">
            <v>64</v>
          </cell>
          <cell r="G64">
            <v>256</v>
          </cell>
          <cell r="I64">
            <v>256</v>
          </cell>
          <cell r="J64">
            <v>0.35</v>
          </cell>
          <cell r="R64">
            <v>12.8</v>
          </cell>
          <cell r="W64">
            <v>20</v>
          </cell>
          <cell r="X64">
            <v>20</v>
          </cell>
          <cell r="AA64">
            <v>0.2</v>
          </cell>
          <cell r="AB64">
            <v>15.6</v>
          </cell>
          <cell r="AC64">
            <v>25.8</v>
          </cell>
        </row>
        <row r="65">
          <cell r="A65" t="str">
            <v>273  Сосиски Сочинки с сочной грудинкой, МГС 0.4кг,   ПОКОМ</v>
          </cell>
          <cell r="B65" t="str">
            <v>шт</v>
          </cell>
          <cell r="C65" t="str">
            <v>АКЦИЯ</v>
          </cell>
          <cell r="D65">
            <v>240</v>
          </cell>
          <cell r="E65">
            <v>1404</v>
          </cell>
          <cell r="F65">
            <v>727</v>
          </cell>
          <cell r="G65">
            <v>737</v>
          </cell>
          <cell r="H65">
            <v>360</v>
          </cell>
          <cell r="I65">
            <v>1097</v>
          </cell>
          <cell r="J65">
            <v>0.4</v>
          </cell>
          <cell r="R65">
            <v>145.4</v>
          </cell>
          <cell r="S65">
            <v>500</v>
          </cell>
          <cell r="W65">
            <v>10.983493810178816</v>
          </cell>
          <cell r="X65">
            <v>7.5447042640990372</v>
          </cell>
          <cell r="AA65">
            <v>121.8</v>
          </cell>
          <cell r="AB65">
            <v>147</v>
          </cell>
          <cell r="AC65">
            <v>123.2</v>
          </cell>
        </row>
        <row r="66">
          <cell r="A66" t="str">
            <v>276  Колбаса Сливушка ТМ Вязанка в оболочке полиамид 0,45 кг  ПОКОМ</v>
          </cell>
          <cell r="B66" t="str">
            <v>шт</v>
          </cell>
          <cell r="D66">
            <v>-112</v>
          </cell>
          <cell r="G66">
            <v>-112</v>
          </cell>
          <cell r="H66">
            <v>250</v>
          </cell>
          <cell r="I66">
            <v>138</v>
          </cell>
          <cell r="J66">
            <v>0.45</v>
          </cell>
          <cell r="R66">
            <v>0</v>
          </cell>
          <cell r="W66" t="e">
            <v>#DIV/0!</v>
          </cell>
          <cell r="X66" t="e">
            <v>#DIV/0!</v>
          </cell>
          <cell r="AA66">
            <v>9.8000000000000007</v>
          </cell>
          <cell r="AB66">
            <v>0.4</v>
          </cell>
          <cell r="AC66">
            <v>0</v>
          </cell>
        </row>
        <row r="67">
          <cell r="A67" t="str">
            <v>283  Сосиски Сочинки, ВЕС, ТМ Стародворье ПОКОМ</v>
          </cell>
          <cell r="B67" t="str">
            <v>кг</v>
          </cell>
          <cell r="D67">
            <v>466.69600000000003</v>
          </cell>
          <cell r="E67">
            <v>856.01300000000003</v>
          </cell>
          <cell r="F67">
            <v>467.62099999999998</v>
          </cell>
          <cell r="G67">
            <v>727.99</v>
          </cell>
          <cell r="I67">
            <v>727.99</v>
          </cell>
          <cell r="J67">
            <v>1</v>
          </cell>
          <cell r="O67">
            <v>39.264000000000003</v>
          </cell>
          <cell r="R67">
            <v>93.524199999999993</v>
          </cell>
          <cell r="S67">
            <v>260</v>
          </cell>
          <cell r="W67">
            <v>10.983830922905515</v>
          </cell>
          <cell r="X67">
            <v>8.2038017967542096</v>
          </cell>
          <cell r="AA67">
            <v>19.1662</v>
          </cell>
          <cell r="AB67">
            <v>63.028999999999996</v>
          </cell>
          <cell r="AC67">
            <v>97.538199999999989</v>
          </cell>
        </row>
        <row r="68">
          <cell r="A68" t="str">
            <v>296  Колбаса Мясорубская с рубленой грудинкой 0,35кг срез ТМ Стародворье  ПОКОМ</v>
          </cell>
          <cell r="B68" t="str">
            <v>шт</v>
          </cell>
          <cell r="D68">
            <v>84</v>
          </cell>
          <cell r="E68">
            <v>84</v>
          </cell>
          <cell r="F68">
            <v>70</v>
          </cell>
          <cell r="G68">
            <v>84</v>
          </cell>
          <cell r="I68">
            <v>84</v>
          </cell>
          <cell r="J68">
            <v>0.35</v>
          </cell>
          <cell r="R68">
            <v>14</v>
          </cell>
          <cell r="S68">
            <v>70</v>
          </cell>
          <cell r="W68">
            <v>11</v>
          </cell>
          <cell r="X68">
            <v>6</v>
          </cell>
          <cell r="AA68">
            <v>9</v>
          </cell>
          <cell r="AB68">
            <v>36.200000000000003</v>
          </cell>
          <cell r="AC68">
            <v>12.4</v>
          </cell>
        </row>
        <row r="69">
          <cell r="A69" t="str">
            <v>301  Сосиски Сочинки по-баварски с сыром,  0.4кг, ТМ Стародворье  ПОКОМ</v>
          </cell>
          <cell r="B69" t="str">
            <v>шт</v>
          </cell>
          <cell r="C69" t="str">
            <v>АКЦИЯ</v>
          </cell>
          <cell r="D69">
            <v>1315</v>
          </cell>
          <cell r="E69">
            <v>1500</v>
          </cell>
          <cell r="F69">
            <v>698</v>
          </cell>
          <cell r="G69">
            <v>1925</v>
          </cell>
          <cell r="I69">
            <v>1925</v>
          </cell>
          <cell r="J69">
            <v>0.4</v>
          </cell>
          <cell r="R69">
            <v>139.6</v>
          </cell>
          <cell r="W69">
            <v>13.789398280802294</v>
          </cell>
          <cell r="X69">
            <v>13.789398280802294</v>
          </cell>
          <cell r="AA69">
            <v>159.6</v>
          </cell>
          <cell r="AB69">
            <v>7.4</v>
          </cell>
          <cell r="AC69">
            <v>192.8</v>
          </cell>
        </row>
        <row r="70">
          <cell r="A70" t="str">
            <v>302  Сосиски Сочинки по-баварски,  0.4кг, ТМ Стародворье  ПОКОМ</v>
          </cell>
          <cell r="B70" t="str">
            <v>шт</v>
          </cell>
          <cell r="C70" t="str">
            <v>АКЦИЯ</v>
          </cell>
          <cell r="D70">
            <v>664</v>
          </cell>
          <cell r="E70">
            <v>3288</v>
          </cell>
          <cell r="F70">
            <v>1266.768</v>
          </cell>
          <cell r="G70">
            <v>2371.232</v>
          </cell>
          <cell r="H70">
            <v>54</v>
          </cell>
          <cell r="I70">
            <v>2425.232</v>
          </cell>
          <cell r="J70">
            <v>0.4</v>
          </cell>
          <cell r="R70">
            <v>253.3536</v>
          </cell>
          <cell r="S70">
            <v>360</v>
          </cell>
          <cell r="W70">
            <v>10.993457365516022</v>
          </cell>
          <cell r="X70">
            <v>9.5725184090535915</v>
          </cell>
          <cell r="AA70">
            <v>182.4</v>
          </cell>
          <cell r="AB70">
            <v>190</v>
          </cell>
          <cell r="AC70">
            <v>289.60000000000002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АКЦИЯ</v>
          </cell>
          <cell r="D71">
            <v>89.558000000000007</v>
          </cell>
          <cell r="E71">
            <v>513.30899999999997</v>
          </cell>
          <cell r="F71">
            <v>153.88999999999999</v>
          </cell>
          <cell r="G71">
            <v>411.18299999999999</v>
          </cell>
          <cell r="I71">
            <v>411.18299999999999</v>
          </cell>
          <cell r="J71">
            <v>1</v>
          </cell>
          <cell r="Q71">
            <v>150</v>
          </cell>
          <cell r="R71">
            <v>30.777999999999999</v>
          </cell>
          <cell r="W71">
            <v>18.233251023458315</v>
          </cell>
          <cell r="X71">
            <v>18.233251023458315</v>
          </cell>
          <cell r="AA71">
            <v>13.724</v>
          </cell>
          <cell r="AB71">
            <v>11.6128</v>
          </cell>
          <cell r="AC71">
            <v>39.223599999999998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АКЦИЯ</v>
          </cell>
          <cell r="D72">
            <v>670.827</v>
          </cell>
          <cell r="E72">
            <v>859.82500000000005</v>
          </cell>
          <cell r="F72">
            <v>630.84699999999998</v>
          </cell>
          <cell r="G72">
            <v>774.67100000000005</v>
          </cell>
          <cell r="I72">
            <v>774.67100000000005</v>
          </cell>
          <cell r="J72">
            <v>1</v>
          </cell>
          <cell r="O72">
            <v>21</v>
          </cell>
          <cell r="R72">
            <v>126.1694</v>
          </cell>
          <cell r="S72">
            <v>590</v>
          </cell>
          <cell r="W72">
            <v>10.982623361924524</v>
          </cell>
          <cell r="X72">
            <v>6.3063706413758016</v>
          </cell>
          <cell r="AA72">
            <v>82.536000000000001</v>
          </cell>
          <cell r="AB72">
            <v>78.495399999999989</v>
          </cell>
          <cell r="AC72">
            <v>113.066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АКЦИЯ</v>
          </cell>
          <cell r="D73">
            <v>591.43299999999999</v>
          </cell>
          <cell r="E73">
            <v>1503.145</v>
          </cell>
          <cell r="F73">
            <v>304.89699999999999</v>
          </cell>
          <cell r="G73">
            <v>1691.8530000000001</v>
          </cell>
          <cell r="I73">
            <v>1691.8530000000001</v>
          </cell>
          <cell r="J73">
            <v>1</v>
          </cell>
          <cell r="O73">
            <v>246</v>
          </cell>
          <cell r="Q73">
            <v>400</v>
          </cell>
          <cell r="R73">
            <v>60.979399999999998</v>
          </cell>
          <cell r="W73">
            <v>38.338406084677779</v>
          </cell>
          <cell r="X73">
            <v>38.338406084677779</v>
          </cell>
          <cell r="AA73">
            <v>56.396000000000001</v>
          </cell>
          <cell r="AB73">
            <v>13.755000000000001</v>
          </cell>
          <cell r="AC73">
            <v>44.686999999999998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D74">
            <v>1140.001</v>
          </cell>
          <cell r="E74">
            <v>814.87</v>
          </cell>
          <cell r="F74">
            <v>139.30099999999999</v>
          </cell>
          <cell r="G74">
            <v>1799.13</v>
          </cell>
          <cell r="I74">
            <v>1799.13</v>
          </cell>
          <cell r="J74">
            <v>1</v>
          </cell>
          <cell r="R74">
            <v>27.860199999999999</v>
          </cell>
          <cell r="W74">
            <v>64.577066927014172</v>
          </cell>
          <cell r="X74">
            <v>64.577066927014172</v>
          </cell>
          <cell r="AA74">
            <v>13.265799999999999</v>
          </cell>
          <cell r="AB74">
            <v>23.1662</v>
          </cell>
          <cell r="AC74">
            <v>27.3216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D75">
            <v>577.07299999999998</v>
          </cell>
          <cell r="E75">
            <v>1312.944</v>
          </cell>
          <cell r="F75">
            <v>599.86900000000003</v>
          </cell>
          <cell r="G75">
            <v>1197.778</v>
          </cell>
          <cell r="I75">
            <v>1197.778</v>
          </cell>
          <cell r="J75">
            <v>1</v>
          </cell>
          <cell r="R75">
            <v>119.97380000000001</v>
          </cell>
          <cell r="S75">
            <v>120</v>
          </cell>
          <cell r="W75">
            <v>10.983881480789972</v>
          </cell>
          <cell r="X75">
            <v>9.9836630997767841</v>
          </cell>
          <cell r="AA75">
            <v>82.791600000000003</v>
          </cell>
          <cell r="AB75">
            <v>7.9756</v>
          </cell>
          <cell r="AC75">
            <v>106.374</v>
          </cell>
        </row>
        <row r="76">
          <cell r="A76" t="str">
            <v>319  Колбаса вареная Филейская ТМ Вязанка ТС Классическая, 0,45 кг. ПОКОМ</v>
          </cell>
          <cell r="B76" t="str">
            <v>шт</v>
          </cell>
          <cell r="D76">
            <v>-280</v>
          </cell>
          <cell r="G76">
            <v>-280</v>
          </cell>
          <cell r="H76">
            <v>280</v>
          </cell>
          <cell r="I76">
            <v>0</v>
          </cell>
          <cell r="J76">
            <v>0</v>
          </cell>
          <cell r="O76">
            <v>31.5</v>
          </cell>
          <cell r="R76">
            <v>0</v>
          </cell>
          <cell r="W76" t="e">
            <v>#DIV/0!</v>
          </cell>
          <cell r="X76" t="e">
            <v>#DIV/0!</v>
          </cell>
          <cell r="AA76">
            <v>0.2</v>
          </cell>
          <cell r="AB76">
            <v>0</v>
          </cell>
          <cell r="AC76">
            <v>0</v>
          </cell>
        </row>
        <row r="77">
          <cell r="A77" t="str">
            <v>320  Сосиски Сочинки с сочным окороком 0,4 кг ТМ Стародворье  ПОКОМ</v>
          </cell>
          <cell r="B77" t="str">
            <v>шт</v>
          </cell>
          <cell r="C77" t="str">
            <v>АКЦИЯ</v>
          </cell>
          <cell r="D77">
            <v>-360</v>
          </cell>
          <cell r="E77">
            <v>504</v>
          </cell>
          <cell r="F77">
            <v>149</v>
          </cell>
          <cell r="G77">
            <v>-5</v>
          </cell>
          <cell r="H77">
            <v>360</v>
          </cell>
          <cell r="I77">
            <v>355</v>
          </cell>
          <cell r="J77">
            <v>0</v>
          </cell>
          <cell r="R77">
            <v>29.8</v>
          </cell>
          <cell r="W77">
            <v>11.912751677852349</v>
          </cell>
          <cell r="X77">
            <v>11.912751677852349</v>
          </cell>
          <cell r="AA77">
            <v>3</v>
          </cell>
          <cell r="AB77">
            <v>0</v>
          </cell>
          <cell r="AC77">
            <v>0</v>
          </cell>
          <cell r="AD77" t="str">
            <v>акция/вывод</v>
          </cell>
        </row>
        <row r="78">
          <cell r="A78" t="str">
            <v>325 Колбаса Сервелат Мясорубский ТМ Стародворье с мелкорубленным окороком 0,35 кг  ПОКОМ</v>
          </cell>
          <cell r="B78" t="str">
            <v>шт</v>
          </cell>
          <cell r="D78">
            <v>-227</v>
          </cell>
          <cell r="G78">
            <v>-228</v>
          </cell>
          <cell r="H78">
            <v>360</v>
          </cell>
          <cell r="I78">
            <v>132</v>
          </cell>
          <cell r="J78">
            <v>0.35</v>
          </cell>
          <cell r="R78">
            <v>0</v>
          </cell>
          <cell r="W78" t="e">
            <v>#DIV/0!</v>
          </cell>
          <cell r="X78" t="e">
            <v>#DIV/0!</v>
          </cell>
          <cell r="AA78">
            <v>14.8</v>
          </cell>
          <cell r="AB78">
            <v>1</v>
          </cell>
          <cell r="AC78">
            <v>0.2</v>
          </cell>
        </row>
        <row r="79">
          <cell r="A79" t="str">
            <v>339  Колбаса вареная Филейская ТМ Вязанка ТС Классическая, 0,40 кг.  ПОКОМ</v>
          </cell>
          <cell r="B79" t="str">
            <v>шт</v>
          </cell>
          <cell r="D79">
            <v>-0.35599999999999998</v>
          </cell>
          <cell r="F79">
            <v>-4</v>
          </cell>
          <cell r="G79">
            <v>-0.35599999999999998</v>
          </cell>
          <cell r="I79">
            <v>-0.35599999999999998</v>
          </cell>
          <cell r="J79">
            <v>0</v>
          </cell>
          <cell r="R79">
            <v>-0.8</v>
          </cell>
          <cell r="W79">
            <v>0.44499999999999995</v>
          </cell>
          <cell r="X79">
            <v>0.44499999999999995</v>
          </cell>
          <cell r="AA79">
            <v>43.2</v>
          </cell>
          <cell r="AB79">
            <v>28.6</v>
          </cell>
          <cell r="AC79">
            <v>0.2712</v>
          </cell>
        </row>
        <row r="80">
          <cell r="A80" t="str">
            <v>340 Ветчина Запекуша с сочным окороком ТМ Стародворские колбасы ТС Вязанка в обо 0,42 кг. ПОКОМ</v>
          </cell>
          <cell r="B80" t="str">
            <v>шт</v>
          </cell>
          <cell r="D80">
            <v>-180</v>
          </cell>
          <cell r="G80">
            <v>-180</v>
          </cell>
          <cell r="H80">
            <v>180</v>
          </cell>
          <cell r="I80">
            <v>0</v>
          </cell>
          <cell r="J80">
            <v>0</v>
          </cell>
          <cell r="R80">
            <v>0</v>
          </cell>
          <cell r="W80" t="e">
            <v>#DIV/0!</v>
          </cell>
          <cell r="X80" t="e">
            <v>#DIV/0!</v>
          </cell>
          <cell r="AA80">
            <v>0</v>
          </cell>
          <cell r="AB80">
            <v>0</v>
          </cell>
          <cell r="AC80">
            <v>0</v>
          </cell>
        </row>
        <row r="81">
          <cell r="A81" t="str">
            <v>342 Колбаса вареная Филейбургская ТМ Баварушка ТС Баварушка в оболочке вектор 0,45 кг  ПОКОМ</v>
          </cell>
          <cell r="B81" t="str">
            <v>шт</v>
          </cell>
          <cell r="D81">
            <v>-162</v>
          </cell>
          <cell r="G81">
            <v>-162</v>
          </cell>
          <cell r="H81">
            <v>168</v>
          </cell>
          <cell r="I81">
            <v>6</v>
          </cell>
          <cell r="J81">
            <v>0</v>
          </cell>
          <cell r="R81">
            <v>0</v>
          </cell>
          <cell r="W81" t="e">
            <v>#DIV/0!</v>
          </cell>
          <cell r="X81" t="e">
            <v>#DIV/0!</v>
          </cell>
          <cell r="AA81">
            <v>0</v>
          </cell>
          <cell r="AB81">
            <v>0</v>
          </cell>
          <cell r="AC81">
            <v>0</v>
          </cell>
        </row>
        <row r="82">
          <cell r="A82" t="str">
            <v>343 Колбаса Докторская оригинальная ТМ Особый рецепт в оболочке полиамид 0,4 кг.  ПОКОМ</v>
          </cell>
          <cell r="B82" t="str">
            <v>шт</v>
          </cell>
          <cell r="D82">
            <v>-515</v>
          </cell>
          <cell r="G82">
            <v>-515</v>
          </cell>
          <cell r="H82">
            <v>550</v>
          </cell>
          <cell r="I82">
            <v>35</v>
          </cell>
          <cell r="J82">
            <v>0</v>
          </cell>
          <cell r="R82">
            <v>0</v>
          </cell>
          <cell r="W82" t="e">
            <v>#DIV/0!</v>
          </cell>
          <cell r="X82" t="e">
            <v>#DIV/0!</v>
          </cell>
          <cell r="AA82">
            <v>1</v>
          </cell>
          <cell r="AB82">
            <v>0</v>
          </cell>
          <cell r="AC82">
            <v>0</v>
          </cell>
        </row>
        <row r="83">
          <cell r="A83" t="str">
            <v>344 Колбаса Салями Финская ТМ Стародворски колбасы ТС Вязанка в оболочке фиброуз в вак 0,35 кг ПОКОМ</v>
          </cell>
          <cell r="B83" t="str">
            <v>шт</v>
          </cell>
          <cell r="D83">
            <v>-98</v>
          </cell>
          <cell r="G83">
            <v>-98</v>
          </cell>
          <cell r="H83">
            <v>176</v>
          </cell>
          <cell r="I83">
            <v>78</v>
          </cell>
          <cell r="J83">
            <v>0.35</v>
          </cell>
          <cell r="R83">
            <v>0</v>
          </cell>
          <cell r="W83" t="e">
            <v>#DIV/0!</v>
          </cell>
          <cell r="X83" t="e">
            <v>#DIV/0!</v>
          </cell>
          <cell r="AA83">
            <v>0.8</v>
          </cell>
          <cell r="AB83">
            <v>2.6</v>
          </cell>
          <cell r="AC83">
            <v>-0.2</v>
          </cell>
        </row>
        <row r="84">
          <cell r="A84" t="str">
            <v>346 Колбаса Сервелат Филейбургский с копченой грудинкой ТМ Баварушка в оболов/у 0,35 кг срез  ПОКОМ</v>
          </cell>
          <cell r="B84" t="str">
            <v>шт</v>
          </cell>
          <cell r="D84">
            <v>-146</v>
          </cell>
          <cell r="G84">
            <v>-146</v>
          </cell>
          <cell r="H84">
            <v>150</v>
          </cell>
          <cell r="I84">
            <v>4</v>
          </cell>
          <cell r="J84">
            <v>0</v>
          </cell>
          <cell r="R84">
            <v>0</v>
          </cell>
          <cell r="W84" t="e">
            <v>#DIV/0!</v>
          </cell>
          <cell r="X84" t="e">
            <v>#DIV/0!</v>
          </cell>
          <cell r="AA84">
            <v>1.4</v>
          </cell>
          <cell r="AB84">
            <v>0.4</v>
          </cell>
          <cell r="AC84">
            <v>0</v>
          </cell>
        </row>
        <row r="85">
          <cell r="A85" t="str">
            <v>350 Сосиски Молокуши миникушай ТМ Вязанка в оболочке амицел в модифиц газовой среде 0,45 кг  Поком</v>
          </cell>
          <cell r="B85" t="str">
            <v>шт</v>
          </cell>
          <cell r="D85">
            <v>-427</v>
          </cell>
          <cell r="F85">
            <v>2</v>
          </cell>
          <cell r="G85">
            <v>-435</v>
          </cell>
          <cell r="H85">
            <v>402</v>
          </cell>
          <cell r="I85">
            <v>-33</v>
          </cell>
          <cell r="J85">
            <v>0</v>
          </cell>
          <cell r="R85">
            <v>0.4</v>
          </cell>
          <cell r="W85">
            <v>-82.5</v>
          </cell>
          <cell r="X85">
            <v>-82.5</v>
          </cell>
          <cell r="AA85">
            <v>0.2</v>
          </cell>
          <cell r="AB85">
            <v>2.4</v>
          </cell>
          <cell r="AC85">
            <v>3.8</v>
          </cell>
        </row>
        <row r="86">
          <cell r="A86" t="str">
            <v>351 Сосиски Филейбургские с грудкой ТМ Баварушка в оболо амицел в моди газовой среде 0,33 кг  Поком</v>
          </cell>
          <cell r="B86" t="str">
            <v>шт</v>
          </cell>
          <cell r="D86">
            <v>-54</v>
          </cell>
          <cell r="G86">
            <v>-54</v>
          </cell>
          <cell r="H86">
            <v>54</v>
          </cell>
          <cell r="I86">
            <v>0</v>
          </cell>
          <cell r="J86">
            <v>0</v>
          </cell>
          <cell r="R86">
            <v>0</v>
          </cell>
          <cell r="W86" t="e">
            <v>#DIV/0!</v>
          </cell>
          <cell r="X86" t="e">
            <v>#DIV/0!</v>
          </cell>
          <cell r="AA86">
            <v>0</v>
          </cell>
          <cell r="AB86">
            <v>0</v>
          </cell>
          <cell r="AC86">
            <v>0</v>
          </cell>
        </row>
        <row r="87">
          <cell r="A87" t="str">
            <v>352  Сардельки Сочинки с сыром 0,4 кг ТМ Стародворье   ПОКОМ</v>
          </cell>
          <cell r="B87" t="str">
            <v>шт</v>
          </cell>
          <cell r="C87" t="str">
            <v>АКЦИЯ</v>
          </cell>
          <cell r="E87">
            <v>504</v>
          </cell>
          <cell r="F87">
            <v>259</v>
          </cell>
          <cell r="G87">
            <v>245</v>
          </cell>
          <cell r="I87">
            <v>245</v>
          </cell>
          <cell r="J87">
            <v>0.4</v>
          </cell>
          <cell r="R87">
            <v>51.8</v>
          </cell>
          <cell r="S87">
            <v>320</v>
          </cell>
          <cell r="W87">
            <v>10.907335907335908</v>
          </cell>
          <cell r="X87">
            <v>4.7297297297297298</v>
          </cell>
          <cell r="AA87">
            <v>0</v>
          </cell>
          <cell r="AB87">
            <v>0</v>
          </cell>
          <cell r="AC87">
            <v>0</v>
          </cell>
          <cell r="AD87" t="str">
            <v>акция/вывод</v>
          </cell>
        </row>
        <row r="88">
          <cell r="A88" t="str">
            <v>355 Сос Молочные для завтрака ОР полиамид мгс 0,4 кг НД СК  ПОКОМ</v>
          </cell>
          <cell r="B88" t="str">
            <v>шт</v>
          </cell>
          <cell r="D88">
            <v>-210</v>
          </cell>
          <cell r="G88">
            <v>-210</v>
          </cell>
          <cell r="H88">
            <v>210</v>
          </cell>
          <cell r="I88">
            <v>0</v>
          </cell>
          <cell r="J88">
            <v>0</v>
          </cell>
          <cell r="R88">
            <v>0</v>
          </cell>
          <cell r="W88" t="e">
            <v>#DIV/0!</v>
          </cell>
          <cell r="X88" t="e">
            <v>#DIV/0!</v>
          </cell>
          <cell r="AA88">
            <v>0</v>
          </cell>
          <cell r="AB88">
            <v>0</v>
          </cell>
          <cell r="AC88">
            <v>0</v>
          </cell>
        </row>
        <row r="89">
          <cell r="A89" t="str">
            <v>358 Колбаса Сервелат Мясорубский ТМ Стародворье с мелкорубленным окороком в вак упак  ПОКОМ</v>
          </cell>
          <cell r="B89" t="str">
            <v>кг</v>
          </cell>
          <cell r="D89">
            <v>145.928</v>
          </cell>
          <cell r="F89">
            <v>13.595000000000001</v>
          </cell>
          <cell r="G89">
            <v>126.629</v>
          </cell>
          <cell r="I89">
            <v>126.629</v>
          </cell>
          <cell r="J89">
            <v>1</v>
          </cell>
          <cell r="R89">
            <v>2.7190000000000003</v>
          </cell>
          <cell r="W89">
            <v>46.571901434350863</v>
          </cell>
          <cell r="X89">
            <v>46.571901434350863</v>
          </cell>
          <cell r="AA89">
            <v>7.1189999999999998</v>
          </cell>
          <cell r="AB89">
            <v>5.7031999999999998</v>
          </cell>
          <cell r="AC89">
            <v>7.5563999999999991</v>
          </cell>
        </row>
        <row r="90">
          <cell r="A90" t="str">
            <v>360 Колбаса варено-копченая  Сервелат Левантский ТМ Особый Рецепт  0,35 кг  ПОКОМ</v>
          </cell>
          <cell r="B90" t="str">
            <v>шт</v>
          </cell>
          <cell r="D90">
            <v>76</v>
          </cell>
          <cell r="F90">
            <v>26</v>
          </cell>
          <cell r="G90">
            <v>45</v>
          </cell>
          <cell r="I90">
            <v>45</v>
          </cell>
          <cell r="J90">
            <v>0.35</v>
          </cell>
          <cell r="R90">
            <v>5.2</v>
          </cell>
          <cell r="S90">
            <v>10</v>
          </cell>
          <cell r="W90">
            <v>10.576923076923077</v>
          </cell>
          <cell r="X90">
            <v>8.6538461538461533</v>
          </cell>
          <cell r="AA90">
            <v>5.2</v>
          </cell>
          <cell r="AB90">
            <v>6.2</v>
          </cell>
          <cell r="AC90">
            <v>3.8</v>
          </cell>
        </row>
        <row r="91">
          <cell r="A91" t="str">
            <v>361 Колбаса Салями Филейбургская зернистая ТМ Баварушка в оболочке  в вак 0.28кг ПОКОМ</v>
          </cell>
          <cell r="B91" t="str">
            <v>шт</v>
          </cell>
          <cell r="D91">
            <v>25</v>
          </cell>
          <cell r="E91">
            <v>114</v>
          </cell>
          <cell r="F91">
            <v>24</v>
          </cell>
          <cell r="G91">
            <v>102</v>
          </cell>
          <cell r="I91">
            <v>102</v>
          </cell>
          <cell r="J91">
            <v>0.28000000000000003</v>
          </cell>
          <cell r="R91">
            <v>4.8</v>
          </cell>
          <cell r="W91">
            <v>21.25</v>
          </cell>
          <cell r="X91">
            <v>21.25</v>
          </cell>
          <cell r="AA91">
            <v>7</v>
          </cell>
          <cell r="AB91">
            <v>3.8</v>
          </cell>
          <cell r="AC91">
            <v>10.8</v>
          </cell>
        </row>
        <row r="92">
          <cell r="A92" t="str">
            <v>363 Сардельки Филейские Вязанка ТМ Вязанка в обол NDX  ПОКОМ</v>
          </cell>
          <cell r="B92" t="str">
            <v>кг</v>
          </cell>
          <cell r="D92">
            <v>88.605000000000004</v>
          </cell>
          <cell r="E92">
            <v>255.941</v>
          </cell>
          <cell r="F92">
            <v>131.11000000000001</v>
          </cell>
          <cell r="G92">
            <v>161.01900000000001</v>
          </cell>
          <cell r="I92">
            <v>161.01900000000001</v>
          </cell>
          <cell r="J92">
            <v>1</v>
          </cell>
          <cell r="R92">
            <v>26.222000000000001</v>
          </cell>
          <cell r="S92">
            <v>125</v>
          </cell>
          <cell r="W92">
            <v>10.907596674548088</v>
          </cell>
          <cell r="X92">
            <v>6.1406071237891844</v>
          </cell>
          <cell r="AA92">
            <v>18.793600000000001</v>
          </cell>
          <cell r="AB92">
            <v>38.364400000000003</v>
          </cell>
          <cell r="AC92">
            <v>28.639999999999997</v>
          </cell>
        </row>
        <row r="93">
          <cell r="A93" t="str">
            <v>364 Колбаса Сервелат Филейбургский с копченой грудинкой ТМ Баварушка  в/у 0,28 кг  ПОКОМ</v>
          </cell>
          <cell r="B93" t="str">
            <v>шт</v>
          </cell>
          <cell r="D93">
            <v>31</v>
          </cell>
          <cell r="E93">
            <v>180</v>
          </cell>
          <cell r="F93">
            <v>39</v>
          </cell>
          <cell r="G93">
            <v>154</v>
          </cell>
          <cell r="I93">
            <v>154</v>
          </cell>
          <cell r="J93">
            <v>0.28000000000000003</v>
          </cell>
          <cell r="R93">
            <v>7.8</v>
          </cell>
          <cell r="W93">
            <v>19.743589743589745</v>
          </cell>
          <cell r="X93">
            <v>19.743589743589745</v>
          </cell>
          <cell r="AA93">
            <v>10</v>
          </cell>
          <cell r="AB93">
            <v>7.2</v>
          </cell>
          <cell r="AC93">
            <v>19</v>
          </cell>
        </row>
        <row r="94">
          <cell r="A94" t="str">
            <v>367 Вареные колбасы Молокуша Вязанка Фикс.вес 0,45 п/а Вязанка  ПОКОМ</v>
          </cell>
          <cell r="B94" t="str">
            <v>шт</v>
          </cell>
          <cell r="D94">
            <v>-600</v>
          </cell>
          <cell r="G94">
            <v>-600</v>
          </cell>
          <cell r="H94">
            <v>600</v>
          </cell>
          <cell r="I94">
            <v>0</v>
          </cell>
          <cell r="J94">
            <v>0</v>
          </cell>
          <cell r="R94">
            <v>0</v>
          </cell>
          <cell r="W94" t="e">
            <v>#DIV/0!</v>
          </cell>
          <cell r="X94" t="e">
            <v>#DIV/0!</v>
          </cell>
          <cell r="AA94">
            <v>0</v>
          </cell>
          <cell r="AB94">
            <v>0</v>
          </cell>
          <cell r="AC94">
            <v>0</v>
          </cell>
        </row>
        <row r="95">
          <cell r="A95" t="str">
            <v>369 Колбаса Сливушка ТМ Вязанка в оболочке полиамид вес.  ПОКОМ</v>
          </cell>
          <cell r="B95" t="str">
            <v>кг</v>
          </cell>
          <cell r="C95" t="str">
            <v>АКЦИЯ</v>
          </cell>
          <cell r="E95">
            <v>514.12400000000002</v>
          </cell>
          <cell r="F95">
            <v>86.102000000000004</v>
          </cell>
          <cell r="G95">
            <v>428.02199999999999</v>
          </cell>
          <cell r="I95">
            <v>428.02199999999999</v>
          </cell>
          <cell r="J95">
            <v>1</v>
          </cell>
          <cell r="R95">
            <v>17.220400000000001</v>
          </cell>
          <cell r="W95">
            <v>24.855520196975679</v>
          </cell>
          <cell r="X95">
            <v>24.855520196975679</v>
          </cell>
          <cell r="AA95">
            <v>0</v>
          </cell>
          <cell r="AB95">
            <v>0</v>
          </cell>
          <cell r="AC95">
            <v>0</v>
          </cell>
          <cell r="AD95" t="str">
            <v>акция/вывод</v>
          </cell>
        </row>
        <row r="96">
          <cell r="A96" t="str">
            <v>370 Ветчина Сливушка с индейкой ТМ Вязанка в оболочке полиамид.</v>
          </cell>
          <cell r="B96" t="str">
            <v>кг</v>
          </cell>
          <cell r="C96" t="str">
            <v>АКЦИЯ</v>
          </cell>
          <cell r="E96">
            <v>515.27499999999998</v>
          </cell>
          <cell r="F96">
            <v>101.29300000000001</v>
          </cell>
          <cell r="G96">
            <v>413.98200000000003</v>
          </cell>
          <cell r="I96">
            <v>413.98200000000003</v>
          </cell>
          <cell r="J96">
            <v>1</v>
          </cell>
          <cell r="Q96">
            <v>250</v>
          </cell>
          <cell r="R96">
            <v>20.258600000000001</v>
          </cell>
          <cell r="W96">
            <v>32.775315174789959</v>
          </cell>
          <cell r="X96">
            <v>32.775315174789959</v>
          </cell>
          <cell r="AA96">
            <v>0</v>
          </cell>
          <cell r="AB96">
            <v>0</v>
          </cell>
          <cell r="AC96">
            <v>0</v>
          </cell>
          <cell r="AD96" t="str">
            <v>акция/вывод</v>
          </cell>
        </row>
        <row r="97">
          <cell r="A97" t="str">
            <v>371  Сосиски Сочинки Молочные 0,4 кг ТМ Стародворье  ПОКОМ</v>
          </cell>
          <cell r="B97" t="str">
            <v>шт</v>
          </cell>
          <cell r="C97" t="str">
            <v>АКЦИЯ</v>
          </cell>
          <cell r="E97">
            <v>504</v>
          </cell>
          <cell r="F97">
            <v>212</v>
          </cell>
          <cell r="G97">
            <v>292</v>
          </cell>
          <cell r="I97">
            <v>292</v>
          </cell>
          <cell r="J97">
            <v>0.4</v>
          </cell>
          <cell r="Q97">
            <v>400</v>
          </cell>
          <cell r="R97">
            <v>42.4</v>
          </cell>
          <cell r="W97">
            <v>16.320754716981131</v>
          </cell>
          <cell r="X97">
            <v>16.320754716981131</v>
          </cell>
          <cell r="AA97">
            <v>0</v>
          </cell>
          <cell r="AB97">
            <v>0</v>
          </cell>
          <cell r="AC97">
            <v>0</v>
          </cell>
          <cell r="AD97" t="str">
            <v>акция/вывод</v>
          </cell>
        </row>
        <row r="98">
          <cell r="A98" t="str">
            <v>372  Сосиски Сочинки Сливочные 0,4 кг ТМ Стародворье  ПОКОМ</v>
          </cell>
          <cell r="B98" t="str">
            <v>шт</v>
          </cell>
          <cell r="C98" t="str">
            <v>АКЦИЯ</v>
          </cell>
          <cell r="E98">
            <v>504</v>
          </cell>
          <cell r="F98">
            <v>171</v>
          </cell>
          <cell r="G98">
            <v>333</v>
          </cell>
          <cell r="I98">
            <v>333</v>
          </cell>
          <cell r="J98">
            <v>0.4</v>
          </cell>
          <cell r="Q98">
            <v>400</v>
          </cell>
          <cell r="R98">
            <v>34.200000000000003</v>
          </cell>
          <cell r="W98">
            <v>21.432748538011694</v>
          </cell>
          <cell r="X98">
            <v>21.432748538011694</v>
          </cell>
          <cell r="AA98">
            <v>0</v>
          </cell>
          <cell r="AB98">
            <v>0</v>
          </cell>
          <cell r="AC98">
            <v>0</v>
          </cell>
          <cell r="AD98" t="str">
            <v>акция/вывод</v>
          </cell>
        </row>
        <row r="99">
          <cell r="A99" t="str">
            <v>383 Колбаса Сочинка по-европейски с сочной грудиной ТМ Стародворье в оболочке фиброуз в ва  Поком</v>
          </cell>
          <cell r="B99" t="str">
            <v>кг</v>
          </cell>
          <cell r="E99">
            <v>136.64099999999999</v>
          </cell>
          <cell r="F99">
            <v>2.4670000000000001</v>
          </cell>
          <cell r="G99">
            <v>134.17400000000001</v>
          </cell>
          <cell r="I99">
            <v>134.17400000000001</v>
          </cell>
          <cell r="J99">
            <v>1</v>
          </cell>
          <cell r="O99">
            <v>20</v>
          </cell>
          <cell r="R99">
            <v>0.49340000000000001</v>
          </cell>
          <cell r="W99">
            <v>312.47263883259018</v>
          </cell>
          <cell r="X99">
            <v>312.47263883259018</v>
          </cell>
          <cell r="AA99">
            <v>0</v>
          </cell>
          <cell r="AB99">
            <v>0</v>
          </cell>
          <cell r="AC99">
            <v>0</v>
          </cell>
          <cell r="AD99" t="str">
            <v>новые</v>
          </cell>
        </row>
        <row r="100">
          <cell r="A100" t="str">
            <v>384  Колбаса Сочинка по-фински с сочным окороком ТМ Стародворье в оболочке фиброуз в ва  Поком</v>
          </cell>
          <cell r="B100" t="str">
            <v>кг</v>
          </cell>
          <cell r="E100">
            <v>137.35</v>
          </cell>
          <cell r="F100">
            <v>12.279</v>
          </cell>
          <cell r="G100">
            <v>125.071</v>
          </cell>
          <cell r="I100">
            <v>125.071</v>
          </cell>
          <cell r="J100">
            <v>1</v>
          </cell>
          <cell r="O100">
            <v>20</v>
          </cell>
          <cell r="R100">
            <v>2.4558</v>
          </cell>
          <cell r="W100">
            <v>59.072807231859272</v>
          </cell>
          <cell r="X100">
            <v>59.072807231859272</v>
          </cell>
          <cell r="AA100">
            <v>0</v>
          </cell>
          <cell r="AB100">
            <v>0</v>
          </cell>
          <cell r="AC100">
            <v>0</v>
          </cell>
          <cell r="AD100" t="str">
            <v>новые</v>
          </cell>
        </row>
        <row r="101">
          <cell r="A101" t="str">
            <v>БОНУС_096  Сосиски Баварские,  0.42кг,ПОКОМ</v>
          </cell>
          <cell r="B101" t="str">
            <v>шт</v>
          </cell>
          <cell r="D101">
            <v>-228</v>
          </cell>
          <cell r="F101">
            <v>306</v>
          </cell>
          <cell r="G101">
            <v>-580</v>
          </cell>
          <cell r="I101">
            <v>-580</v>
          </cell>
          <cell r="J101">
            <v>0</v>
          </cell>
          <cell r="R101">
            <v>61.2</v>
          </cell>
          <cell r="W101">
            <v>-9.477124183006536</v>
          </cell>
          <cell r="X101">
            <v>-9.477124183006536</v>
          </cell>
          <cell r="AA101">
            <v>0</v>
          </cell>
          <cell r="AB101">
            <v>0</v>
          </cell>
          <cell r="AC101">
            <v>52.2</v>
          </cell>
        </row>
        <row r="102">
          <cell r="A102" t="str">
            <v>БОНУС_225  Колбаса Дугушка со шпиком, ВЕС, ТМ Стародворье   ПОКОМ</v>
          </cell>
          <cell r="B102" t="str">
            <v>кг</v>
          </cell>
          <cell r="D102">
            <v>-432.08199999999999</v>
          </cell>
          <cell r="F102">
            <v>217.946</v>
          </cell>
          <cell r="G102">
            <v>-754.22400000000005</v>
          </cell>
          <cell r="I102">
            <v>-754.22400000000005</v>
          </cell>
          <cell r="J102">
            <v>0</v>
          </cell>
          <cell r="R102">
            <v>43.589199999999998</v>
          </cell>
          <cell r="W102">
            <v>-17.30300166096189</v>
          </cell>
          <cell r="X102">
            <v>-17.30300166096189</v>
          </cell>
          <cell r="AA102">
            <v>0</v>
          </cell>
          <cell r="AB102">
            <v>0</v>
          </cell>
          <cell r="AC102">
            <v>98.530999999999992</v>
          </cell>
        </row>
        <row r="103">
          <cell r="A103" t="str">
            <v>БОНУС_314 Колбаса вареная Филейская ТМ Вязанка ТС Классическая в оболочке полиамид.  ПОКОМ</v>
          </cell>
          <cell r="B103" t="str">
            <v>кг</v>
          </cell>
          <cell r="D103">
            <v>-65.131</v>
          </cell>
          <cell r="F103">
            <v>54.228000000000002</v>
          </cell>
          <cell r="G103">
            <v>-137.01400000000001</v>
          </cell>
          <cell r="I103">
            <v>-137.01400000000001</v>
          </cell>
          <cell r="J103">
            <v>0</v>
          </cell>
          <cell r="R103">
            <v>10.845600000000001</v>
          </cell>
          <cell r="W103">
            <v>-12.633141550490521</v>
          </cell>
          <cell r="X103">
            <v>-12.633141550490521</v>
          </cell>
          <cell r="AA103">
            <v>0</v>
          </cell>
          <cell r="AB103">
            <v>0</v>
          </cell>
          <cell r="AC103">
            <v>15.4672</v>
          </cell>
        </row>
        <row r="104">
          <cell r="A104" t="str">
            <v>У_231  Колбаса Молочная по-стародворски, ВЕС   ПОКОМ</v>
          </cell>
          <cell r="B104" t="str">
            <v>кг</v>
          </cell>
          <cell r="D104">
            <v>-10.754</v>
          </cell>
          <cell r="G104">
            <v>-10.754</v>
          </cell>
          <cell r="I104">
            <v>-10.754</v>
          </cell>
          <cell r="J104">
            <v>0</v>
          </cell>
          <cell r="R104">
            <v>0</v>
          </cell>
          <cell r="W104" t="e">
            <v>#DIV/0!</v>
          </cell>
          <cell r="X104" t="e">
            <v>#DIV/0!</v>
          </cell>
          <cell r="AA104">
            <v>1.3439999999999999</v>
          </cell>
          <cell r="AB104">
            <v>0</v>
          </cell>
          <cell r="AC104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22.09.2023 - 28.09.2023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Партнер...;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168</v>
          </cell>
          <cell r="F7">
            <v>336</v>
          </cell>
        </row>
        <row r="8">
          <cell r="A8" t="str">
            <v>043  Ветчина Нежная ТМ Особый рецепт, п/а, 0,4кг    ПОКОМ</v>
          </cell>
          <cell r="D8">
            <v>-60</v>
          </cell>
          <cell r="F8">
            <v>-150</v>
          </cell>
        </row>
        <row r="9">
          <cell r="A9" t="str">
            <v>047  Кол Баварская, белков.обол. в термоусад. пакете 0.17 кг, ТМ Стародворье  ПОКОМ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-51.3</v>
          </cell>
          <cell r="F10">
            <v>-114</v>
          </cell>
        </row>
        <row r="11">
          <cell r="A11" t="str">
            <v>059  Колбаса Докторская по-стародворски  0.5 кг, ПОКОМ</v>
          </cell>
          <cell r="D11">
            <v>-35</v>
          </cell>
          <cell r="F11">
            <v>-70</v>
          </cell>
        </row>
        <row r="12">
          <cell r="A12" t="str">
            <v>060  Колбаса Докторская стародворская  0,5 кг,ПОКОМ</v>
          </cell>
          <cell r="D12">
            <v>-40</v>
          </cell>
          <cell r="F12">
            <v>-80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-45</v>
          </cell>
          <cell r="F13">
            <v>-150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-103.2</v>
          </cell>
          <cell r="F14">
            <v>-258</v>
          </cell>
        </row>
        <row r="15">
          <cell r="A15" t="str">
            <v>084  Колбаски Баварские копченые, NDX в МГС 0,28 кг, ТМ Стародворье  ПОКОМ</v>
          </cell>
          <cell r="D15">
            <v>-16.8</v>
          </cell>
          <cell r="F15">
            <v>-60</v>
          </cell>
        </row>
        <row r="16">
          <cell r="A16" t="str">
            <v>091  Сардельки Баварские, МГС 0.38кг, ТМ Стародворье  ПОКОМ</v>
          </cell>
          <cell r="D16">
            <v>-116.28</v>
          </cell>
          <cell r="F16">
            <v>-306</v>
          </cell>
        </row>
        <row r="17">
          <cell r="A17" t="str">
            <v>092  Сосиски Баварские с сыром,  0.42кг,ПОКОМ</v>
          </cell>
          <cell r="D17">
            <v>-161.28</v>
          </cell>
          <cell r="F17">
            <v>-384</v>
          </cell>
        </row>
        <row r="18">
          <cell r="A18" t="str">
            <v>096  Сосиски Баварские,  0.42кг,ПОКОМ</v>
          </cell>
          <cell r="D18">
            <v>-1018.92</v>
          </cell>
          <cell r="F18">
            <v>-2426</v>
          </cell>
        </row>
        <row r="19">
          <cell r="A19" t="str">
            <v>100  Сосиски Баварушки, 0.6кг, БАВАРУШКА ПОКОМ</v>
          </cell>
          <cell r="D19">
            <v>69.599999999999994</v>
          </cell>
          <cell r="F19">
            <v>116</v>
          </cell>
        </row>
        <row r="20">
          <cell r="A20" t="str">
            <v>108  Сосиски С сыром,  0.42кг,ядрена копоть ПОКОМ</v>
          </cell>
          <cell r="D20">
            <v>103.32</v>
          </cell>
          <cell r="F20">
            <v>246</v>
          </cell>
        </row>
        <row r="21">
          <cell r="A21" t="str">
            <v>114  Сосиски Филейбургские с филе сочного окорока, 0,55 кг, БАВАРУШКА ПОКОМ</v>
          </cell>
          <cell r="D21">
            <v>-28.6</v>
          </cell>
          <cell r="F21">
            <v>-52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D22">
            <v>-48.3</v>
          </cell>
          <cell r="F22">
            <v>-138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D23">
            <v>-23.1</v>
          </cell>
          <cell r="F23">
            <v>-66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D24">
            <v>-52.5</v>
          </cell>
          <cell r="F24">
            <v>-150</v>
          </cell>
        </row>
        <row r="25">
          <cell r="A25" t="str">
            <v>248  Сардельки Сочные ТМ Особый рецепт,   ПОКОМ</v>
          </cell>
          <cell r="D25">
            <v>-70.567999999999998</v>
          </cell>
          <cell r="F25">
            <v>-70.567999999999998</v>
          </cell>
        </row>
        <row r="26">
          <cell r="A26" t="str">
            <v>273  Сосиски Сочинки с сочной грудинкой, МГС 0.4кг,   ПОКОМ</v>
          </cell>
          <cell r="D26">
            <v>-144</v>
          </cell>
          <cell r="F26">
            <v>-360</v>
          </cell>
        </row>
        <row r="27">
          <cell r="A27" t="str">
            <v>276  Колбаса Сливушка ТМ Вязанка в оболочке полиамид 0,45 кг  ПОКОМ</v>
          </cell>
          <cell r="D27">
            <v>-112.5</v>
          </cell>
          <cell r="F27">
            <v>-250</v>
          </cell>
        </row>
        <row r="28">
          <cell r="A28" t="str">
            <v>302  Сосиски Сочинки по-баварски,  0.4кг, ТМ Стародворье  ПОКОМ</v>
          </cell>
          <cell r="D28">
            <v>276</v>
          </cell>
          <cell r="F28">
            <v>690</v>
          </cell>
        </row>
        <row r="29">
          <cell r="A29" t="str">
            <v>319  Колбаса вареная Филейская ТМ Вязанка ТС Классическая, 0,45 кг. ПОКОМ</v>
          </cell>
          <cell r="D29">
            <v>-126</v>
          </cell>
          <cell r="F29">
            <v>-280</v>
          </cell>
        </row>
        <row r="30">
          <cell r="A30" t="str">
            <v>320  Сосиски Сочинки с сочным окороком 0,4 кг ТМ Стародворье  ПОКОМ</v>
          </cell>
          <cell r="D30">
            <v>-144</v>
          </cell>
          <cell r="F30">
            <v>-360</v>
          </cell>
        </row>
        <row r="31">
          <cell r="A31" t="str">
            <v>325 Колбаса Сервелат Мясорубский ТМ Стародворье с мелкорубленным окороком 0,35 кг  ПОКОМ</v>
          </cell>
          <cell r="D31">
            <v>-126</v>
          </cell>
          <cell r="F31">
            <v>-360</v>
          </cell>
        </row>
        <row r="32">
          <cell r="A32" t="str">
            <v>340 Ветчина Запекуша с сочным окороком ТМ Стародворские колбасы ТС Вязанка в обо 0,42 кг. ПОКОМ</v>
          </cell>
          <cell r="D32">
            <v>-75.599999999999994</v>
          </cell>
          <cell r="F32">
            <v>-180</v>
          </cell>
        </row>
        <row r="33">
          <cell r="A33" t="str">
            <v>342 Колбаса вареная Филейбургская ТМ Баварушка ТС Баварушка в оболочке вектор 0,45 кг  ПОКОМ</v>
          </cell>
          <cell r="D33">
            <v>-75.599999999999994</v>
          </cell>
          <cell r="F33">
            <v>-168</v>
          </cell>
        </row>
        <row r="34">
          <cell r="A34" t="str">
            <v>343 Колбаса Докторская оригинальная ТМ Особый рецепт в оболочке полиамид 0,4 кг.  ПОКОМ</v>
          </cell>
          <cell r="D34">
            <v>-68</v>
          </cell>
          <cell r="F34">
            <v>-170</v>
          </cell>
        </row>
        <row r="35">
          <cell r="A35" t="str">
            <v>344 Колбаса Салями Финская ТМ Стародворски колбасы ТС Вязанка в оболочке фиброуз в вак 0,35 кг ПОКОМ</v>
          </cell>
          <cell r="D35">
            <v>-50.4</v>
          </cell>
          <cell r="F35">
            <v>-144</v>
          </cell>
        </row>
        <row r="36">
          <cell r="A36" t="str">
            <v>346 Колбаса Сервелат Филейбургский с копченой грудинкой ТМ Баварушка в оболов/у 0,35 кг срез  ПОКОМ</v>
          </cell>
          <cell r="D36">
            <v>-18.899999999999999</v>
          </cell>
          <cell r="F36">
            <v>-54</v>
          </cell>
        </row>
        <row r="37">
          <cell r="A37" t="str">
            <v>347 Паштет печеночный со сливочным маслом ТМ Стародворье ламистер 0,1 кг. Консервы   ПОКОМ</v>
          </cell>
          <cell r="D37">
            <v>120</v>
          </cell>
          <cell r="F37">
            <v>1200</v>
          </cell>
        </row>
        <row r="38">
          <cell r="A38" t="str">
            <v>350 Сосиски Молокуши миникушай ТМ Вязанка в оболочке амицел в модифиц газовой среде 0,45 кг  Поком</v>
          </cell>
          <cell r="D38">
            <v>-89.1</v>
          </cell>
          <cell r="F38">
            <v>-198</v>
          </cell>
        </row>
        <row r="39">
          <cell r="A39" t="str">
            <v>351 Сосиски Филейбургские с грудкой ТМ Баварушка в оболо амицел в моди газовой среде 0,33 кг  Поком</v>
          </cell>
          <cell r="D39">
            <v>67.319999999999993</v>
          </cell>
          <cell r="F39">
            <v>204</v>
          </cell>
        </row>
        <row r="40">
          <cell r="A40" t="str">
            <v>355 Сос Молочные для завтрака ОР полиамид мгс 0,4 кг НД СК  ПОКОМ</v>
          </cell>
          <cell r="D40">
            <v>-79.2</v>
          </cell>
          <cell r="F40">
            <v>-198</v>
          </cell>
        </row>
        <row r="41">
          <cell r="A41" t="str">
            <v>367 Вареные колбасы Молокуша Вязанка Фикс.вес 0,45 п/а Вязанка  ПОКОМ</v>
          </cell>
          <cell r="D41">
            <v>-270</v>
          </cell>
          <cell r="F41">
            <v>-600</v>
          </cell>
        </row>
        <row r="42">
          <cell r="A42" t="str">
            <v>Итого</v>
          </cell>
          <cell r="D42">
            <v>-2445.9079999999999</v>
          </cell>
          <cell r="F42">
            <v>-5004.5680000000002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113"/>
  <sheetViews>
    <sheetView tabSelected="1" workbookViewId="0">
      <pane ySplit="5" topLeftCell="A12" activePane="bottomLeft" state="frozen"/>
      <selection pane="bottomLeft" activeCell="AB24" sqref="AB24"/>
    </sheetView>
  </sheetViews>
  <sheetFormatPr defaultColWidth="10.5" defaultRowHeight="11.45" customHeight="1" outlineLevelRow="2" x14ac:dyDescent="0.2"/>
  <cols>
    <col min="1" max="1" width="73" style="1" customWidth="1"/>
    <col min="2" max="2" width="4.1640625" style="1" customWidth="1"/>
    <col min="3" max="3" width="12.1640625" style="1" customWidth="1"/>
    <col min="4" max="7" width="8" style="1" customWidth="1"/>
    <col min="8" max="8" width="4.6640625" style="17" customWidth="1"/>
    <col min="9" max="9" width="1.6640625" style="2" customWidth="1"/>
    <col min="10" max="10" width="1.83203125" style="2" customWidth="1"/>
    <col min="11" max="12" width="8" style="2" customWidth="1"/>
    <col min="13" max="13" width="2.1640625" style="2" customWidth="1"/>
    <col min="14" max="14" width="8" style="27" customWidth="1"/>
    <col min="15" max="15" width="2" style="2" customWidth="1"/>
    <col min="16" max="16" width="7.5" style="2" customWidth="1"/>
    <col min="17" max="17" width="10.5" style="2"/>
    <col min="18" max="20" width="2.33203125" style="2" customWidth="1"/>
    <col min="21" max="22" width="7" style="2" customWidth="1"/>
    <col min="23" max="24" width="2.1640625" style="2" customWidth="1"/>
    <col min="25" max="27" width="8.1640625" style="2" customWidth="1"/>
    <col min="28" max="28" width="19.83203125" style="2" customWidth="1"/>
    <col min="29" max="29" width="10.5" style="2"/>
    <col min="30" max="32" width="2.1640625" style="2" customWidth="1"/>
    <col min="33" max="16384" width="10.5" style="2"/>
  </cols>
  <sheetData>
    <row r="1" spans="1:32" ht="12.95" customHeight="1" outlineLevel="1" x14ac:dyDescent="0.2">
      <c r="A1" s="3" t="s">
        <v>0</v>
      </c>
    </row>
    <row r="2" spans="1:32" ht="12.95" customHeight="1" outlineLevel="1" x14ac:dyDescent="0.2">
      <c r="A2" s="3"/>
    </row>
    <row r="3" spans="1:32" ht="26.1" customHeight="1" x14ac:dyDescent="0.2">
      <c r="A3" s="4" t="s">
        <v>1</v>
      </c>
      <c r="B3" s="4" t="s">
        <v>2</v>
      </c>
      <c r="C3" s="19" t="s">
        <v>138</v>
      </c>
      <c r="D3" s="4" t="s">
        <v>3</v>
      </c>
      <c r="E3" s="4"/>
      <c r="F3" s="4"/>
      <c r="G3" s="4"/>
      <c r="H3" s="10" t="s">
        <v>116</v>
      </c>
      <c r="I3" s="11" t="s">
        <v>117</v>
      </c>
      <c r="J3" s="11" t="s">
        <v>118</v>
      </c>
      <c r="K3" s="11" t="s">
        <v>119</v>
      </c>
      <c r="L3" s="11" t="s">
        <v>120</v>
      </c>
      <c r="M3" s="11" t="s">
        <v>121</v>
      </c>
      <c r="N3" s="12" t="s">
        <v>121</v>
      </c>
      <c r="O3" s="11" t="s">
        <v>121</v>
      </c>
      <c r="P3" s="11" t="s">
        <v>122</v>
      </c>
      <c r="Q3" s="12" t="s">
        <v>123</v>
      </c>
      <c r="R3" s="11" t="s">
        <v>124</v>
      </c>
      <c r="S3" s="11" t="s">
        <v>125</v>
      </c>
      <c r="T3" s="11" t="s">
        <v>121</v>
      </c>
      <c r="U3" s="11" t="s">
        <v>126</v>
      </c>
      <c r="V3" s="11" t="s">
        <v>127</v>
      </c>
      <c r="W3" s="11" t="s">
        <v>128</v>
      </c>
      <c r="X3" s="11" t="s">
        <v>120</v>
      </c>
      <c r="Y3" s="13" t="s">
        <v>129</v>
      </c>
      <c r="Z3" s="13" t="s">
        <v>130</v>
      </c>
      <c r="AA3" s="13" t="s">
        <v>137</v>
      </c>
      <c r="AB3" s="11" t="s">
        <v>131</v>
      </c>
      <c r="AC3" s="11" t="s">
        <v>132</v>
      </c>
      <c r="AD3" s="11"/>
      <c r="AE3" s="11"/>
      <c r="AF3" s="11"/>
    </row>
    <row r="4" spans="1:32" ht="36.75" customHeight="1" x14ac:dyDescent="0.2">
      <c r="A4" s="4" t="s">
        <v>1</v>
      </c>
      <c r="B4" s="4" t="s">
        <v>2</v>
      </c>
      <c r="C4" s="19" t="s">
        <v>138</v>
      </c>
      <c r="D4" s="4" t="s">
        <v>4</v>
      </c>
      <c r="E4" s="4" t="s">
        <v>5</v>
      </c>
      <c r="F4" s="4" t="s">
        <v>6</v>
      </c>
      <c r="G4" s="4" t="s">
        <v>7</v>
      </c>
      <c r="H4" s="10"/>
      <c r="I4" s="11"/>
      <c r="J4" s="11"/>
      <c r="K4" s="11"/>
      <c r="L4" s="14" t="s">
        <v>133</v>
      </c>
      <c r="M4" s="15" t="s">
        <v>134</v>
      </c>
      <c r="N4" s="28" t="s">
        <v>135</v>
      </c>
      <c r="O4" s="15" t="s">
        <v>136</v>
      </c>
      <c r="P4" s="11"/>
      <c r="Q4" s="12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 t="s">
        <v>123</v>
      </c>
      <c r="AD4" s="11" t="s">
        <v>124</v>
      </c>
      <c r="AE4" s="11"/>
      <c r="AF4" s="11"/>
    </row>
    <row r="5" spans="1:32" ht="11.1" customHeight="1" x14ac:dyDescent="0.2">
      <c r="A5" s="5"/>
      <c r="B5" s="5"/>
      <c r="C5" s="5"/>
      <c r="D5" s="6"/>
      <c r="E5" s="6"/>
      <c r="F5" s="16">
        <f t="shared" ref="F5:G5" si="0">SUM(F6:F251)</f>
        <v>27209.981</v>
      </c>
      <c r="G5" s="16">
        <f t="shared" si="0"/>
        <v>31151.213999999996</v>
      </c>
      <c r="H5" s="10"/>
      <c r="I5" s="16">
        <f t="shared" ref="I5:T5" si="1">SUM(I6:I251)</f>
        <v>0</v>
      </c>
      <c r="J5" s="16">
        <f t="shared" si="1"/>
        <v>0</v>
      </c>
      <c r="K5" s="16">
        <f t="shared" si="1"/>
        <v>32214.548999999995</v>
      </c>
      <c r="L5" s="16">
        <f t="shared" si="1"/>
        <v>-5004.5680000000002</v>
      </c>
      <c r="M5" s="16">
        <f t="shared" si="1"/>
        <v>0</v>
      </c>
      <c r="N5" s="16">
        <f t="shared" si="1"/>
        <v>20601</v>
      </c>
      <c r="O5" s="16">
        <f t="shared" si="1"/>
        <v>0</v>
      </c>
      <c r="P5" s="16">
        <f t="shared" si="1"/>
        <v>6442.9098000000004</v>
      </c>
      <c r="Q5" s="16">
        <f t="shared" si="1"/>
        <v>15870</v>
      </c>
      <c r="R5" s="16">
        <f t="shared" si="1"/>
        <v>0</v>
      </c>
      <c r="S5" s="16">
        <f t="shared" si="1"/>
        <v>0</v>
      </c>
      <c r="T5" s="16">
        <f t="shared" si="1"/>
        <v>0</v>
      </c>
      <c r="U5" s="11"/>
      <c r="V5" s="11"/>
      <c r="W5" s="11"/>
      <c r="X5" s="11"/>
      <c r="Y5" s="16">
        <f>SUM(Y6:Y251)</f>
        <v>4174.4647999999997</v>
      </c>
      <c r="Z5" s="16">
        <f>SUM(Z6:Z251)</f>
        <v>6218.9510000000018</v>
      </c>
      <c r="AA5" s="16">
        <f>SUM(AA6:AA251)</f>
        <v>5642.0337999999992</v>
      </c>
      <c r="AB5" s="11"/>
      <c r="AC5" s="16">
        <f>SUM(AC6:AC251)</f>
        <v>14650.75</v>
      </c>
      <c r="AD5" s="16">
        <f>SUM(AD6:AD251)</f>
        <v>0</v>
      </c>
      <c r="AE5" s="16">
        <f>SUM(AE6:AE251)</f>
        <v>0</v>
      </c>
      <c r="AF5" s="16">
        <f>SUM(AF6:AF251)</f>
        <v>0</v>
      </c>
    </row>
    <row r="6" spans="1:32" ht="11.1" customHeight="1" outlineLevel="2" x14ac:dyDescent="0.2">
      <c r="A6" s="7" t="s">
        <v>8</v>
      </c>
      <c r="B6" s="7" t="s">
        <v>9</v>
      </c>
      <c r="C6" s="20" t="str">
        <f>VLOOKUP(A6,[1]TDSheet!$A:$C,3,0)</f>
        <v>АКЦИЯ</v>
      </c>
      <c r="D6" s="8">
        <v>715.96199999999999</v>
      </c>
      <c r="E6" s="8">
        <v>236.41</v>
      </c>
      <c r="F6" s="8">
        <v>179.39699999999999</v>
      </c>
      <c r="G6" s="8">
        <v>762.827</v>
      </c>
      <c r="H6" s="17">
        <v>0</v>
      </c>
      <c r="K6" s="2">
        <f>F6-L6</f>
        <v>179.39699999999999</v>
      </c>
      <c r="P6" s="2">
        <f>K6/5</f>
        <v>35.879399999999997</v>
      </c>
      <c r="Q6" s="30">
        <v>0</v>
      </c>
      <c r="R6" s="22"/>
      <c r="S6" s="22"/>
      <c r="T6" s="22"/>
      <c r="U6" s="2">
        <f>(G6+N6+Q6+R6+S6+T6)/P6</f>
        <v>21.260862779199208</v>
      </c>
      <c r="V6" s="2">
        <f>(G6+N6)/P6</f>
        <v>21.260862779199208</v>
      </c>
      <c r="Y6" s="2">
        <f>VLOOKUP(A6,[1]TDSheet!$A:$AB,28,0)</f>
        <v>20.721799999999998</v>
      </c>
      <c r="Z6" s="2">
        <f>VLOOKUP(A6,[1]TDSheet!$A:$AC,29,0)</f>
        <v>28.473000000000003</v>
      </c>
      <c r="AA6" s="2">
        <f>VLOOKUP(A6,[1]TDSheet!$A:$R,18,0)</f>
        <v>33.944400000000002</v>
      </c>
      <c r="AB6" s="29" t="s">
        <v>143</v>
      </c>
      <c r="AC6" s="2">
        <f>Q6*H6</f>
        <v>0</v>
      </c>
    </row>
    <row r="7" spans="1:32" ht="11.1" customHeight="1" outlineLevel="2" x14ac:dyDescent="0.2">
      <c r="A7" s="7" t="s">
        <v>10</v>
      </c>
      <c r="B7" s="7" t="s">
        <v>9</v>
      </c>
      <c r="C7" s="20" t="str">
        <f>VLOOKUP(A7,[1]TDSheet!$A:$C,3,0)</f>
        <v>АКЦИЯ</v>
      </c>
      <c r="D7" s="8">
        <v>700.31100000000004</v>
      </c>
      <c r="E7" s="8">
        <v>418.75599999999997</v>
      </c>
      <c r="F7" s="8">
        <v>391.27699999999999</v>
      </c>
      <c r="G7" s="8">
        <v>727.79</v>
      </c>
      <c r="H7" s="17">
        <f>VLOOKUP(A7,[1]TDSheet!$A:$J,10,0)</f>
        <v>1</v>
      </c>
      <c r="K7" s="2">
        <f t="shared" ref="K7:K70" si="2">F7-L7</f>
        <v>391.27699999999999</v>
      </c>
      <c r="P7" s="2">
        <f t="shared" ref="P7:P70" si="3">K7/5</f>
        <v>78.255399999999995</v>
      </c>
      <c r="Q7" s="31">
        <v>0</v>
      </c>
      <c r="R7" s="22"/>
      <c r="S7" s="22"/>
      <c r="T7" s="22"/>
      <c r="U7" s="2">
        <f t="shared" ref="U7:U70" si="4">(G7+N7+Q7+R7+S7+T7)/P7</f>
        <v>9.3001888687553826</v>
      </c>
      <c r="V7" s="2">
        <f t="shared" ref="V7:V70" si="5">(G7+N7)/P7</f>
        <v>9.3001888687553826</v>
      </c>
      <c r="Y7" s="2">
        <f>VLOOKUP(A7,[1]TDSheet!$A:$AB,28,0)</f>
        <v>49.898600000000002</v>
      </c>
      <c r="Z7" s="2">
        <f>VLOOKUP(A7,[1]TDSheet!$A:$AC,29,0)</f>
        <v>70.895200000000003</v>
      </c>
      <c r="AA7" s="2">
        <f>VLOOKUP(A7,[1]TDSheet!$A:$R,18,0)</f>
        <v>48.861800000000002</v>
      </c>
      <c r="AC7" s="2">
        <f t="shared" ref="AC7:AC70" si="6">Q7*H7</f>
        <v>0</v>
      </c>
    </row>
    <row r="8" spans="1:32" ht="11.1" customHeight="1" outlineLevel="2" x14ac:dyDescent="0.2">
      <c r="A8" s="7" t="s">
        <v>11</v>
      </c>
      <c r="B8" s="7" t="s">
        <v>9</v>
      </c>
      <c r="C8" s="7"/>
      <c r="D8" s="8"/>
      <c r="E8" s="8">
        <v>225.45699999999999</v>
      </c>
      <c r="F8" s="8"/>
      <c r="G8" s="8">
        <v>225.45699999999999</v>
      </c>
      <c r="H8" s="17">
        <v>0</v>
      </c>
      <c r="K8" s="2">
        <f t="shared" si="2"/>
        <v>0</v>
      </c>
      <c r="P8" s="2">
        <f t="shared" si="3"/>
        <v>0</v>
      </c>
      <c r="Q8" s="22"/>
      <c r="R8" s="22"/>
      <c r="S8" s="22"/>
      <c r="T8" s="22"/>
      <c r="U8" s="2" t="e">
        <f t="shared" si="4"/>
        <v>#DIV/0!</v>
      </c>
      <c r="V8" s="2" t="e">
        <f t="shared" si="5"/>
        <v>#DIV/0!</v>
      </c>
      <c r="Y8" s="2">
        <v>0</v>
      </c>
      <c r="Z8" s="2">
        <v>0</v>
      </c>
      <c r="AA8" s="2">
        <v>0</v>
      </c>
      <c r="AC8" s="2">
        <f t="shared" si="6"/>
        <v>0</v>
      </c>
    </row>
    <row r="9" spans="1:32" ht="11.1" customHeight="1" outlineLevel="2" x14ac:dyDescent="0.2">
      <c r="A9" s="7" t="s">
        <v>12</v>
      </c>
      <c r="B9" s="7" t="s">
        <v>9</v>
      </c>
      <c r="C9" s="7"/>
      <c r="D9" s="8">
        <v>462.62900000000002</v>
      </c>
      <c r="E9" s="8">
        <v>78.832999999999998</v>
      </c>
      <c r="F9" s="8">
        <v>247.67599999999999</v>
      </c>
      <c r="G9" s="8">
        <v>261.59199999999998</v>
      </c>
      <c r="H9" s="17">
        <f>VLOOKUP(A9,[1]TDSheet!$A:$J,10,0)</f>
        <v>1</v>
      </c>
      <c r="K9" s="2">
        <f t="shared" si="2"/>
        <v>247.67599999999999</v>
      </c>
      <c r="N9" s="27">
        <v>148</v>
      </c>
      <c r="P9" s="2">
        <f t="shared" si="3"/>
        <v>49.535199999999996</v>
      </c>
      <c r="Q9" s="22">
        <v>135</v>
      </c>
      <c r="R9" s="22"/>
      <c r="S9" s="22"/>
      <c r="T9" s="22"/>
      <c r="U9" s="2">
        <f t="shared" si="4"/>
        <v>10.994040601430902</v>
      </c>
      <c r="V9" s="2">
        <f t="shared" si="5"/>
        <v>8.2687058899530026</v>
      </c>
      <c r="Y9" s="2">
        <f>VLOOKUP(A9,[1]TDSheet!$A:$AB,28,0)</f>
        <v>43.267200000000003</v>
      </c>
      <c r="Z9" s="2">
        <f>VLOOKUP(A9,[1]TDSheet!$A:$AC,29,0)</f>
        <v>59.504600000000003</v>
      </c>
      <c r="AA9" s="2">
        <f>VLOOKUP(A9,[1]TDSheet!$A:$R,18,0)</f>
        <v>57.122</v>
      </c>
      <c r="AC9" s="2">
        <f t="shared" si="6"/>
        <v>135</v>
      </c>
    </row>
    <row r="10" spans="1:32" ht="11.1" customHeight="1" outlineLevel="2" x14ac:dyDescent="0.2">
      <c r="A10" s="7" t="s">
        <v>13</v>
      </c>
      <c r="B10" s="7" t="s">
        <v>9</v>
      </c>
      <c r="C10" s="7"/>
      <c r="D10" s="8">
        <v>1009.651</v>
      </c>
      <c r="E10" s="8">
        <v>104.83199999999999</v>
      </c>
      <c r="F10" s="8">
        <v>815.83500000000004</v>
      </c>
      <c r="G10" s="8">
        <v>265.43200000000002</v>
      </c>
      <c r="H10" s="17">
        <f>VLOOKUP(A10,[1]TDSheet!$A:$J,10,0)</f>
        <v>1</v>
      </c>
      <c r="K10" s="2">
        <f t="shared" si="2"/>
        <v>815.83500000000004</v>
      </c>
      <c r="N10" s="27">
        <v>455</v>
      </c>
      <c r="P10" s="2">
        <f t="shared" si="3"/>
        <v>163.167</v>
      </c>
      <c r="Q10" s="22">
        <v>1070</v>
      </c>
      <c r="R10" s="22"/>
      <c r="S10" s="22"/>
      <c r="T10" s="22"/>
      <c r="U10" s="2">
        <f t="shared" si="4"/>
        <v>10.97300311950333</v>
      </c>
      <c r="V10" s="2">
        <f t="shared" si="5"/>
        <v>4.4153045652613576</v>
      </c>
      <c r="Y10" s="2">
        <f>VLOOKUP(A10,[1]TDSheet!$A:$AB,28,0)</f>
        <v>90.540199999999999</v>
      </c>
      <c r="Z10" s="2">
        <f>VLOOKUP(A10,[1]TDSheet!$A:$AC,29,0)</f>
        <v>131.9864</v>
      </c>
      <c r="AA10" s="2">
        <f>VLOOKUP(A10,[1]TDSheet!$A:$R,18,0)</f>
        <v>133.59459999999999</v>
      </c>
      <c r="AC10" s="2">
        <f t="shared" si="6"/>
        <v>1070</v>
      </c>
    </row>
    <row r="11" spans="1:32" ht="11.1" customHeight="1" outlineLevel="2" x14ac:dyDescent="0.2">
      <c r="A11" s="7" t="s">
        <v>14</v>
      </c>
      <c r="B11" s="7" t="s">
        <v>9</v>
      </c>
      <c r="C11" s="7"/>
      <c r="D11" s="8"/>
      <c r="E11" s="8">
        <v>57.902000000000001</v>
      </c>
      <c r="F11" s="8">
        <v>11.435</v>
      </c>
      <c r="G11" s="8">
        <v>46.466999999999999</v>
      </c>
      <c r="H11" s="17">
        <f>VLOOKUP(A11,[1]TDSheet!$A:$J,10,0)</f>
        <v>0</v>
      </c>
      <c r="K11" s="2">
        <f t="shared" si="2"/>
        <v>11.435</v>
      </c>
      <c r="P11" s="2">
        <f t="shared" si="3"/>
        <v>2.2869999999999999</v>
      </c>
      <c r="Q11" s="22"/>
      <c r="R11" s="22"/>
      <c r="S11" s="22"/>
      <c r="T11" s="22"/>
      <c r="U11" s="2">
        <f t="shared" si="4"/>
        <v>20.317883690424136</v>
      </c>
      <c r="V11" s="2">
        <f t="shared" si="5"/>
        <v>20.317883690424136</v>
      </c>
      <c r="Y11" s="2">
        <f>VLOOKUP(A11,[1]TDSheet!$A:$AB,28,0)</f>
        <v>10.7148</v>
      </c>
      <c r="Z11" s="2">
        <f>VLOOKUP(A11,[1]TDSheet!$A:$AC,29,0)</f>
        <v>0</v>
      </c>
      <c r="AA11" s="2">
        <f>VLOOKUP(A11,[1]TDSheet!$A:$R,18,0)</f>
        <v>0</v>
      </c>
      <c r="AC11" s="2">
        <f t="shared" si="6"/>
        <v>0</v>
      </c>
    </row>
    <row r="12" spans="1:32" ht="11.1" customHeight="1" outlineLevel="2" x14ac:dyDescent="0.2">
      <c r="A12" s="7" t="s">
        <v>22</v>
      </c>
      <c r="B12" s="7" t="s">
        <v>23</v>
      </c>
      <c r="C12" s="7"/>
      <c r="D12" s="8"/>
      <c r="E12" s="8">
        <v>60</v>
      </c>
      <c r="F12" s="8">
        <v>12</v>
      </c>
      <c r="G12" s="8">
        <v>48</v>
      </c>
      <c r="H12" s="17">
        <v>0</v>
      </c>
      <c r="K12" s="2">
        <f t="shared" si="2"/>
        <v>12</v>
      </c>
      <c r="P12" s="2">
        <f t="shared" si="3"/>
        <v>2.4</v>
      </c>
      <c r="Q12" s="22"/>
      <c r="R12" s="22"/>
      <c r="S12" s="22"/>
      <c r="T12" s="22"/>
      <c r="U12" s="2">
        <f t="shared" si="4"/>
        <v>20</v>
      </c>
      <c r="V12" s="2">
        <f t="shared" si="5"/>
        <v>20</v>
      </c>
      <c r="Y12" s="2">
        <v>0</v>
      </c>
      <c r="Z12" s="2">
        <v>0</v>
      </c>
      <c r="AA12" s="2">
        <v>0</v>
      </c>
      <c r="AC12" s="2">
        <f t="shared" si="6"/>
        <v>0</v>
      </c>
    </row>
    <row r="13" spans="1:32" ht="11.1" customHeight="1" outlineLevel="2" x14ac:dyDescent="0.2">
      <c r="A13" s="7" t="s">
        <v>24</v>
      </c>
      <c r="B13" s="7" t="s">
        <v>23</v>
      </c>
      <c r="C13" s="7"/>
      <c r="D13" s="8"/>
      <c r="E13" s="8">
        <v>42</v>
      </c>
      <c r="F13" s="8">
        <v>4</v>
      </c>
      <c r="G13" s="8">
        <v>38</v>
      </c>
      <c r="H13" s="17">
        <v>0</v>
      </c>
      <c r="K13" s="2">
        <f t="shared" si="2"/>
        <v>4</v>
      </c>
      <c r="P13" s="2">
        <f t="shared" si="3"/>
        <v>0.8</v>
      </c>
      <c r="Q13" s="22"/>
      <c r="R13" s="22"/>
      <c r="S13" s="22"/>
      <c r="T13" s="22"/>
      <c r="U13" s="2">
        <f t="shared" si="4"/>
        <v>47.5</v>
      </c>
      <c r="V13" s="2">
        <f t="shared" si="5"/>
        <v>47.5</v>
      </c>
      <c r="Y13" s="2">
        <v>0</v>
      </c>
      <c r="Z13" s="2">
        <v>0</v>
      </c>
      <c r="AA13" s="2">
        <v>0</v>
      </c>
      <c r="AC13" s="2">
        <f t="shared" si="6"/>
        <v>0</v>
      </c>
    </row>
    <row r="14" spans="1:32" ht="21.95" customHeight="1" outlineLevel="2" x14ac:dyDescent="0.2">
      <c r="A14" s="7" t="s">
        <v>25</v>
      </c>
      <c r="B14" s="7" t="s">
        <v>23</v>
      </c>
      <c r="C14" s="7"/>
      <c r="D14" s="8">
        <v>108</v>
      </c>
      <c r="E14" s="8">
        <v>3</v>
      </c>
      <c r="F14" s="8">
        <v>51</v>
      </c>
      <c r="G14" s="8">
        <v>60</v>
      </c>
      <c r="H14" s="17">
        <f>VLOOKUP(A14,[1]TDSheet!$A:$J,10,0)</f>
        <v>0.4</v>
      </c>
      <c r="K14" s="2">
        <f t="shared" si="2"/>
        <v>51</v>
      </c>
      <c r="N14" s="27">
        <v>10</v>
      </c>
      <c r="P14" s="2">
        <f t="shared" si="3"/>
        <v>10.199999999999999</v>
      </c>
      <c r="Q14" s="22">
        <v>40</v>
      </c>
      <c r="R14" s="22"/>
      <c r="S14" s="22"/>
      <c r="T14" s="22"/>
      <c r="U14" s="2">
        <f t="shared" si="4"/>
        <v>10.784313725490197</v>
      </c>
      <c r="V14" s="2">
        <f t="shared" si="5"/>
        <v>6.8627450980392162</v>
      </c>
      <c r="Y14" s="2">
        <f>VLOOKUP(A14,[1]TDSheet!$A:$AB,28,0)</f>
        <v>7</v>
      </c>
      <c r="Z14" s="2">
        <f>VLOOKUP(A14,[1]TDSheet!$A:$AC,29,0)</f>
        <v>14.4</v>
      </c>
      <c r="AA14" s="2">
        <f>VLOOKUP(A14,[1]TDSheet!$A:$R,18,0)</f>
        <v>10.8</v>
      </c>
      <c r="AC14" s="2">
        <f t="shared" si="6"/>
        <v>16</v>
      </c>
    </row>
    <row r="15" spans="1:32" ht="11.1" customHeight="1" outlineLevel="2" x14ac:dyDescent="0.2">
      <c r="A15" s="7" t="s">
        <v>26</v>
      </c>
      <c r="B15" s="7" t="s">
        <v>23</v>
      </c>
      <c r="C15" s="7"/>
      <c r="D15" s="8">
        <v>-60</v>
      </c>
      <c r="E15" s="8">
        <v>559</v>
      </c>
      <c r="F15" s="8">
        <v>334</v>
      </c>
      <c r="G15" s="8">
        <v>61</v>
      </c>
      <c r="H15" s="17">
        <f>VLOOKUP(A15,[1]TDSheet!$A:$J,10,0)</f>
        <v>0</v>
      </c>
      <c r="K15" s="2">
        <f t="shared" si="2"/>
        <v>-2</v>
      </c>
      <c r="L15" s="2">
        <f>VLOOKUP(A15,[2]TDSheet!$A:$F,6,0)</f>
        <v>336</v>
      </c>
      <c r="P15" s="2">
        <f t="shared" si="3"/>
        <v>-0.4</v>
      </c>
      <c r="Q15" s="22"/>
      <c r="R15" s="22"/>
      <c r="S15" s="22"/>
      <c r="T15" s="22"/>
      <c r="U15" s="2">
        <f t="shared" si="4"/>
        <v>-152.5</v>
      </c>
      <c r="V15" s="2">
        <f t="shared" si="5"/>
        <v>-152.5</v>
      </c>
      <c r="Y15" s="2">
        <f>VLOOKUP(A15,[1]TDSheet!$A:$AB,28,0)</f>
        <v>0.8</v>
      </c>
      <c r="Z15" s="2">
        <f>VLOOKUP(A15,[1]TDSheet!$A:$AC,29,0)</f>
        <v>0</v>
      </c>
      <c r="AA15" s="2">
        <f>VLOOKUP(A15,[1]TDSheet!$A:$R,18,0)</f>
        <v>0</v>
      </c>
      <c r="AC15" s="2">
        <f t="shared" si="6"/>
        <v>0</v>
      </c>
    </row>
    <row r="16" spans="1:32" ht="11.1" customHeight="1" outlineLevel="2" x14ac:dyDescent="0.2">
      <c r="A16" s="7" t="s">
        <v>27</v>
      </c>
      <c r="B16" s="7" t="s">
        <v>23</v>
      </c>
      <c r="C16" s="7"/>
      <c r="D16" s="8">
        <v>844</v>
      </c>
      <c r="E16" s="8">
        <v>3</v>
      </c>
      <c r="F16" s="8">
        <v>310.59199999999998</v>
      </c>
      <c r="G16" s="8"/>
      <c r="H16" s="17">
        <f>VLOOKUP(A16,[1]TDSheet!$A:$J,10,0)</f>
        <v>0.45</v>
      </c>
      <c r="K16" s="2">
        <f t="shared" si="2"/>
        <v>310.59199999999998</v>
      </c>
      <c r="P16" s="2">
        <f t="shared" si="3"/>
        <v>62.118399999999994</v>
      </c>
      <c r="Q16" s="22">
        <v>375</v>
      </c>
      <c r="R16" s="22"/>
      <c r="S16" s="22"/>
      <c r="T16" s="22"/>
      <c r="U16" s="2">
        <f t="shared" si="4"/>
        <v>6.0368586441376477</v>
      </c>
      <c r="V16" s="2">
        <f t="shared" si="5"/>
        <v>0</v>
      </c>
      <c r="Y16" s="2">
        <f>VLOOKUP(A16,[1]TDSheet!$A:$AB,28,0)</f>
        <v>87.8</v>
      </c>
      <c r="Z16" s="2">
        <f>VLOOKUP(A16,[1]TDSheet!$A:$AC,29,0)</f>
        <v>84.6</v>
      </c>
      <c r="AA16" s="2">
        <f>VLOOKUP(A16,[1]TDSheet!$A:$R,18,0)</f>
        <v>54.4</v>
      </c>
      <c r="AC16" s="2">
        <f t="shared" si="6"/>
        <v>168.75</v>
      </c>
    </row>
    <row r="17" spans="1:29" ht="11.1" customHeight="1" outlineLevel="2" x14ac:dyDescent="0.2">
      <c r="A17" s="7" t="s">
        <v>28</v>
      </c>
      <c r="B17" s="7" t="s">
        <v>23</v>
      </c>
      <c r="C17" s="7"/>
      <c r="D17" s="8">
        <v>1011.538</v>
      </c>
      <c r="E17" s="8"/>
      <c r="F17" s="8">
        <v>583.76900000000001</v>
      </c>
      <c r="G17" s="8">
        <v>406.23099999999999</v>
      </c>
      <c r="H17" s="17">
        <f>VLOOKUP(A17,[1]TDSheet!$A:$J,10,0)</f>
        <v>0.45</v>
      </c>
      <c r="K17" s="2">
        <f t="shared" si="2"/>
        <v>583.76900000000001</v>
      </c>
      <c r="P17" s="2">
        <f t="shared" si="3"/>
        <v>116.7538</v>
      </c>
      <c r="Q17" s="22">
        <v>645</v>
      </c>
      <c r="R17" s="22"/>
      <c r="S17" s="22"/>
      <c r="T17" s="22"/>
      <c r="U17" s="2">
        <f t="shared" si="4"/>
        <v>9.0038268561708481</v>
      </c>
      <c r="V17" s="2">
        <f t="shared" si="5"/>
        <v>3.4793813991493212</v>
      </c>
      <c r="Y17" s="2">
        <f>VLOOKUP(A17,[1]TDSheet!$A:$AB,28,0)</f>
        <v>94.4</v>
      </c>
      <c r="Z17" s="2">
        <f>VLOOKUP(A17,[1]TDSheet!$A:$AC,29,0)</f>
        <v>117.81679999999999</v>
      </c>
      <c r="AA17" s="2">
        <f>VLOOKUP(A17,[1]TDSheet!$A:$R,18,0)</f>
        <v>63.2</v>
      </c>
      <c r="AC17" s="2">
        <f t="shared" si="6"/>
        <v>290.25</v>
      </c>
    </row>
    <row r="18" spans="1:29" ht="21.95" customHeight="1" outlineLevel="2" x14ac:dyDescent="0.2">
      <c r="A18" s="7" t="s">
        <v>29</v>
      </c>
      <c r="B18" s="7" t="s">
        <v>23</v>
      </c>
      <c r="C18" s="7"/>
      <c r="D18" s="8">
        <v>150</v>
      </c>
      <c r="E18" s="8"/>
      <c r="F18" s="8">
        <v>12</v>
      </c>
      <c r="G18" s="8">
        <v>138</v>
      </c>
      <c r="H18" s="17">
        <f>VLOOKUP(A18,[1]TDSheet!$A:$J,10,0)</f>
        <v>0.35</v>
      </c>
      <c r="K18" s="2">
        <f t="shared" si="2"/>
        <v>12</v>
      </c>
      <c r="P18" s="2">
        <f t="shared" si="3"/>
        <v>2.4</v>
      </c>
      <c r="Q18" s="22"/>
      <c r="R18" s="22"/>
      <c r="S18" s="22"/>
      <c r="T18" s="22"/>
      <c r="U18" s="2">
        <f t="shared" si="4"/>
        <v>57.5</v>
      </c>
      <c r="V18" s="2">
        <f t="shared" si="5"/>
        <v>57.5</v>
      </c>
      <c r="Y18" s="2">
        <f>VLOOKUP(A18,[1]TDSheet!$A:$AB,28,0)</f>
        <v>4.2</v>
      </c>
      <c r="Z18" s="2">
        <f>VLOOKUP(A18,[1]TDSheet!$A:$AC,29,0)</f>
        <v>13.4</v>
      </c>
      <c r="AA18" s="2">
        <f>VLOOKUP(A18,[1]TDSheet!$A:$R,18,0)</f>
        <v>0</v>
      </c>
      <c r="AC18" s="2">
        <f t="shared" si="6"/>
        <v>0</v>
      </c>
    </row>
    <row r="19" spans="1:29" ht="11.1" customHeight="1" outlineLevel="2" x14ac:dyDescent="0.2">
      <c r="A19" s="7" t="s">
        <v>77</v>
      </c>
      <c r="B19" s="7" t="s">
        <v>23</v>
      </c>
      <c r="C19" s="7"/>
      <c r="D19" s="8">
        <v>2</v>
      </c>
      <c r="E19" s="8">
        <v>495</v>
      </c>
      <c r="F19" s="8">
        <v>-140</v>
      </c>
      <c r="G19" s="8">
        <v>317</v>
      </c>
      <c r="H19" s="17">
        <f>VLOOKUP(A19,[1]TDSheet!$A:$J,10,0)</f>
        <v>0.4</v>
      </c>
      <c r="K19" s="2">
        <f t="shared" si="2"/>
        <v>10</v>
      </c>
      <c r="L19" s="2">
        <f>VLOOKUP(A19,[2]TDSheet!$A:$F,6,0)</f>
        <v>-150</v>
      </c>
      <c r="P19" s="2">
        <f t="shared" si="3"/>
        <v>2</v>
      </c>
      <c r="Q19" s="22"/>
      <c r="R19" s="22"/>
      <c r="S19" s="22"/>
      <c r="T19" s="22"/>
      <c r="U19" s="2">
        <f t="shared" si="4"/>
        <v>158.5</v>
      </c>
      <c r="V19" s="2">
        <f t="shared" si="5"/>
        <v>158.5</v>
      </c>
      <c r="Y19" s="2">
        <f>VLOOKUP(A19,[1]TDSheet!$A:$AB,28,0)</f>
        <v>1.2</v>
      </c>
      <c r="Z19" s="2">
        <f>VLOOKUP(A19,[1]TDSheet!$A:$AC,29,0)</f>
        <v>0</v>
      </c>
      <c r="AA19" s="2">
        <f>VLOOKUP(A19,[1]TDSheet!$A:$R,18,0)</f>
        <v>0.4</v>
      </c>
      <c r="AC19" s="2">
        <f t="shared" si="6"/>
        <v>0</v>
      </c>
    </row>
    <row r="20" spans="1:29" ht="11.1" customHeight="1" outlineLevel="2" x14ac:dyDescent="0.2">
      <c r="A20" s="7" t="s">
        <v>78</v>
      </c>
      <c r="B20" s="7" t="s">
        <v>23</v>
      </c>
      <c r="C20" s="7"/>
      <c r="D20" s="8">
        <v>-122</v>
      </c>
      <c r="E20" s="8">
        <v>242</v>
      </c>
      <c r="F20" s="8">
        <v>0</v>
      </c>
      <c r="G20" s="8"/>
      <c r="H20" s="17">
        <f>VLOOKUP(A20,[1]TDSheet!$A:$J,10,0)</f>
        <v>0</v>
      </c>
      <c r="K20" s="2">
        <f t="shared" si="2"/>
        <v>0</v>
      </c>
      <c r="L20" s="2">
        <f>VLOOKUP(A20,[2]TDSheet!$A:$F,6,0)</f>
        <v>0</v>
      </c>
      <c r="P20" s="2">
        <f t="shared" si="3"/>
        <v>0</v>
      </c>
      <c r="Q20" s="22"/>
      <c r="R20" s="22"/>
      <c r="S20" s="22"/>
      <c r="T20" s="22"/>
      <c r="U20" s="2" t="e">
        <f t="shared" si="4"/>
        <v>#DIV/0!</v>
      </c>
      <c r="V20" s="2" t="e">
        <f t="shared" si="5"/>
        <v>#DIV/0!</v>
      </c>
      <c r="Y20" s="2">
        <f>VLOOKUP(A20,[1]TDSheet!$A:$AB,28,0)</f>
        <v>0.4</v>
      </c>
      <c r="Z20" s="2">
        <f>VLOOKUP(A20,[1]TDSheet!$A:$AC,29,0)</f>
        <v>0</v>
      </c>
      <c r="AA20" s="2">
        <f>VLOOKUP(A20,[1]TDSheet!$A:$R,18,0)</f>
        <v>0</v>
      </c>
      <c r="AC20" s="2">
        <f t="shared" si="6"/>
        <v>0</v>
      </c>
    </row>
    <row r="21" spans="1:29" ht="11.1" customHeight="1" outlineLevel="2" x14ac:dyDescent="0.2">
      <c r="A21" s="7" t="s">
        <v>79</v>
      </c>
      <c r="B21" s="7" t="s">
        <v>23</v>
      </c>
      <c r="C21" s="7"/>
      <c r="D21" s="8">
        <v>-114</v>
      </c>
      <c r="E21" s="8">
        <v>114</v>
      </c>
      <c r="F21" s="8">
        <v>-114</v>
      </c>
      <c r="G21" s="8"/>
      <c r="H21" s="17">
        <f>VLOOKUP(A21,[1]TDSheet!$A:$J,10,0)</f>
        <v>0</v>
      </c>
      <c r="K21" s="2">
        <f t="shared" si="2"/>
        <v>0</v>
      </c>
      <c r="L21" s="2">
        <f>VLOOKUP(A21,[2]TDSheet!$A:$F,6,0)</f>
        <v>-114</v>
      </c>
      <c r="P21" s="2">
        <f t="shared" si="3"/>
        <v>0</v>
      </c>
      <c r="Q21" s="22"/>
      <c r="R21" s="22"/>
      <c r="S21" s="22"/>
      <c r="T21" s="22"/>
      <c r="U21" s="2" t="e">
        <f t="shared" si="4"/>
        <v>#DIV/0!</v>
      </c>
      <c r="V21" s="2" t="e">
        <f t="shared" si="5"/>
        <v>#DIV/0!</v>
      </c>
      <c r="Y21" s="2">
        <f>VLOOKUP(A21,[1]TDSheet!$A:$AB,28,0)</f>
        <v>0</v>
      </c>
      <c r="Z21" s="2">
        <f>VLOOKUP(A21,[1]TDSheet!$A:$AC,29,0)</f>
        <v>0</v>
      </c>
      <c r="AA21" s="2">
        <f>VLOOKUP(A21,[1]TDSheet!$A:$R,18,0)</f>
        <v>0</v>
      </c>
      <c r="AC21" s="2">
        <f t="shared" si="6"/>
        <v>0</v>
      </c>
    </row>
    <row r="22" spans="1:29" ht="11.1" customHeight="1" outlineLevel="2" x14ac:dyDescent="0.2">
      <c r="A22" s="7" t="s">
        <v>80</v>
      </c>
      <c r="B22" s="7" t="s">
        <v>23</v>
      </c>
      <c r="C22" s="7"/>
      <c r="D22" s="8">
        <v>83.41</v>
      </c>
      <c r="E22" s="8">
        <v>26.59</v>
      </c>
      <c r="F22" s="8">
        <v>88</v>
      </c>
      <c r="G22" s="8">
        <v>22</v>
      </c>
      <c r="H22" s="17">
        <f>VLOOKUP(A22,[1]TDSheet!$A:$J,10,0)</f>
        <v>0.5</v>
      </c>
      <c r="K22" s="2">
        <f t="shared" si="2"/>
        <v>88</v>
      </c>
      <c r="N22" s="27">
        <v>170</v>
      </c>
      <c r="P22" s="2">
        <f t="shared" si="3"/>
        <v>17.600000000000001</v>
      </c>
      <c r="Q22" s="22"/>
      <c r="R22" s="22"/>
      <c r="S22" s="22"/>
      <c r="T22" s="22"/>
      <c r="U22" s="2">
        <f t="shared" si="4"/>
        <v>10.909090909090908</v>
      </c>
      <c r="V22" s="2">
        <f t="shared" si="5"/>
        <v>10.909090909090908</v>
      </c>
      <c r="Y22" s="2">
        <f>VLOOKUP(A22,[1]TDSheet!$A:$AB,28,0)</f>
        <v>8.3180000000000014</v>
      </c>
      <c r="Z22" s="2">
        <f>VLOOKUP(A22,[1]TDSheet!$A:$AC,29,0)</f>
        <v>15</v>
      </c>
      <c r="AA22" s="2">
        <f>VLOOKUP(A22,[1]TDSheet!$A:$R,18,0)</f>
        <v>22.2</v>
      </c>
      <c r="AC22" s="2">
        <f t="shared" si="6"/>
        <v>0</v>
      </c>
    </row>
    <row r="23" spans="1:29" ht="11.1" customHeight="1" outlineLevel="2" x14ac:dyDescent="0.2">
      <c r="A23" s="7" t="s">
        <v>81</v>
      </c>
      <c r="B23" s="7" t="s">
        <v>23</v>
      </c>
      <c r="C23" s="7"/>
      <c r="D23" s="8">
        <v>-50</v>
      </c>
      <c r="E23" s="8">
        <v>412</v>
      </c>
      <c r="F23" s="8">
        <v>-63</v>
      </c>
      <c r="G23" s="8">
        <v>33</v>
      </c>
      <c r="H23" s="17">
        <f>VLOOKUP(A23,[1]TDSheet!$A:$J,10,0)</f>
        <v>0</v>
      </c>
      <c r="K23" s="2">
        <f t="shared" si="2"/>
        <v>7</v>
      </c>
      <c r="L23" s="2">
        <f>VLOOKUP(A23,[2]TDSheet!$A:$F,6,0)</f>
        <v>-70</v>
      </c>
      <c r="P23" s="2">
        <f t="shared" si="3"/>
        <v>1.4</v>
      </c>
      <c r="Q23" s="22"/>
      <c r="R23" s="22"/>
      <c r="S23" s="22"/>
      <c r="T23" s="22"/>
      <c r="U23" s="2">
        <f t="shared" si="4"/>
        <v>23.571428571428573</v>
      </c>
      <c r="V23" s="2">
        <f t="shared" si="5"/>
        <v>23.571428571428573</v>
      </c>
      <c r="Y23" s="2">
        <f>VLOOKUP(A23,[1]TDSheet!$A:$AB,28,0)</f>
        <v>0</v>
      </c>
      <c r="Z23" s="2">
        <f>VLOOKUP(A23,[1]TDSheet!$A:$AC,29,0)</f>
        <v>0</v>
      </c>
      <c r="AA23" s="2">
        <f>VLOOKUP(A23,[1]TDSheet!$A:$R,18,0)</f>
        <v>0</v>
      </c>
      <c r="AC23" s="2">
        <f t="shared" si="6"/>
        <v>0</v>
      </c>
    </row>
    <row r="24" spans="1:29" ht="11.1" customHeight="1" outlineLevel="2" x14ac:dyDescent="0.2">
      <c r="A24" s="7" t="s">
        <v>82</v>
      </c>
      <c r="B24" s="7" t="s">
        <v>23</v>
      </c>
      <c r="C24" s="7"/>
      <c r="D24" s="8">
        <v>-250</v>
      </c>
      <c r="E24" s="8">
        <v>532</v>
      </c>
      <c r="F24" s="8">
        <v>-76</v>
      </c>
      <c r="G24" s="8">
        <v>108</v>
      </c>
      <c r="H24" s="17">
        <f>VLOOKUP(A24,[1]TDSheet!$A:$J,10,0)</f>
        <v>0</v>
      </c>
      <c r="K24" s="2">
        <f t="shared" si="2"/>
        <v>4</v>
      </c>
      <c r="L24" s="2">
        <f>VLOOKUP(A24,[2]TDSheet!$A:$F,6,0)</f>
        <v>-80</v>
      </c>
      <c r="P24" s="2">
        <f t="shared" si="3"/>
        <v>0.8</v>
      </c>
      <c r="Q24" s="22"/>
      <c r="R24" s="22"/>
      <c r="S24" s="22"/>
      <c r="T24" s="22"/>
      <c r="U24" s="2">
        <f t="shared" si="4"/>
        <v>135</v>
      </c>
      <c r="V24" s="2">
        <f t="shared" si="5"/>
        <v>135</v>
      </c>
      <c r="Y24" s="2">
        <f>VLOOKUP(A24,[1]TDSheet!$A:$AB,28,0)</f>
        <v>0</v>
      </c>
      <c r="Z24" s="2">
        <f>VLOOKUP(A24,[1]TDSheet!$A:$AC,29,0)</f>
        <v>0</v>
      </c>
      <c r="AA24" s="2">
        <f>VLOOKUP(A24,[1]TDSheet!$A:$R,18,0)</f>
        <v>0</v>
      </c>
      <c r="AC24" s="2">
        <f t="shared" si="6"/>
        <v>0</v>
      </c>
    </row>
    <row r="25" spans="1:29" ht="11.1" customHeight="1" outlineLevel="2" x14ac:dyDescent="0.2">
      <c r="A25" s="7" t="s">
        <v>83</v>
      </c>
      <c r="B25" s="7" t="s">
        <v>23</v>
      </c>
      <c r="C25" s="7"/>
      <c r="D25" s="8">
        <v>-91</v>
      </c>
      <c r="E25" s="8">
        <v>150</v>
      </c>
      <c r="F25" s="8">
        <v>-120</v>
      </c>
      <c r="G25" s="8">
        <v>27</v>
      </c>
      <c r="H25" s="17">
        <f>VLOOKUP(A25,[1]TDSheet!$A:$J,10,0)</f>
        <v>0.3</v>
      </c>
      <c r="K25" s="2">
        <f t="shared" si="2"/>
        <v>30</v>
      </c>
      <c r="L25" s="2">
        <f>VLOOKUP(A25,[2]TDSheet!$A:$F,6,0)</f>
        <v>-150</v>
      </c>
      <c r="P25" s="2">
        <f t="shared" si="3"/>
        <v>6</v>
      </c>
      <c r="Q25" s="22">
        <v>40</v>
      </c>
      <c r="R25" s="22"/>
      <c r="S25" s="22"/>
      <c r="T25" s="22"/>
      <c r="U25" s="2">
        <f t="shared" si="4"/>
        <v>11.166666666666666</v>
      </c>
      <c r="V25" s="2">
        <f t="shared" si="5"/>
        <v>4.5</v>
      </c>
      <c r="Y25" s="2">
        <f>VLOOKUP(A25,[1]TDSheet!$A:$AB,28,0)</f>
        <v>3.4</v>
      </c>
      <c r="Z25" s="2">
        <f>VLOOKUP(A25,[1]TDSheet!$A:$AC,29,0)</f>
        <v>0</v>
      </c>
      <c r="AA25" s="2">
        <f>VLOOKUP(A25,[1]TDSheet!$A:$R,18,0)</f>
        <v>0</v>
      </c>
      <c r="AC25" s="2">
        <f t="shared" si="6"/>
        <v>12</v>
      </c>
    </row>
    <row r="26" spans="1:29" ht="11.1" customHeight="1" outlineLevel="2" x14ac:dyDescent="0.2">
      <c r="A26" s="7" t="s">
        <v>84</v>
      </c>
      <c r="B26" s="7" t="s">
        <v>23</v>
      </c>
      <c r="C26" s="7"/>
      <c r="D26" s="8">
        <v>-498</v>
      </c>
      <c r="E26" s="8">
        <v>738</v>
      </c>
      <c r="F26" s="8">
        <v>-258</v>
      </c>
      <c r="G26" s="8"/>
      <c r="H26" s="17">
        <f>VLOOKUP(A26,[1]TDSheet!$A:$J,10,0)</f>
        <v>0</v>
      </c>
      <c r="K26" s="2">
        <f t="shared" si="2"/>
        <v>0</v>
      </c>
      <c r="L26" s="2">
        <f>VLOOKUP(A26,[2]TDSheet!$A:$F,6,0)</f>
        <v>-258</v>
      </c>
      <c r="P26" s="2">
        <f t="shared" si="3"/>
        <v>0</v>
      </c>
      <c r="Q26" s="22"/>
      <c r="R26" s="22"/>
      <c r="S26" s="22"/>
      <c r="T26" s="22"/>
      <c r="U26" s="2" t="e">
        <f t="shared" si="4"/>
        <v>#DIV/0!</v>
      </c>
      <c r="V26" s="2" t="e">
        <f t="shared" si="5"/>
        <v>#DIV/0!</v>
      </c>
      <c r="Y26" s="2">
        <f>VLOOKUP(A26,[1]TDSheet!$A:$AB,28,0)</f>
        <v>0</v>
      </c>
      <c r="Z26" s="2">
        <f>VLOOKUP(A26,[1]TDSheet!$A:$AC,29,0)</f>
        <v>0</v>
      </c>
      <c r="AA26" s="2">
        <f>VLOOKUP(A26,[1]TDSheet!$A:$R,18,0)</f>
        <v>0</v>
      </c>
      <c r="AC26" s="2">
        <f t="shared" si="6"/>
        <v>0</v>
      </c>
    </row>
    <row r="27" spans="1:29" ht="11.1" customHeight="1" outlineLevel="2" x14ac:dyDescent="0.2">
      <c r="A27" s="7" t="s">
        <v>85</v>
      </c>
      <c r="B27" s="7" t="s">
        <v>23</v>
      </c>
      <c r="C27" s="7"/>
      <c r="D27" s="8">
        <v>-4</v>
      </c>
      <c r="E27" s="8">
        <v>81</v>
      </c>
      <c r="F27" s="8">
        <v>-12</v>
      </c>
      <c r="G27" s="8">
        <v>17</v>
      </c>
      <c r="H27" s="17">
        <f>VLOOKUP(A27,[1]TDSheet!$A:$J,10,0)</f>
        <v>0.28000000000000003</v>
      </c>
      <c r="K27" s="2">
        <f t="shared" si="2"/>
        <v>48</v>
      </c>
      <c r="L27" s="2">
        <f>VLOOKUP(A27,[2]TDSheet!$A:$F,6,0)</f>
        <v>-60</v>
      </c>
      <c r="P27" s="2">
        <f t="shared" si="3"/>
        <v>9.6</v>
      </c>
      <c r="Q27" s="22">
        <v>60</v>
      </c>
      <c r="R27" s="22"/>
      <c r="S27" s="22"/>
      <c r="T27" s="22"/>
      <c r="U27" s="2">
        <f t="shared" si="4"/>
        <v>8.0208333333333339</v>
      </c>
      <c r="V27" s="2">
        <f t="shared" si="5"/>
        <v>1.7708333333333335</v>
      </c>
      <c r="Y27" s="2">
        <f>VLOOKUP(A27,[1]TDSheet!$A:$AB,28,0)</f>
        <v>25.8</v>
      </c>
      <c r="Z27" s="2">
        <f>VLOOKUP(A27,[1]TDSheet!$A:$AC,29,0)</f>
        <v>16.399999999999999</v>
      </c>
      <c r="AA27" s="2">
        <f>VLOOKUP(A27,[1]TDSheet!$A:$R,18,0)</f>
        <v>17.2</v>
      </c>
      <c r="AC27" s="2">
        <f t="shared" si="6"/>
        <v>16.8</v>
      </c>
    </row>
    <row r="28" spans="1:29" ht="11.1" customHeight="1" outlineLevel="2" x14ac:dyDescent="0.2">
      <c r="A28" s="7" t="s">
        <v>86</v>
      </c>
      <c r="B28" s="7" t="s">
        <v>23</v>
      </c>
      <c r="C28" s="7"/>
      <c r="D28" s="8">
        <v>-309</v>
      </c>
      <c r="E28" s="8">
        <v>309</v>
      </c>
      <c r="F28" s="8">
        <v>-306</v>
      </c>
      <c r="G28" s="8"/>
      <c r="H28" s="17">
        <f>VLOOKUP(A28,[1]TDSheet!$A:$J,10,0)</f>
        <v>0</v>
      </c>
      <c r="K28" s="2">
        <f t="shared" si="2"/>
        <v>0</v>
      </c>
      <c r="L28" s="2">
        <f>VLOOKUP(A28,[2]TDSheet!$A:$F,6,0)</f>
        <v>-306</v>
      </c>
      <c r="P28" s="2">
        <f t="shared" si="3"/>
        <v>0</v>
      </c>
      <c r="Q28" s="22"/>
      <c r="R28" s="22"/>
      <c r="S28" s="22"/>
      <c r="T28" s="22"/>
      <c r="U28" s="2" t="e">
        <f t="shared" si="4"/>
        <v>#DIV/0!</v>
      </c>
      <c r="V28" s="2" t="e">
        <f t="shared" si="5"/>
        <v>#DIV/0!</v>
      </c>
      <c r="Y28" s="2">
        <f>VLOOKUP(A28,[1]TDSheet!$A:$AB,28,0)</f>
        <v>0.6</v>
      </c>
      <c r="Z28" s="2">
        <f>VLOOKUP(A28,[1]TDSheet!$A:$AC,29,0)</f>
        <v>0</v>
      </c>
      <c r="AA28" s="2">
        <f>VLOOKUP(A28,[1]TDSheet!$A:$R,18,0)</f>
        <v>0</v>
      </c>
      <c r="AC28" s="2">
        <f t="shared" si="6"/>
        <v>0</v>
      </c>
    </row>
    <row r="29" spans="1:29" ht="21.95" customHeight="1" outlineLevel="2" x14ac:dyDescent="0.2">
      <c r="A29" s="7" t="s">
        <v>87</v>
      </c>
      <c r="B29" s="7" t="s">
        <v>23</v>
      </c>
      <c r="C29" s="7"/>
      <c r="D29" s="8">
        <v>-639</v>
      </c>
      <c r="E29" s="8">
        <v>1020</v>
      </c>
      <c r="F29" s="8">
        <v>-359</v>
      </c>
      <c r="G29" s="8">
        <v>37</v>
      </c>
      <c r="H29" s="17">
        <f>VLOOKUP(A29,[1]TDSheet!$A:$J,10,0)</f>
        <v>0.42</v>
      </c>
      <c r="K29" s="2">
        <f t="shared" si="2"/>
        <v>25</v>
      </c>
      <c r="L29" s="2">
        <f>VLOOKUP(A29,[2]TDSheet!$A:$F,6,0)</f>
        <v>-384</v>
      </c>
      <c r="P29" s="2">
        <f t="shared" si="3"/>
        <v>5</v>
      </c>
      <c r="Q29" s="22">
        <v>20</v>
      </c>
      <c r="R29" s="22"/>
      <c r="S29" s="22"/>
      <c r="T29" s="22"/>
      <c r="U29" s="2">
        <f t="shared" si="4"/>
        <v>11.4</v>
      </c>
      <c r="V29" s="2">
        <f t="shared" si="5"/>
        <v>7.4</v>
      </c>
      <c r="Y29" s="2">
        <f>VLOOKUP(A29,[1]TDSheet!$A:$AB,28,0)</f>
        <v>12.8</v>
      </c>
      <c r="Z29" s="2">
        <f>VLOOKUP(A29,[1]TDSheet!$A:$AC,29,0)</f>
        <v>0</v>
      </c>
      <c r="AA29" s="2">
        <f>VLOOKUP(A29,[1]TDSheet!$A:$R,18,0)</f>
        <v>0</v>
      </c>
      <c r="AC29" s="2">
        <f t="shared" si="6"/>
        <v>8.4</v>
      </c>
    </row>
    <row r="30" spans="1:29" ht="21.95" customHeight="1" outlineLevel="2" x14ac:dyDescent="0.2">
      <c r="A30" s="7" t="s">
        <v>88</v>
      </c>
      <c r="B30" s="7" t="s">
        <v>23</v>
      </c>
      <c r="C30" s="7"/>
      <c r="D30" s="8">
        <v>-6</v>
      </c>
      <c r="E30" s="8">
        <v>6</v>
      </c>
      <c r="F30" s="8"/>
      <c r="G30" s="8"/>
      <c r="H30" s="17">
        <f>VLOOKUP(A30,[1]TDSheet!$A:$J,10,0)</f>
        <v>0</v>
      </c>
      <c r="K30" s="2">
        <f t="shared" si="2"/>
        <v>0</v>
      </c>
      <c r="P30" s="2">
        <f t="shared" si="3"/>
        <v>0</v>
      </c>
      <c r="Q30" s="22"/>
      <c r="R30" s="22"/>
      <c r="S30" s="22"/>
      <c r="T30" s="22"/>
      <c r="U30" s="2" t="e">
        <f t="shared" si="4"/>
        <v>#DIV/0!</v>
      </c>
      <c r="V30" s="2" t="e">
        <f t="shared" si="5"/>
        <v>#DIV/0!</v>
      </c>
      <c r="Y30" s="2">
        <f>VLOOKUP(A30,[1]TDSheet!$A:$AB,28,0)</f>
        <v>0</v>
      </c>
      <c r="Z30" s="2">
        <f>VLOOKUP(A30,[1]TDSheet!$A:$AC,29,0)</f>
        <v>0</v>
      </c>
      <c r="AA30" s="2">
        <f>VLOOKUP(A30,[1]TDSheet!$A:$R,18,0)</f>
        <v>0</v>
      </c>
      <c r="AC30" s="2">
        <f t="shared" si="6"/>
        <v>0</v>
      </c>
    </row>
    <row r="31" spans="1:29" ht="21.95" customHeight="1" outlineLevel="2" x14ac:dyDescent="0.2">
      <c r="A31" s="7" t="s">
        <v>89</v>
      </c>
      <c r="B31" s="7" t="s">
        <v>23</v>
      </c>
      <c r="C31" s="21" t="str">
        <f>VLOOKUP(A31,[1]TDSheet!$A:$C,3,0)</f>
        <v>АКЦИЯ</v>
      </c>
      <c r="D31" s="8">
        <v>846</v>
      </c>
      <c r="E31" s="8">
        <v>1539</v>
      </c>
      <c r="F31" s="8">
        <v>-2232</v>
      </c>
      <c r="G31" s="18">
        <f>1398+G108</f>
        <v>1226</v>
      </c>
      <c r="H31" s="17">
        <f>VLOOKUP(A31,[1]TDSheet!$A:$J,10,0)</f>
        <v>0.42</v>
      </c>
      <c r="K31" s="2">
        <f t="shared" si="2"/>
        <v>194</v>
      </c>
      <c r="L31" s="2">
        <f>VLOOKUP(A31,[2]TDSheet!$A:$F,6,0)</f>
        <v>-2426</v>
      </c>
      <c r="P31" s="2">
        <f t="shared" si="3"/>
        <v>38.799999999999997</v>
      </c>
      <c r="Q31" s="22"/>
      <c r="R31" s="22"/>
      <c r="S31" s="22"/>
      <c r="T31" s="22"/>
      <c r="U31" s="2">
        <f t="shared" si="4"/>
        <v>31.597938144329898</v>
      </c>
      <c r="V31" s="2">
        <f t="shared" si="5"/>
        <v>31.597938144329898</v>
      </c>
      <c r="Y31" s="2">
        <f>VLOOKUP(A31,[1]TDSheet!$A:$AB,28,0)</f>
        <v>28.6</v>
      </c>
      <c r="Z31" s="2">
        <f>VLOOKUP(A31,[1]TDSheet!$A:$AC,29,0)</f>
        <v>1.2</v>
      </c>
      <c r="AA31" s="2">
        <f>VLOOKUP(A31,[1]TDSheet!$A:$R,18,0)</f>
        <v>11.6</v>
      </c>
      <c r="AC31" s="2">
        <f t="shared" si="6"/>
        <v>0</v>
      </c>
    </row>
    <row r="32" spans="1:29" ht="11.1" customHeight="1" outlineLevel="2" x14ac:dyDescent="0.2">
      <c r="A32" s="7" t="s">
        <v>90</v>
      </c>
      <c r="B32" s="7" t="s">
        <v>23</v>
      </c>
      <c r="C32" s="7"/>
      <c r="D32" s="8">
        <v>-121</v>
      </c>
      <c r="E32" s="8">
        <v>357</v>
      </c>
      <c r="F32" s="8">
        <v>116</v>
      </c>
      <c r="G32" s="8"/>
      <c r="H32" s="17">
        <f>VLOOKUP(A32,[1]TDSheet!$A:$J,10,0)</f>
        <v>0</v>
      </c>
      <c r="K32" s="2">
        <f t="shared" si="2"/>
        <v>0</v>
      </c>
      <c r="L32" s="2">
        <f>VLOOKUP(A32,[2]TDSheet!$A:$F,6,0)</f>
        <v>116</v>
      </c>
      <c r="P32" s="2">
        <f t="shared" si="3"/>
        <v>0</v>
      </c>
      <c r="Q32" s="22"/>
      <c r="R32" s="22"/>
      <c r="S32" s="22"/>
      <c r="T32" s="22"/>
      <c r="U32" s="2" t="e">
        <f t="shared" si="4"/>
        <v>#DIV/0!</v>
      </c>
      <c r="V32" s="2" t="e">
        <f t="shared" si="5"/>
        <v>#DIV/0!</v>
      </c>
      <c r="Y32" s="2">
        <f>VLOOKUP(A32,[1]TDSheet!$A:$AB,28,0)</f>
        <v>0.2</v>
      </c>
      <c r="Z32" s="2">
        <f>VLOOKUP(A32,[1]TDSheet!$A:$AC,29,0)</f>
        <v>0</v>
      </c>
      <c r="AA32" s="2">
        <f>VLOOKUP(A32,[1]TDSheet!$A:$R,18,0)</f>
        <v>0</v>
      </c>
      <c r="AC32" s="2">
        <f t="shared" si="6"/>
        <v>0</v>
      </c>
    </row>
    <row r="33" spans="1:29" ht="11.1" customHeight="1" outlineLevel="2" x14ac:dyDescent="0.2">
      <c r="A33" s="7" t="s">
        <v>91</v>
      </c>
      <c r="B33" s="7" t="s">
        <v>23</v>
      </c>
      <c r="C33" s="7"/>
      <c r="D33" s="8">
        <v>24.8</v>
      </c>
      <c r="E33" s="8">
        <v>6</v>
      </c>
      <c r="F33" s="8"/>
      <c r="G33" s="8">
        <v>30</v>
      </c>
      <c r="H33" s="17">
        <f>VLOOKUP(A33,[1]TDSheet!$A:$J,10,0)</f>
        <v>0</v>
      </c>
      <c r="K33" s="2">
        <f t="shared" si="2"/>
        <v>0</v>
      </c>
      <c r="P33" s="2">
        <f t="shared" si="3"/>
        <v>0</v>
      </c>
      <c r="Q33" s="22"/>
      <c r="R33" s="22"/>
      <c r="S33" s="22"/>
      <c r="T33" s="22"/>
      <c r="U33" s="2" t="e">
        <f t="shared" si="4"/>
        <v>#DIV/0!</v>
      </c>
      <c r="V33" s="2" t="e">
        <f t="shared" si="5"/>
        <v>#DIV/0!</v>
      </c>
      <c r="Y33" s="2">
        <f>VLOOKUP(A33,[1]TDSheet!$A:$AB,28,0)</f>
        <v>0</v>
      </c>
      <c r="Z33" s="2">
        <f>VLOOKUP(A33,[1]TDSheet!$A:$AC,29,0)</f>
        <v>0</v>
      </c>
      <c r="AA33" s="2">
        <f>VLOOKUP(A33,[1]TDSheet!$A:$R,18,0)</f>
        <v>0</v>
      </c>
      <c r="AC33" s="2">
        <f t="shared" si="6"/>
        <v>0</v>
      </c>
    </row>
    <row r="34" spans="1:29" ht="11.1" customHeight="1" outlineLevel="2" x14ac:dyDescent="0.2">
      <c r="A34" s="7" t="s">
        <v>92</v>
      </c>
      <c r="B34" s="7" t="s">
        <v>23</v>
      </c>
      <c r="C34" s="7"/>
      <c r="D34" s="8">
        <v>-84</v>
      </c>
      <c r="E34" s="8">
        <v>414</v>
      </c>
      <c r="F34" s="8">
        <v>246</v>
      </c>
      <c r="G34" s="8"/>
      <c r="H34" s="17">
        <f>VLOOKUP(A34,[1]TDSheet!$A:$J,10,0)</f>
        <v>0</v>
      </c>
      <c r="K34" s="2">
        <f t="shared" si="2"/>
        <v>0</v>
      </c>
      <c r="L34" s="2">
        <f>VLOOKUP(A34,[2]TDSheet!$A:$F,6,0)</f>
        <v>246</v>
      </c>
      <c r="P34" s="2">
        <f t="shared" si="3"/>
        <v>0</v>
      </c>
      <c r="Q34" s="22"/>
      <c r="R34" s="22"/>
      <c r="S34" s="22"/>
      <c r="T34" s="22"/>
      <c r="U34" s="2" t="e">
        <f t="shared" si="4"/>
        <v>#DIV/0!</v>
      </c>
      <c r="V34" s="2" t="e">
        <f t="shared" si="5"/>
        <v>#DIV/0!</v>
      </c>
      <c r="Y34" s="2">
        <f>VLOOKUP(A34,[1]TDSheet!$A:$AB,28,0)</f>
        <v>0</v>
      </c>
      <c r="Z34" s="2">
        <f>VLOOKUP(A34,[1]TDSheet!$A:$AC,29,0)</f>
        <v>0</v>
      </c>
      <c r="AA34" s="2">
        <f>VLOOKUP(A34,[1]TDSheet!$A:$R,18,0)</f>
        <v>0</v>
      </c>
      <c r="AC34" s="2">
        <f t="shared" si="6"/>
        <v>0</v>
      </c>
    </row>
    <row r="35" spans="1:29" ht="11.1" customHeight="1" outlineLevel="2" x14ac:dyDescent="0.2">
      <c r="A35" s="7" t="s">
        <v>93</v>
      </c>
      <c r="B35" s="7" t="s">
        <v>23</v>
      </c>
      <c r="C35" s="7"/>
      <c r="D35" s="8">
        <v>-98</v>
      </c>
      <c r="E35" s="8">
        <v>301</v>
      </c>
      <c r="F35" s="8">
        <v>-51</v>
      </c>
      <c r="G35" s="8">
        <v>102</v>
      </c>
      <c r="H35" s="17">
        <f>VLOOKUP(A35,[1]TDSheet!$A:$J,10,0)</f>
        <v>0</v>
      </c>
      <c r="K35" s="2">
        <f t="shared" si="2"/>
        <v>1</v>
      </c>
      <c r="L35" s="2">
        <f>VLOOKUP(A35,[2]TDSheet!$A:$F,6,0)</f>
        <v>-52</v>
      </c>
      <c r="P35" s="2">
        <f t="shared" si="3"/>
        <v>0.2</v>
      </c>
      <c r="Q35" s="22"/>
      <c r="R35" s="22"/>
      <c r="S35" s="22"/>
      <c r="T35" s="22"/>
      <c r="U35" s="2">
        <f t="shared" si="4"/>
        <v>510</v>
      </c>
      <c r="V35" s="2">
        <f t="shared" si="5"/>
        <v>510</v>
      </c>
      <c r="Y35" s="2">
        <f>VLOOKUP(A35,[1]TDSheet!$A:$AB,28,0)</f>
        <v>1.6</v>
      </c>
      <c r="Z35" s="2">
        <f>VLOOKUP(A35,[1]TDSheet!$A:$AC,29,0)</f>
        <v>0</v>
      </c>
      <c r="AA35" s="2">
        <f>VLOOKUP(A35,[1]TDSheet!$A:$R,18,0)</f>
        <v>0</v>
      </c>
      <c r="AC35" s="2">
        <f t="shared" si="6"/>
        <v>0</v>
      </c>
    </row>
    <row r="36" spans="1:29" ht="11.1" customHeight="1" outlineLevel="2" x14ac:dyDescent="0.2">
      <c r="A36" s="7" t="s">
        <v>94</v>
      </c>
      <c r="B36" s="7" t="s">
        <v>23</v>
      </c>
      <c r="C36" s="7"/>
      <c r="D36" s="8">
        <v>-147</v>
      </c>
      <c r="E36" s="8">
        <v>228</v>
      </c>
      <c r="F36" s="8">
        <v>-125</v>
      </c>
      <c r="G36" s="8">
        <v>68</v>
      </c>
      <c r="H36" s="17">
        <f>VLOOKUP(A36,[1]TDSheet!$A:$J,10,0)</f>
        <v>0</v>
      </c>
      <c r="K36" s="2">
        <f t="shared" si="2"/>
        <v>13</v>
      </c>
      <c r="L36" s="2">
        <f>VLOOKUP(A36,[2]TDSheet!$A:$F,6,0)</f>
        <v>-138</v>
      </c>
      <c r="P36" s="2">
        <f t="shared" si="3"/>
        <v>2.6</v>
      </c>
      <c r="Q36" s="22"/>
      <c r="R36" s="22"/>
      <c r="S36" s="22"/>
      <c r="T36" s="22"/>
      <c r="U36" s="2">
        <f t="shared" si="4"/>
        <v>26.153846153846153</v>
      </c>
      <c r="V36" s="2">
        <f t="shared" si="5"/>
        <v>26.153846153846153</v>
      </c>
      <c r="Y36" s="2">
        <f>VLOOKUP(A36,[1]TDSheet!$A:$AB,28,0)</f>
        <v>1.8</v>
      </c>
      <c r="Z36" s="2">
        <f>VLOOKUP(A36,[1]TDSheet!$A:$AC,29,0)</f>
        <v>0</v>
      </c>
      <c r="AA36" s="2">
        <f>VLOOKUP(A36,[1]TDSheet!$A:$R,18,0)</f>
        <v>0</v>
      </c>
      <c r="AC36" s="2">
        <f t="shared" si="6"/>
        <v>0</v>
      </c>
    </row>
    <row r="37" spans="1:29" ht="11.1" customHeight="1" outlineLevel="2" x14ac:dyDescent="0.2">
      <c r="A37" s="7" t="s">
        <v>95</v>
      </c>
      <c r="B37" s="7" t="s">
        <v>23</v>
      </c>
      <c r="C37" s="7"/>
      <c r="D37" s="8">
        <v>-139</v>
      </c>
      <c r="E37" s="8">
        <v>241</v>
      </c>
      <c r="F37" s="8">
        <v>-59</v>
      </c>
      <c r="G37" s="8">
        <v>23</v>
      </c>
      <c r="H37" s="17">
        <f>VLOOKUP(A37,[1]TDSheet!$A:$J,10,0)</f>
        <v>0</v>
      </c>
      <c r="K37" s="2">
        <f t="shared" si="2"/>
        <v>7</v>
      </c>
      <c r="L37" s="2">
        <f>VLOOKUP(A37,[2]TDSheet!$A:$F,6,0)</f>
        <v>-66</v>
      </c>
      <c r="P37" s="2">
        <f t="shared" si="3"/>
        <v>1.4</v>
      </c>
      <c r="Q37" s="22"/>
      <c r="R37" s="22"/>
      <c r="S37" s="22"/>
      <c r="T37" s="22"/>
      <c r="U37" s="2">
        <f t="shared" si="4"/>
        <v>16.428571428571431</v>
      </c>
      <c r="V37" s="2">
        <f t="shared" si="5"/>
        <v>16.428571428571431</v>
      </c>
      <c r="Y37" s="2">
        <f>VLOOKUP(A37,[1]TDSheet!$A:$AB,28,0)</f>
        <v>0.2</v>
      </c>
      <c r="Z37" s="2">
        <f>VLOOKUP(A37,[1]TDSheet!$A:$AC,29,0)</f>
        <v>0</v>
      </c>
      <c r="AA37" s="2">
        <f>VLOOKUP(A37,[1]TDSheet!$A:$R,18,0)</f>
        <v>0</v>
      </c>
      <c r="AC37" s="2">
        <f t="shared" si="6"/>
        <v>0</v>
      </c>
    </row>
    <row r="38" spans="1:29" ht="11.1" customHeight="1" outlineLevel="2" x14ac:dyDescent="0.2">
      <c r="A38" s="7" t="s">
        <v>96</v>
      </c>
      <c r="B38" s="7" t="s">
        <v>23</v>
      </c>
      <c r="C38" s="7"/>
      <c r="D38" s="8">
        <v>-158</v>
      </c>
      <c r="E38" s="8">
        <v>306</v>
      </c>
      <c r="F38" s="8">
        <v>-135</v>
      </c>
      <c r="G38" s="8">
        <v>133</v>
      </c>
      <c r="H38" s="17">
        <f>VLOOKUP(A38,[1]TDSheet!$A:$J,10,0)</f>
        <v>0</v>
      </c>
      <c r="K38" s="2">
        <f t="shared" si="2"/>
        <v>15</v>
      </c>
      <c r="L38" s="2">
        <f>VLOOKUP(A38,[2]TDSheet!$A:$F,6,0)</f>
        <v>-150</v>
      </c>
      <c r="P38" s="2">
        <f t="shared" si="3"/>
        <v>3</v>
      </c>
      <c r="Q38" s="22"/>
      <c r="R38" s="22"/>
      <c r="S38" s="22"/>
      <c r="T38" s="22"/>
      <c r="U38" s="2">
        <f t="shared" si="4"/>
        <v>44.333333333333336</v>
      </c>
      <c r="V38" s="2">
        <f t="shared" si="5"/>
        <v>44.333333333333336</v>
      </c>
      <c r="Y38" s="2">
        <f>VLOOKUP(A38,[1]TDSheet!$A:$AB,28,0)</f>
        <v>1.6</v>
      </c>
      <c r="Z38" s="2">
        <f>VLOOKUP(A38,[1]TDSheet!$A:$AC,29,0)</f>
        <v>0</v>
      </c>
      <c r="AA38" s="2">
        <f>VLOOKUP(A38,[1]TDSheet!$A:$R,18,0)</f>
        <v>0</v>
      </c>
      <c r="AC38" s="2">
        <f t="shared" si="6"/>
        <v>0</v>
      </c>
    </row>
    <row r="39" spans="1:29" ht="11.1" customHeight="1" outlineLevel="2" x14ac:dyDescent="0.2">
      <c r="A39" s="7" t="s">
        <v>37</v>
      </c>
      <c r="B39" s="7" t="s">
        <v>9</v>
      </c>
      <c r="C39" s="20" t="str">
        <f>VLOOKUP(A39,[1]TDSheet!$A:$C,3,0)</f>
        <v>АКЦИЯ</v>
      </c>
      <c r="D39" s="8">
        <v>1300.4079999999999</v>
      </c>
      <c r="E39" s="8">
        <v>1148.6110000000001</v>
      </c>
      <c r="F39" s="8">
        <v>1394.598</v>
      </c>
      <c r="G39" s="8">
        <v>1054.421</v>
      </c>
      <c r="H39" s="17">
        <f>VLOOKUP(A39,[1]TDSheet!$A:$J,10,0)</f>
        <v>1</v>
      </c>
      <c r="K39" s="2">
        <f t="shared" si="2"/>
        <v>1394.598</v>
      </c>
      <c r="N39" s="27">
        <v>660</v>
      </c>
      <c r="P39" s="2">
        <f t="shared" si="3"/>
        <v>278.9196</v>
      </c>
      <c r="Q39" s="31">
        <v>0</v>
      </c>
      <c r="R39" s="22"/>
      <c r="S39" s="22"/>
      <c r="T39" s="22"/>
      <c r="U39" s="2">
        <f t="shared" si="4"/>
        <v>6.1466494287242632</v>
      </c>
      <c r="V39" s="2">
        <f t="shared" si="5"/>
        <v>6.1466494287242632</v>
      </c>
      <c r="Y39" s="2">
        <f>VLOOKUP(A39,[1]TDSheet!$A:$AB,28,0)</f>
        <v>182.97499999999999</v>
      </c>
      <c r="Z39" s="2">
        <f>VLOOKUP(A39,[1]TDSheet!$A:$AC,29,0)</f>
        <v>255.67660000000001</v>
      </c>
      <c r="AA39" s="2">
        <f>VLOOKUP(A39,[1]TDSheet!$A:$R,18,0)</f>
        <v>227.2748</v>
      </c>
      <c r="AC39" s="2">
        <f t="shared" si="6"/>
        <v>0</v>
      </c>
    </row>
    <row r="40" spans="1:29" ht="11.1" customHeight="1" outlineLevel="2" x14ac:dyDescent="0.2">
      <c r="A40" s="7" t="s">
        <v>38</v>
      </c>
      <c r="B40" s="7" t="s">
        <v>9</v>
      </c>
      <c r="C40" s="7"/>
      <c r="D40" s="8">
        <v>3207.989</v>
      </c>
      <c r="E40" s="8">
        <v>502.34500000000003</v>
      </c>
      <c r="F40" s="8">
        <v>3154.8310000000001</v>
      </c>
      <c r="G40" s="8">
        <v>296.74900000000002</v>
      </c>
      <c r="H40" s="17">
        <f>VLOOKUP(A40,[1]TDSheet!$A:$J,10,0)</f>
        <v>1</v>
      </c>
      <c r="K40" s="2">
        <f t="shared" si="2"/>
        <v>3154.8310000000001</v>
      </c>
      <c r="N40" s="27">
        <f>1454+1800</f>
        <v>3254</v>
      </c>
      <c r="P40" s="2">
        <f t="shared" si="3"/>
        <v>630.96620000000007</v>
      </c>
      <c r="Q40" s="22">
        <v>3300</v>
      </c>
      <c r="R40" s="22"/>
      <c r="S40" s="22"/>
      <c r="T40" s="22"/>
      <c r="U40" s="2">
        <f t="shared" si="4"/>
        <v>10.85755306702641</v>
      </c>
      <c r="V40" s="2">
        <f t="shared" si="5"/>
        <v>5.6274789362726549</v>
      </c>
      <c r="Y40" s="2">
        <f>VLOOKUP(A40,[1]TDSheet!$A:$AB,28,0)</f>
        <v>530.9674</v>
      </c>
      <c r="Z40" s="2">
        <f>VLOOKUP(A40,[1]TDSheet!$A:$AC,29,0)</f>
        <v>511.36260000000004</v>
      </c>
      <c r="AA40" s="2">
        <f>VLOOKUP(A40,[1]TDSheet!$A:$R,18,0)</f>
        <v>547.43380000000002</v>
      </c>
      <c r="AC40" s="2">
        <f t="shared" si="6"/>
        <v>3300</v>
      </c>
    </row>
    <row r="41" spans="1:29" ht="11.1" customHeight="1" outlineLevel="2" x14ac:dyDescent="0.2">
      <c r="A41" s="7" t="s">
        <v>39</v>
      </c>
      <c r="B41" s="7" t="s">
        <v>9</v>
      </c>
      <c r="C41" s="7"/>
      <c r="D41" s="8">
        <v>-598.63</v>
      </c>
      <c r="E41" s="8">
        <v>598.63</v>
      </c>
      <c r="F41" s="8"/>
      <c r="G41" s="8"/>
      <c r="H41" s="17">
        <f>VLOOKUP(A41,[1]TDSheet!$A:$J,10,0)</f>
        <v>0</v>
      </c>
      <c r="K41" s="2">
        <f t="shared" si="2"/>
        <v>0</v>
      </c>
      <c r="P41" s="2">
        <f t="shared" si="3"/>
        <v>0</v>
      </c>
      <c r="Q41" s="22"/>
      <c r="R41" s="22"/>
      <c r="S41" s="22"/>
      <c r="T41" s="22"/>
      <c r="U41" s="2" t="e">
        <f t="shared" si="4"/>
        <v>#DIV/0!</v>
      </c>
      <c r="V41" s="2" t="e">
        <f t="shared" si="5"/>
        <v>#DIV/0!</v>
      </c>
      <c r="Y41" s="2">
        <f>VLOOKUP(A41,[1]TDSheet!$A:$AB,28,0)</f>
        <v>0</v>
      </c>
      <c r="Z41" s="2">
        <f>VLOOKUP(A41,[1]TDSheet!$A:$AC,29,0)</f>
        <v>0</v>
      </c>
      <c r="AA41" s="2">
        <f>VLOOKUP(A41,[1]TDSheet!$A:$R,18,0)</f>
        <v>119.726</v>
      </c>
      <c r="AC41" s="2">
        <f t="shared" si="6"/>
        <v>0</v>
      </c>
    </row>
    <row r="42" spans="1:29" ht="11.1" customHeight="1" outlineLevel="2" x14ac:dyDescent="0.2">
      <c r="A42" s="7" t="s">
        <v>40</v>
      </c>
      <c r="B42" s="7" t="s">
        <v>9</v>
      </c>
      <c r="C42" s="7"/>
      <c r="D42" s="8">
        <v>136.501</v>
      </c>
      <c r="E42" s="8"/>
      <c r="F42" s="8">
        <v>21.106999999999999</v>
      </c>
      <c r="G42" s="8">
        <v>101.25</v>
      </c>
      <c r="H42" s="17">
        <f>VLOOKUP(A42,[1]TDSheet!$A:$J,10,0)</f>
        <v>1</v>
      </c>
      <c r="K42" s="2">
        <f t="shared" si="2"/>
        <v>21.106999999999999</v>
      </c>
      <c r="P42" s="2">
        <f t="shared" si="3"/>
        <v>4.2214</v>
      </c>
      <c r="Q42" s="22"/>
      <c r="R42" s="22"/>
      <c r="S42" s="22"/>
      <c r="T42" s="22"/>
      <c r="U42" s="2">
        <f t="shared" si="4"/>
        <v>23.984933908182118</v>
      </c>
      <c r="V42" s="2">
        <f t="shared" si="5"/>
        <v>23.984933908182118</v>
      </c>
      <c r="Y42" s="2">
        <f>VLOOKUP(A42,[1]TDSheet!$A:$AB,28,0)</f>
        <v>3.0051999999999999</v>
      </c>
      <c r="Z42" s="2">
        <f>VLOOKUP(A42,[1]TDSheet!$A:$AC,29,0)</f>
        <v>7.0396000000000001</v>
      </c>
      <c r="AA42" s="2">
        <f>VLOOKUP(A42,[1]TDSheet!$A:$R,18,0)</f>
        <v>7.3924000000000003</v>
      </c>
      <c r="AC42" s="2">
        <f t="shared" si="6"/>
        <v>0</v>
      </c>
    </row>
    <row r="43" spans="1:29" ht="11.1" customHeight="1" outlineLevel="2" x14ac:dyDescent="0.2">
      <c r="A43" s="7" t="s">
        <v>41</v>
      </c>
      <c r="B43" s="7" t="s">
        <v>9</v>
      </c>
      <c r="C43" s="20" t="str">
        <f>VLOOKUP(A43,[1]TDSheet!$A:$C,3,0)</f>
        <v>АКЦИЯ</v>
      </c>
      <c r="D43" s="8">
        <v>1752.4480000000001</v>
      </c>
      <c r="E43" s="8">
        <v>3.2120000000000002</v>
      </c>
      <c r="F43" s="8">
        <v>1723.0989999999999</v>
      </c>
      <c r="G43" s="8"/>
      <c r="H43" s="17">
        <f>VLOOKUP(A43,[1]TDSheet!$A:$J,10,0)</f>
        <v>1</v>
      </c>
      <c r="K43" s="2">
        <f t="shared" si="2"/>
        <v>1723.0989999999999</v>
      </c>
      <c r="N43" s="27">
        <v>4302</v>
      </c>
      <c r="P43" s="2">
        <f t="shared" si="3"/>
        <v>344.6198</v>
      </c>
      <c r="Q43" s="22"/>
      <c r="R43" s="22"/>
      <c r="S43" s="22"/>
      <c r="T43" s="22"/>
      <c r="U43" s="2">
        <f t="shared" si="4"/>
        <v>12.483322200291452</v>
      </c>
      <c r="V43" s="2">
        <f t="shared" si="5"/>
        <v>12.483322200291452</v>
      </c>
      <c r="Y43" s="2">
        <f>VLOOKUP(A43,[1]TDSheet!$A:$AB,28,0)</f>
        <v>108.7192</v>
      </c>
      <c r="Z43" s="2">
        <f>VLOOKUP(A43,[1]TDSheet!$A:$AC,29,0)</f>
        <v>301.11340000000001</v>
      </c>
      <c r="AA43" s="2">
        <f>VLOOKUP(A43,[1]TDSheet!$A:$R,18,0)</f>
        <v>220.47199999999998</v>
      </c>
      <c r="AC43" s="2">
        <f t="shared" si="6"/>
        <v>0</v>
      </c>
    </row>
    <row r="44" spans="1:29" ht="11.1" customHeight="1" outlineLevel="2" x14ac:dyDescent="0.2">
      <c r="A44" s="7" t="s">
        <v>42</v>
      </c>
      <c r="B44" s="7" t="s">
        <v>9</v>
      </c>
      <c r="C44" s="7"/>
      <c r="D44" s="8">
        <v>8955.3050000000003</v>
      </c>
      <c r="E44" s="8">
        <v>336.45600000000002</v>
      </c>
      <c r="F44" s="8">
        <v>5067.3159999999998</v>
      </c>
      <c r="G44" s="8">
        <v>497.05</v>
      </c>
      <c r="H44" s="17">
        <f>VLOOKUP(A44,[1]TDSheet!$A:$J,10,0)</f>
        <v>1</v>
      </c>
      <c r="K44" s="2">
        <f t="shared" si="2"/>
        <v>5067.3159999999998</v>
      </c>
      <c r="N44" s="27">
        <v>2910</v>
      </c>
      <c r="P44" s="2">
        <f t="shared" si="3"/>
        <v>1013.4631999999999</v>
      </c>
      <c r="Q44" s="22">
        <v>5700</v>
      </c>
      <c r="R44" s="22"/>
      <c r="S44" s="22"/>
      <c r="T44" s="22"/>
      <c r="U44" s="2">
        <f t="shared" si="4"/>
        <v>8.986068759082718</v>
      </c>
      <c r="V44" s="2">
        <f t="shared" si="5"/>
        <v>3.3617895548649428</v>
      </c>
      <c r="Y44" s="2">
        <f>VLOOKUP(A44,[1]TDSheet!$A:$AB,28,0)</f>
        <v>645.35479999999995</v>
      </c>
      <c r="Z44" s="2">
        <f>VLOOKUP(A44,[1]TDSheet!$A:$AC,29,0)</f>
        <v>724.05640000000005</v>
      </c>
      <c r="AA44" s="2">
        <f>VLOOKUP(A44,[1]TDSheet!$A:$R,18,0)</f>
        <v>944.88139999999999</v>
      </c>
      <c r="AC44" s="2">
        <f t="shared" si="6"/>
        <v>5700</v>
      </c>
    </row>
    <row r="45" spans="1:29" ht="11.1" customHeight="1" outlineLevel="2" x14ac:dyDescent="0.2">
      <c r="A45" s="7" t="s">
        <v>43</v>
      </c>
      <c r="B45" s="7" t="s">
        <v>9</v>
      </c>
      <c r="C45" s="7"/>
      <c r="D45" s="8">
        <v>0.107</v>
      </c>
      <c r="E45" s="8"/>
      <c r="F45" s="8"/>
      <c r="G45" s="8"/>
      <c r="H45" s="17">
        <f>VLOOKUP(A45,[1]TDSheet!$A:$J,10,0)</f>
        <v>0</v>
      </c>
      <c r="K45" s="2">
        <f t="shared" si="2"/>
        <v>0</v>
      </c>
      <c r="P45" s="2">
        <f t="shared" si="3"/>
        <v>0</v>
      </c>
      <c r="Q45" s="22"/>
      <c r="R45" s="22"/>
      <c r="S45" s="22"/>
      <c r="T45" s="22"/>
      <c r="U45" s="2" t="e">
        <f t="shared" si="4"/>
        <v>#DIV/0!</v>
      </c>
      <c r="V45" s="2" t="e">
        <f t="shared" si="5"/>
        <v>#DIV/0!</v>
      </c>
      <c r="Y45" s="2">
        <f>VLOOKUP(A45,[1]TDSheet!$A:$AB,28,0)</f>
        <v>15.6846</v>
      </c>
      <c r="Z45" s="2">
        <f>VLOOKUP(A45,[1]TDSheet!$A:$AC,29,0)</f>
        <v>1.0562</v>
      </c>
      <c r="AA45" s="2">
        <f>VLOOKUP(A45,[1]TDSheet!$A:$R,18,0)</f>
        <v>-0.25600000000000001</v>
      </c>
      <c r="AC45" s="2">
        <f t="shared" si="6"/>
        <v>0</v>
      </c>
    </row>
    <row r="46" spans="1:29" ht="11.1" customHeight="1" outlineLevel="2" x14ac:dyDescent="0.2">
      <c r="A46" s="7" t="s">
        <v>44</v>
      </c>
      <c r="B46" s="7" t="s">
        <v>9</v>
      </c>
      <c r="C46" s="20" t="str">
        <f>VLOOKUP(A46,[1]TDSheet!$A:$C,3,0)</f>
        <v>АКЦИЯ</v>
      </c>
      <c r="D46" s="8">
        <v>986.85199999999998</v>
      </c>
      <c r="E46" s="8">
        <v>911.48400000000004</v>
      </c>
      <c r="F46" s="8">
        <v>346.899</v>
      </c>
      <c r="G46" s="18">
        <f>634.167+G109</f>
        <v>337.39500000000004</v>
      </c>
      <c r="H46" s="17">
        <v>0</v>
      </c>
      <c r="K46" s="2">
        <f t="shared" si="2"/>
        <v>346.899</v>
      </c>
      <c r="N46" s="27">
        <v>150</v>
      </c>
      <c r="P46" s="2">
        <f t="shared" si="3"/>
        <v>69.379800000000003</v>
      </c>
      <c r="Q46" s="22"/>
      <c r="R46" s="22"/>
      <c r="S46" s="22"/>
      <c r="T46" s="22"/>
      <c r="U46" s="2">
        <f t="shared" si="4"/>
        <v>7.0250274575596938</v>
      </c>
      <c r="V46" s="2">
        <f t="shared" si="5"/>
        <v>7.0250274575596938</v>
      </c>
      <c r="Y46" s="2">
        <f>VLOOKUP(A46,[1]TDSheet!$A:$AB,28,0)</f>
        <v>0.17299999999999999</v>
      </c>
      <c r="Z46" s="2">
        <f>VLOOKUP(A46,[1]TDSheet!$A:$AC,29,0)</f>
        <v>45.951799999999999</v>
      </c>
      <c r="AA46" s="2">
        <f>VLOOKUP(A46,[1]TDSheet!$A:$R,18,0)</f>
        <v>13.3362</v>
      </c>
      <c r="AB46" s="24" t="s">
        <v>141</v>
      </c>
      <c r="AC46" s="2">
        <f t="shared" si="6"/>
        <v>0</v>
      </c>
    </row>
    <row r="47" spans="1:29" ht="11.1" customHeight="1" outlineLevel="2" x14ac:dyDescent="0.2">
      <c r="A47" s="7" t="s">
        <v>45</v>
      </c>
      <c r="B47" s="7" t="s">
        <v>9</v>
      </c>
      <c r="C47" s="20" t="str">
        <f>VLOOKUP(A47,[1]TDSheet!$A:$C,3,0)</f>
        <v>АКЦИЯ</v>
      </c>
      <c r="D47" s="8">
        <v>2840.63</v>
      </c>
      <c r="E47" s="8">
        <v>1219.81</v>
      </c>
      <c r="F47" s="8">
        <v>1628.7560000000001</v>
      </c>
      <c r="G47" s="8">
        <v>2213.0790000000002</v>
      </c>
      <c r="H47" s="17">
        <f>VLOOKUP(A47,[1]TDSheet!$A:$J,10,0)</f>
        <v>1</v>
      </c>
      <c r="K47" s="2">
        <f t="shared" si="2"/>
        <v>1628.7560000000001</v>
      </c>
      <c r="P47" s="2">
        <f t="shared" si="3"/>
        <v>325.75120000000004</v>
      </c>
      <c r="Q47" s="31">
        <v>0</v>
      </c>
      <c r="R47" s="22"/>
      <c r="S47" s="22"/>
      <c r="T47" s="22"/>
      <c r="U47" s="2">
        <f t="shared" si="4"/>
        <v>6.7937708287797554</v>
      </c>
      <c r="V47" s="2">
        <f t="shared" si="5"/>
        <v>6.7937708287797554</v>
      </c>
      <c r="Y47" s="2">
        <f>VLOOKUP(A47,[1]TDSheet!$A:$AB,28,0)</f>
        <v>214.66480000000001</v>
      </c>
      <c r="Z47" s="2">
        <f>VLOOKUP(A47,[1]TDSheet!$A:$AC,29,0)</f>
        <v>335.36500000000001</v>
      </c>
      <c r="AA47" s="2">
        <f>VLOOKUP(A47,[1]TDSheet!$A:$R,18,0)</f>
        <v>296.85160000000002</v>
      </c>
      <c r="AC47" s="2">
        <f t="shared" si="6"/>
        <v>0</v>
      </c>
    </row>
    <row r="48" spans="1:29" ht="11.1" customHeight="1" outlineLevel="2" x14ac:dyDescent="0.2">
      <c r="A48" s="7" t="s">
        <v>46</v>
      </c>
      <c r="B48" s="7" t="s">
        <v>9</v>
      </c>
      <c r="C48" s="7"/>
      <c r="D48" s="8">
        <v>-49.091999999999999</v>
      </c>
      <c r="E48" s="8">
        <v>1655.942</v>
      </c>
      <c r="F48" s="8">
        <v>116.815</v>
      </c>
      <c r="G48" s="8">
        <v>1490.0350000000001</v>
      </c>
      <c r="H48" s="17">
        <f>VLOOKUP(A48,[1]TDSheet!$A:$J,10,0)</f>
        <v>1</v>
      </c>
      <c r="K48" s="2">
        <f t="shared" si="2"/>
        <v>116.815</v>
      </c>
      <c r="N48" s="27">
        <v>3700</v>
      </c>
      <c r="P48" s="2">
        <f t="shared" si="3"/>
        <v>23.363</v>
      </c>
      <c r="Q48" s="22"/>
      <c r="R48" s="22"/>
      <c r="S48" s="22"/>
      <c r="T48" s="22"/>
      <c r="U48" s="2">
        <f t="shared" si="4"/>
        <v>222.14762658905107</v>
      </c>
      <c r="V48" s="2">
        <f t="shared" si="5"/>
        <v>222.14762658905107</v>
      </c>
      <c r="Y48" s="2">
        <f>VLOOKUP(A48,[1]TDSheet!$A:$AB,28,0)</f>
        <v>383.15539999999999</v>
      </c>
      <c r="Z48" s="2">
        <f>VLOOKUP(A48,[1]TDSheet!$A:$AC,29,0)</f>
        <v>579.12239999999997</v>
      </c>
      <c r="AA48" s="2">
        <f>VLOOKUP(A48,[1]TDSheet!$A:$R,18,0)</f>
        <v>341.91399999999999</v>
      </c>
      <c r="AB48" s="32" t="s">
        <v>144</v>
      </c>
      <c r="AC48" s="2">
        <f t="shared" si="6"/>
        <v>0</v>
      </c>
    </row>
    <row r="49" spans="1:29" ht="11.1" customHeight="1" outlineLevel="2" x14ac:dyDescent="0.2">
      <c r="A49" s="7" t="s">
        <v>47</v>
      </c>
      <c r="B49" s="7" t="s">
        <v>9</v>
      </c>
      <c r="C49" s="7"/>
      <c r="D49" s="8">
        <v>2502.6819999999998</v>
      </c>
      <c r="E49" s="8"/>
      <c r="F49" s="8">
        <v>1570.367</v>
      </c>
      <c r="G49" s="8">
        <v>772.197</v>
      </c>
      <c r="H49" s="17">
        <f>VLOOKUP(A49,[1]TDSheet!$A:$J,10,0)</f>
        <v>1</v>
      </c>
      <c r="K49" s="2">
        <f t="shared" si="2"/>
        <v>1570.367</v>
      </c>
      <c r="N49" s="27">
        <v>2316</v>
      </c>
      <c r="P49" s="2">
        <f t="shared" si="3"/>
        <v>314.07339999999999</v>
      </c>
      <c r="Q49" s="22">
        <v>370</v>
      </c>
      <c r="R49" s="22"/>
      <c r="S49" s="22"/>
      <c r="T49" s="22"/>
      <c r="U49" s="2">
        <f t="shared" si="4"/>
        <v>11.010792381653461</v>
      </c>
      <c r="V49" s="2">
        <f t="shared" si="5"/>
        <v>9.8327238155157364</v>
      </c>
      <c r="Y49" s="2">
        <f>VLOOKUP(A49,[1]TDSheet!$A:$AB,28,0)</f>
        <v>104.01479999999999</v>
      </c>
      <c r="Z49" s="2">
        <f>VLOOKUP(A49,[1]TDSheet!$A:$AC,29,0)</f>
        <v>313.053</v>
      </c>
      <c r="AA49" s="2">
        <f>VLOOKUP(A49,[1]TDSheet!$A:$R,18,0)</f>
        <v>351.7722</v>
      </c>
      <c r="AB49" s="32" t="s">
        <v>144</v>
      </c>
      <c r="AC49" s="2">
        <f t="shared" si="6"/>
        <v>370</v>
      </c>
    </row>
    <row r="50" spans="1:29" ht="11.1" customHeight="1" outlineLevel="2" x14ac:dyDescent="0.2">
      <c r="A50" s="7" t="s">
        <v>48</v>
      </c>
      <c r="B50" s="7" t="s">
        <v>9</v>
      </c>
      <c r="C50" s="20" t="str">
        <f>VLOOKUP(A50,[1]TDSheet!$A:$C,3,0)</f>
        <v>АКЦИЯ</v>
      </c>
      <c r="D50" s="8">
        <v>1454.7370000000001</v>
      </c>
      <c r="E50" s="8">
        <v>549.84</v>
      </c>
      <c r="F50" s="8">
        <v>671.12900000000002</v>
      </c>
      <c r="G50" s="8">
        <v>1322.2270000000001</v>
      </c>
      <c r="H50" s="17">
        <f>VLOOKUP(A50,[1]TDSheet!$A:$J,10,0)</f>
        <v>1</v>
      </c>
      <c r="K50" s="2">
        <f t="shared" si="2"/>
        <v>671.12900000000002</v>
      </c>
      <c r="P50" s="2">
        <f t="shared" si="3"/>
        <v>134.22579999999999</v>
      </c>
      <c r="Q50" s="31">
        <v>0</v>
      </c>
      <c r="R50" s="22"/>
      <c r="S50" s="22"/>
      <c r="T50" s="22"/>
      <c r="U50" s="2">
        <f t="shared" si="4"/>
        <v>9.8507663951341708</v>
      </c>
      <c r="V50" s="2">
        <f t="shared" si="5"/>
        <v>9.8507663951341708</v>
      </c>
      <c r="Y50" s="2">
        <f>VLOOKUP(A50,[1]TDSheet!$A:$AB,28,0)</f>
        <v>95.43780000000001</v>
      </c>
      <c r="Z50" s="2">
        <f>VLOOKUP(A50,[1]TDSheet!$A:$AC,29,0)</f>
        <v>143.4034</v>
      </c>
      <c r="AA50" s="2">
        <f>VLOOKUP(A50,[1]TDSheet!$A:$R,18,0)</f>
        <v>120.10080000000001</v>
      </c>
      <c r="AC50" s="2">
        <f t="shared" si="6"/>
        <v>0</v>
      </c>
    </row>
    <row r="51" spans="1:29" ht="11.1" customHeight="1" outlineLevel="2" x14ac:dyDescent="0.2">
      <c r="A51" s="7" t="s">
        <v>49</v>
      </c>
      <c r="B51" s="7" t="s">
        <v>9</v>
      </c>
      <c r="C51" s="20" t="str">
        <f>VLOOKUP(A51,[1]TDSheet!$A:$C,3,0)</f>
        <v>АКЦИЯ</v>
      </c>
      <c r="D51" s="8">
        <v>1430.585</v>
      </c>
      <c r="E51" s="8">
        <v>527.5</v>
      </c>
      <c r="F51" s="8">
        <v>814.17100000000005</v>
      </c>
      <c r="G51" s="8">
        <v>1136.5050000000001</v>
      </c>
      <c r="H51" s="17">
        <f>VLOOKUP(A51,[1]TDSheet!$A:$J,10,0)</f>
        <v>1</v>
      </c>
      <c r="K51" s="2">
        <f t="shared" si="2"/>
        <v>814.17100000000005</v>
      </c>
      <c r="P51" s="2">
        <f t="shared" si="3"/>
        <v>162.83420000000001</v>
      </c>
      <c r="Q51" s="31">
        <v>0</v>
      </c>
      <c r="R51" s="22"/>
      <c r="S51" s="22"/>
      <c r="T51" s="22"/>
      <c r="U51" s="2">
        <f t="shared" si="4"/>
        <v>6.9795227292546658</v>
      </c>
      <c r="V51" s="2">
        <f t="shared" si="5"/>
        <v>6.9795227292546658</v>
      </c>
      <c r="Y51" s="2">
        <f>VLOOKUP(A51,[1]TDSheet!$A:$AB,28,0)</f>
        <v>113.77940000000001</v>
      </c>
      <c r="Z51" s="2">
        <f>VLOOKUP(A51,[1]TDSheet!$A:$AC,29,0)</f>
        <v>158.05540000000002</v>
      </c>
      <c r="AA51" s="2">
        <f>VLOOKUP(A51,[1]TDSheet!$A:$R,18,0)</f>
        <v>112.26500000000001</v>
      </c>
      <c r="AC51" s="2">
        <f t="shared" si="6"/>
        <v>0</v>
      </c>
    </row>
    <row r="52" spans="1:29" ht="11.1" customHeight="1" outlineLevel="2" x14ac:dyDescent="0.2">
      <c r="A52" s="7" t="s">
        <v>50</v>
      </c>
      <c r="B52" s="7" t="s">
        <v>9</v>
      </c>
      <c r="C52" s="7"/>
      <c r="D52" s="8">
        <v>60.578000000000003</v>
      </c>
      <c r="E52" s="8">
        <v>2.488</v>
      </c>
      <c r="F52" s="8">
        <v>26.875</v>
      </c>
      <c r="G52" s="8">
        <v>36.191000000000003</v>
      </c>
      <c r="H52" s="17">
        <f>VLOOKUP(A52,[1]TDSheet!$A:$J,10,0)</f>
        <v>1</v>
      </c>
      <c r="K52" s="2">
        <f t="shared" si="2"/>
        <v>26.875</v>
      </c>
      <c r="P52" s="2">
        <f t="shared" si="3"/>
        <v>5.375</v>
      </c>
      <c r="Q52" s="22">
        <v>25</v>
      </c>
      <c r="R52" s="22"/>
      <c r="S52" s="22"/>
      <c r="T52" s="22"/>
      <c r="U52" s="2">
        <f t="shared" si="4"/>
        <v>11.384372093023256</v>
      </c>
      <c r="V52" s="2">
        <f t="shared" si="5"/>
        <v>6.7332093023255819</v>
      </c>
      <c r="Y52" s="2">
        <f>VLOOKUP(A52,[1]TDSheet!$A:$AB,28,0)</f>
        <v>5.3015999999999996</v>
      </c>
      <c r="Z52" s="2">
        <f>VLOOKUP(A52,[1]TDSheet!$A:$AC,29,0)</f>
        <v>5.8559999999999999</v>
      </c>
      <c r="AA52" s="2">
        <f>VLOOKUP(A52,[1]TDSheet!$A:$R,18,0)</f>
        <v>4.1962000000000002</v>
      </c>
      <c r="AC52" s="2">
        <f t="shared" si="6"/>
        <v>25</v>
      </c>
    </row>
    <row r="53" spans="1:29" ht="11.1" customHeight="1" outlineLevel="2" x14ac:dyDescent="0.2">
      <c r="A53" s="7" t="s">
        <v>51</v>
      </c>
      <c r="B53" s="7" t="s">
        <v>9</v>
      </c>
      <c r="C53" s="20" t="str">
        <f>VLOOKUP(A53,[1]TDSheet!$A:$C,3,0)</f>
        <v>АКЦИЯ</v>
      </c>
      <c r="D53" s="8">
        <v>2389.6669999999999</v>
      </c>
      <c r="E53" s="8">
        <v>21.126999999999999</v>
      </c>
      <c r="F53" s="8">
        <v>1348.03</v>
      </c>
      <c r="G53" s="8">
        <v>1042.1610000000001</v>
      </c>
      <c r="H53" s="17">
        <f>VLOOKUP(A53,[1]TDSheet!$A:$J,10,0)</f>
        <v>1</v>
      </c>
      <c r="K53" s="2">
        <f t="shared" si="2"/>
        <v>1348.03</v>
      </c>
      <c r="P53" s="2">
        <f t="shared" si="3"/>
        <v>269.60599999999999</v>
      </c>
      <c r="Q53" s="31">
        <v>200</v>
      </c>
      <c r="R53" s="22"/>
      <c r="S53" s="22"/>
      <c r="T53" s="22"/>
      <c r="U53" s="2">
        <f t="shared" si="4"/>
        <v>4.6073195700392429</v>
      </c>
      <c r="V53" s="2">
        <f t="shared" si="5"/>
        <v>3.865496316847548</v>
      </c>
      <c r="Y53" s="2">
        <f>VLOOKUP(A53,[1]TDSheet!$A:$AB,28,0)</f>
        <v>162.5206</v>
      </c>
      <c r="Z53" s="2">
        <f>VLOOKUP(A53,[1]TDSheet!$A:$AC,29,0)</f>
        <v>273.46199999999999</v>
      </c>
      <c r="AA53" s="2">
        <f>VLOOKUP(A53,[1]TDSheet!$A:$R,18,0)</f>
        <v>236.38800000000001</v>
      </c>
      <c r="AC53" s="2">
        <f t="shared" si="6"/>
        <v>200</v>
      </c>
    </row>
    <row r="54" spans="1:29" ht="11.1" customHeight="1" outlineLevel="2" x14ac:dyDescent="0.2">
      <c r="A54" s="7" t="s">
        <v>52</v>
      </c>
      <c r="B54" s="7" t="s">
        <v>9</v>
      </c>
      <c r="C54" s="7"/>
      <c r="D54" s="8">
        <v>132.655</v>
      </c>
      <c r="E54" s="8">
        <v>1.089</v>
      </c>
      <c r="F54" s="8">
        <v>88.665999999999997</v>
      </c>
      <c r="G54" s="8">
        <v>43.698</v>
      </c>
      <c r="H54" s="17">
        <f>VLOOKUP(A54,[1]TDSheet!$A:$J,10,0)</f>
        <v>1</v>
      </c>
      <c r="K54" s="2">
        <f t="shared" si="2"/>
        <v>88.665999999999997</v>
      </c>
      <c r="N54" s="27">
        <v>71</v>
      </c>
      <c r="P54" s="2">
        <f t="shared" si="3"/>
        <v>17.7332</v>
      </c>
      <c r="Q54" s="22">
        <v>80</v>
      </c>
      <c r="R54" s="22"/>
      <c r="S54" s="22"/>
      <c r="T54" s="22"/>
      <c r="U54" s="2">
        <f t="shared" si="4"/>
        <v>10.97929307739156</v>
      </c>
      <c r="V54" s="2">
        <f t="shared" si="5"/>
        <v>6.4679809622628746</v>
      </c>
      <c r="Y54" s="2">
        <f>VLOOKUP(A54,[1]TDSheet!$A:$AB,28,0)</f>
        <v>13.135</v>
      </c>
      <c r="Z54" s="2">
        <f>VLOOKUP(A54,[1]TDSheet!$A:$AC,29,0)</f>
        <v>15.647600000000001</v>
      </c>
      <c r="AA54" s="2">
        <f>VLOOKUP(A54,[1]TDSheet!$A:$R,18,0)</f>
        <v>16.866999999999997</v>
      </c>
      <c r="AC54" s="2">
        <f t="shared" si="6"/>
        <v>80</v>
      </c>
    </row>
    <row r="55" spans="1:29" ht="11.1" customHeight="1" outlineLevel="2" x14ac:dyDescent="0.2">
      <c r="A55" s="7" t="s">
        <v>53</v>
      </c>
      <c r="B55" s="7" t="s">
        <v>9</v>
      </c>
      <c r="C55" s="7"/>
      <c r="D55" s="8">
        <v>163.786</v>
      </c>
      <c r="E55" s="8">
        <v>72.628</v>
      </c>
      <c r="F55" s="8">
        <v>87.257999999999996</v>
      </c>
      <c r="G55" s="8">
        <v>134.08500000000001</v>
      </c>
      <c r="H55" s="17">
        <f>VLOOKUP(A55,[1]TDSheet!$A:$J,10,0)</f>
        <v>1</v>
      </c>
      <c r="K55" s="2">
        <f t="shared" si="2"/>
        <v>87.257999999999996</v>
      </c>
      <c r="P55" s="2">
        <f t="shared" si="3"/>
        <v>17.451599999999999</v>
      </c>
      <c r="Q55" s="22">
        <v>60</v>
      </c>
      <c r="R55" s="22"/>
      <c r="S55" s="22"/>
      <c r="T55" s="22"/>
      <c r="U55" s="2">
        <f t="shared" si="4"/>
        <v>11.121329849412088</v>
      </c>
      <c r="V55" s="2">
        <f t="shared" si="5"/>
        <v>7.6832496733823845</v>
      </c>
      <c r="Y55" s="2">
        <f>VLOOKUP(A55,[1]TDSheet!$A:$AB,28,0)</f>
        <v>10.318200000000001</v>
      </c>
      <c r="Z55" s="2">
        <f>VLOOKUP(A55,[1]TDSheet!$A:$AC,29,0)</f>
        <v>11.741200000000001</v>
      </c>
      <c r="AA55" s="2">
        <f>VLOOKUP(A55,[1]TDSheet!$A:$R,18,0)</f>
        <v>16.4254</v>
      </c>
      <c r="AC55" s="2">
        <f t="shared" si="6"/>
        <v>60</v>
      </c>
    </row>
    <row r="56" spans="1:29" ht="21.95" customHeight="1" outlineLevel="2" x14ac:dyDescent="0.2">
      <c r="A56" s="7" t="s">
        <v>54</v>
      </c>
      <c r="B56" s="7" t="s">
        <v>9</v>
      </c>
      <c r="C56" s="7"/>
      <c r="D56" s="8">
        <v>194.31700000000001</v>
      </c>
      <c r="E56" s="8"/>
      <c r="F56" s="8">
        <v>134.471</v>
      </c>
      <c r="G56" s="8">
        <v>51.621000000000002</v>
      </c>
      <c r="H56" s="17">
        <f>VLOOKUP(A56,[1]TDSheet!$A:$J,10,0)</f>
        <v>1</v>
      </c>
      <c r="K56" s="2">
        <f t="shared" si="2"/>
        <v>134.471</v>
      </c>
      <c r="N56" s="27">
        <v>264</v>
      </c>
      <c r="P56" s="2">
        <f t="shared" si="3"/>
        <v>26.894200000000001</v>
      </c>
      <c r="Q56" s="22"/>
      <c r="R56" s="22"/>
      <c r="S56" s="22"/>
      <c r="T56" s="22"/>
      <c r="U56" s="2">
        <f t="shared" si="4"/>
        <v>11.735653040432508</v>
      </c>
      <c r="V56" s="2">
        <f t="shared" si="5"/>
        <v>11.735653040432508</v>
      </c>
      <c r="Y56" s="2">
        <f>VLOOKUP(A56,[1]TDSheet!$A:$AB,28,0)</f>
        <v>16.312000000000001</v>
      </c>
      <c r="Z56" s="2">
        <f>VLOOKUP(A56,[1]TDSheet!$A:$AC,29,0)</f>
        <v>30.718599999999999</v>
      </c>
      <c r="AA56" s="2">
        <f>VLOOKUP(A56,[1]TDSheet!$A:$R,18,0)</f>
        <v>40.1922</v>
      </c>
      <c r="AC56" s="2">
        <f t="shared" si="6"/>
        <v>0</v>
      </c>
    </row>
    <row r="57" spans="1:29" ht="11.1" customHeight="1" outlineLevel="2" x14ac:dyDescent="0.2">
      <c r="A57" s="7" t="s">
        <v>55</v>
      </c>
      <c r="B57" s="7" t="s">
        <v>9</v>
      </c>
      <c r="C57" s="7"/>
      <c r="D57" s="8">
        <v>-10.701000000000001</v>
      </c>
      <c r="E57" s="8">
        <v>134.45599999999999</v>
      </c>
      <c r="F57" s="8">
        <v>40.116999999999997</v>
      </c>
      <c r="G57" s="8">
        <v>8.827</v>
      </c>
      <c r="H57" s="17">
        <f>VLOOKUP(A57,[1]TDSheet!$A:$J,10,0)</f>
        <v>1</v>
      </c>
      <c r="K57" s="2">
        <f t="shared" si="2"/>
        <v>110.685</v>
      </c>
      <c r="L57" s="2">
        <f>VLOOKUP(A57,[2]TDSheet!$A:$F,6,0)</f>
        <v>-70.567999999999998</v>
      </c>
      <c r="N57" s="27">
        <v>123</v>
      </c>
      <c r="P57" s="2">
        <f t="shared" si="3"/>
        <v>22.137</v>
      </c>
      <c r="Q57" s="22">
        <v>110</v>
      </c>
      <c r="R57" s="22"/>
      <c r="S57" s="22"/>
      <c r="T57" s="22"/>
      <c r="U57" s="2">
        <f t="shared" si="4"/>
        <v>10.924108957853367</v>
      </c>
      <c r="V57" s="2">
        <f t="shared" si="5"/>
        <v>5.9550526268238695</v>
      </c>
      <c r="Y57" s="2">
        <f>VLOOKUP(A57,[1]TDSheet!$A:$AB,28,0)</f>
        <v>1.0684</v>
      </c>
      <c r="Z57" s="2">
        <f>VLOOKUP(A57,[1]TDSheet!$A:$AC,29,0)</f>
        <v>4.8587999999999996</v>
      </c>
      <c r="AA57" s="2">
        <f>VLOOKUP(A57,[1]TDSheet!$A:$R,18,0)</f>
        <v>12.931999999999999</v>
      </c>
      <c r="AC57" s="2">
        <f t="shared" si="6"/>
        <v>110</v>
      </c>
    </row>
    <row r="58" spans="1:29" ht="11.1" customHeight="1" outlineLevel="2" x14ac:dyDescent="0.2">
      <c r="A58" s="7" t="s">
        <v>56</v>
      </c>
      <c r="B58" s="7" t="s">
        <v>9</v>
      </c>
      <c r="C58" s="7"/>
      <c r="D58" s="8">
        <v>885.76099999999997</v>
      </c>
      <c r="E58" s="8"/>
      <c r="F58" s="8">
        <v>463.678</v>
      </c>
      <c r="G58" s="8">
        <v>395.49099999999999</v>
      </c>
      <c r="H58" s="17">
        <f>VLOOKUP(A58,[1]TDSheet!$A:$J,10,0)</f>
        <v>1</v>
      </c>
      <c r="K58" s="2">
        <f t="shared" si="2"/>
        <v>463.678</v>
      </c>
      <c r="P58" s="2">
        <f t="shared" si="3"/>
        <v>92.735600000000005</v>
      </c>
      <c r="Q58" s="22">
        <v>530</v>
      </c>
      <c r="R58" s="22"/>
      <c r="S58" s="22"/>
      <c r="T58" s="22"/>
      <c r="U58" s="2">
        <f t="shared" si="4"/>
        <v>9.9798890609431545</v>
      </c>
      <c r="V58" s="2">
        <f t="shared" si="5"/>
        <v>4.2647160313838475</v>
      </c>
      <c r="Y58" s="2">
        <f>VLOOKUP(A58,[1]TDSheet!$A:$AB,28,0)</f>
        <v>75.568399999999997</v>
      </c>
      <c r="Z58" s="2">
        <f>VLOOKUP(A58,[1]TDSheet!$A:$AC,29,0)</f>
        <v>107.38219999999998</v>
      </c>
      <c r="AA58" s="2">
        <f>VLOOKUP(A58,[1]TDSheet!$A:$R,18,0)</f>
        <v>39.703199999999995</v>
      </c>
      <c r="AC58" s="2">
        <f t="shared" si="6"/>
        <v>530</v>
      </c>
    </row>
    <row r="59" spans="1:29" ht="11.1" customHeight="1" outlineLevel="2" x14ac:dyDescent="0.2">
      <c r="A59" s="7" t="s">
        <v>57</v>
      </c>
      <c r="B59" s="7" t="s">
        <v>9</v>
      </c>
      <c r="C59" s="7"/>
      <c r="D59" s="8">
        <v>-3</v>
      </c>
      <c r="E59" s="8">
        <v>3</v>
      </c>
      <c r="F59" s="8"/>
      <c r="G59" s="8"/>
      <c r="H59" s="17">
        <f>VLOOKUP(A59,[1]TDSheet!$A:$J,10,0)</f>
        <v>0</v>
      </c>
      <c r="K59" s="2">
        <f t="shared" si="2"/>
        <v>0</v>
      </c>
      <c r="P59" s="2">
        <f t="shared" si="3"/>
        <v>0</v>
      </c>
      <c r="Q59" s="22">
        <f t="shared" ref="Q59:Q61" si="7">11*P59-G59-N59</f>
        <v>0</v>
      </c>
      <c r="R59" s="22"/>
      <c r="S59" s="22"/>
      <c r="T59" s="22"/>
      <c r="U59" s="2" t="e">
        <f t="shared" si="4"/>
        <v>#DIV/0!</v>
      </c>
      <c r="V59" s="2" t="e">
        <f t="shared" si="5"/>
        <v>#DIV/0!</v>
      </c>
      <c r="Y59" s="2">
        <f>VLOOKUP(A59,[1]TDSheet!$A:$AB,28,0)</f>
        <v>0.6</v>
      </c>
      <c r="Z59" s="2">
        <f>VLOOKUP(A59,[1]TDSheet!$A:$AC,29,0)</f>
        <v>0</v>
      </c>
      <c r="AA59" s="2">
        <f>VLOOKUP(A59,[1]TDSheet!$A:$R,18,0)</f>
        <v>0</v>
      </c>
      <c r="AC59" s="2">
        <f t="shared" si="6"/>
        <v>0</v>
      </c>
    </row>
    <row r="60" spans="1:29" ht="21.95" customHeight="1" outlineLevel="2" x14ac:dyDescent="0.2">
      <c r="A60" s="7" t="s">
        <v>58</v>
      </c>
      <c r="B60" s="7" t="s">
        <v>9</v>
      </c>
      <c r="C60" s="7"/>
      <c r="D60" s="8">
        <v>342.41199999999998</v>
      </c>
      <c r="E60" s="8">
        <v>98.457999999999998</v>
      </c>
      <c r="F60" s="8">
        <v>107.30500000000001</v>
      </c>
      <c r="G60" s="8">
        <v>308.12700000000001</v>
      </c>
      <c r="H60" s="17">
        <f>VLOOKUP(A60,[1]TDSheet!$A:$J,10,0)</f>
        <v>1</v>
      </c>
      <c r="K60" s="2">
        <f t="shared" si="2"/>
        <v>107.30500000000001</v>
      </c>
      <c r="P60" s="2">
        <f t="shared" si="3"/>
        <v>21.461000000000002</v>
      </c>
      <c r="Q60" s="22"/>
      <c r="R60" s="22"/>
      <c r="S60" s="22"/>
      <c r="T60" s="22"/>
      <c r="U60" s="2">
        <f t="shared" si="4"/>
        <v>14.357532267834676</v>
      </c>
      <c r="V60" s="2">
        <f t="shared" si="5"/>
        <v>14.357532267834676</v>
      </c>
      <c r="Y60" s="2">
        <f>VLOOKUP(A60,[1]TDSheet!$A:$AB,28,0)</f>
        <v>4.6227999999999998</v>
      </c>
      <c r="Z60" s="2">
        <f>VLOOKUP(A60,[1]TDSheet!$A:$AC,29,0)</f>
        <v>14.6678</v>
      </c>
      <c r="AA60" s="2">
        <f>VLOOKUP(A60,[1]TDSheet!$A:$R,18,0)</f>
        <v>16.154599999999999</v>
      </c>
      <c r="AC60" s="2">
        <f t="shared" si="6"/>
        <v>0</v>
      </c>
    </row>
    <row r="61" spans="1:29" ht="11.1" customHeight="1" outlineLevel="2" x14ac:dyDescent="0.2">
      <c r="A61" s="7" t="s">
        <v>59</v>
      </c>
      <c r="B61" s="7" t="s">
        <v>9</v>
      </c>
      <c r="C61" s="7"/>
      <c r="D61" s="8">
        <v>-16.106000000000002</v>
      </c>
      <c r="E61" s="8">
        <v>16.106000000000002</v>
      </c>
      <c r="F61" s="8"/>
      <c r="G61" s="8"/>
      <c r="H61" s="17">
        <f>VLOOKUP(A61,[1]TDSheet!$A:$J,10,0)</f>
        <v>0</v>
      </c>
      <c r="K61" s="2">
        <f t="shared" si="2"/>
        <v>0</v>
      </c>
      <c r="P61" s="2">
        <f t="shared" si="3"/>
        <v>0</v>
      </c>
      <c r="Q61" s="22">
        <f t="shared" si="7"/>
        <v>0</v>
      </c>
      <c r="R61" s="22"/>
      <c r="S61" s="22"/>
      <c r="T61" s="22"/>
      <c r="U61" s="2" t="e">
        <f t="shared" si="4"/>
        <v>#DIV/0!</v>
      </c>
      <c r="V61" s="2" t="e">
        <f t="shared" si="5"/>
        <v>#DIV/0!</v>
      </c>
      <c r="Y61" s="2">
        <f>VLOOKUP(A61,[1]TDSheet!$A:$AB,28,0)</f>
        <v>0</v>
      </c>
      <c r="Z61" s="2">
        <f>VLOOKUP(A61,[1]TDSheet!$A:$AC,29,0)</f>
        <v>0</v>
      </c>
      <c r="AA61" s="2">
        <f>VLOOKUP(A61,[1]TDSheet!$A:$R,18,0)</f>
        <v>3.2212000000000005</v>
      </c>
      <c r="AC61" s="2">
        <f t="shared" si="6"/>
        <v>0</v>
      </c>
    </row>
    <row r="62" spans="1:29" ht="11.1" customHeight="1" outlineLevel="2" x14ac:dyDescent="0.2">
      <c r="A62" s="7" t="s">
        <v>60</v>
      </c>
      <c r="B62" s="7" t="s">
        <v>9</v>
      </c>
      <c r="C62" s="7"/>
      <c r="D62" s="8">
        <v>88.808999999999997</v>
      </c>
      <c r="E62" s="8">
        <v>5014.7489999999998</v>
      </c>
      <c r="F62" s="8">
        <v>1955.5530000000001</v>
      </c>
      <c r="G62" s="8">
        <v>3075.7840000000001</v>
      </c>
      <c r="H62" s="17">
        <f>VLOOKUP(A62,[1]TDSheet!$A:$J,10,0)</f>
        <v>1</v>
      </c>
      <c r="K62" s="2">
        <f t="shared" si="2"/>
        <v>1955.5530000000001</v>
      </c>
      <c r="P62" s="2">
        <f t="shared" si="3"/>
        <v>391.11060000000003</v>
      </c>
      <c r="Q62" s="22">
        <v>1250</v>
      </c>
      <c r="R62" s="22"/>
      <c r="S62" s="22"/>
      <c r="T62" s="22"/>
      <c r="U62" s="2">
        <f t="shared" si="4"/>
        <v>11.060257635563953</v>
      </c>
      <c r="V62" s="2">
        <f t="shared" si="5"/>
        <v>7.8642307316651605</v>
      </c>
      <c r="Y62" s="2">
        <f>VLOOKUP(A62,[1]TDSheet!$A:$AB,28,0)</f>
        <v>256.6266</v>
      </c>
      <c r="Z62" s="2">
        <f>VLOOKUP(A62,[1]TDSheet!$A:$AC,29,0)</f>
        <v>444.64700000000005</v>
      </c>
      <c r="AA62" s="2">
        <f>VLOOKUP(A62,[1]TDSheet!$A:$R,18,0)</f>
        <v>63.545399999999994</v>
      </c>
      <c r="AC62" s="2">
        <f t="shared" si="6"/>
        <v>1250</v>
      </c>
    </row>
    <row r="63" spans="1:29" ht="11.1" customHeight="1" outlineLevel="2" x14ac:dyDescent="0.2">
      <c r="A63" s="7" t="s">
        <v>61</v>
      </c>
      <c r="B63" s="7" t="s">
        <v>9</v>
      </c>
      <c r="C63" s="7"/>
      <c r="D63" s="8">
        <v>44.100999999999999</v>
      </c>
      <c r="E63" s="8"/>
      <c r="F63" s="8">
        <v>40.183</v>
      </c>
      <c r="G63" s="8"/>
      <c r="H63" s="17">
        <f>VLOOKUP(A63,[1]TDSheet!$A:$J,10,0)</f>
        <v>1</v>
      </c>
      <c r="K63" s="2">
        <f t="shared" si="2"/>
        <v>40.183</v>
      </c>
      <c r="P63" s="2">
        <f t="shared" si="3"/>
        <v>8.0366</v>
      </c>
      <c r="Q63" s="22">
        <v>50</v>
      </c>
      <c r="R63" s="22"/>
      <c r="S63" s="22"/>
      <c r="T63" s="22"/>
      <c r="U63" s="2">
        <f t="shared" si="4"/>
        <v>6.2215364706467913</v>
      </c>
      <c r="V63" s="2">
        <f t="shared" si="5"/>
        <v>0</v>
      </c>
      <c r="Y63" s="2">
        <f>VLOOKUP(A63,[1]TDSheet!$A:$AB,28,0)</f>
        <v>0</v>
      </c>
      <c r="Z63" s="2">
        <f>VLOOKUP(A63,[1]TDSheet!$A:$AC,29,0)</f>
        <v>3.4670000000000001</v>
      </c>
      <c r="AA63" s="2">
        <f>VLOOKUP(A63,[1]TDSheet!$A:$R,18,0)</f>
        <v>0.55720000000000003</v>
      </c>
      <c r="AC63" s="2">
        <f t="shared" si="6"/>
        <v>50</v>
      </c>
    </row>
    <row r="64" spans="1:29" ht="21.95" customHeight="1" outlineLevel="2" x14ac:dyDescent="0.2">
      <c r="A64" s="7" t="s">
        <v>62</v>
      </c>
      <c r="B64" s="7" t="s">
        <v>9</v>
      </c>
      <c r="C64" s="7"/>
      <c r="D64" s="8"/>
      <c r="E64" s="8">
        <v>64.266000000000005</v>
      </c>
      <c r="F64" s="8">
        <v>17.823</v>
      </c>
      <c r="G64" s="8">
        <v>46.442999999999998</v>
      </c>
      <c r="H64" s="17">
        <v>0</v>
      </c>
      <c r="K64" s="2">
        <f t="shared" si="2"/>
        <v>17.823</v>
      </c>
      <c r="P64" s="2">
        <f t="shared" si="3"/>
        <v>3.5646</v>
      </c>
      <c r="Q64" s="22"/>
      <c r="R64" s="22"/>
      <c r="S64" s="22"/>
      <c r="T64" s="22"/>
      <c r="U64" s="2">
        <f t="shared" si="4"/>
        <v>13.028951354990742</v>
      </c>
      <c r="V64" s="2">
        <f t="shared" si="5"/>
        <v>13.028951354990742</v>
      </c>
      <c r="Y64" s="2">
        <v>0</v>
      </c>
      <c r="Z64" s="2">
        <v>0</v>
      </c>
      <c r="AA64" s="2">
        <v>0</v>
      </c>
      <c r="AC64" s="2">
        <f t="shared" si="6"/>
        <v>0</v>
      </c>
    </row>
    <row r="65" spans="1:29" ht="21.95" customHeight="1" outlineLevel="2" x14ac:dyDescent="0.2">
      <c r="A65" s="7" t="s">
        <v>63</v>
      </c>
      <c r="B65" s="7" t="s">
        <v>9</v>
      </c>
      <c r="C65" s="7"/>
      <c r="D65" s="8">
        <v>483.589</v>
      </c>
      <c r="E65" s="8">
        <v>140.56</v>
      </c>
      <c r="F65" s="8">
        <v>165.78100000000001</v>
      </c>
      <c r="G65" s="8">
        <v>456.93799999999999</v>
      </c>
      <c r="H65" s="17">
        <f>VLOOKUP(A65,[1]TDSheet!$A:$J,10,0)</f>
        <v>1</v>
      </c>
      <c r="K65" s="2">
        <f t="shared" si="2"/>
        <v>165.78100000000001</v>
      </c>
      <c r="P65" s="2">
        <f t="shared" si="3"/>
        <v>33.156199999999998</v>
      </c>
      <c r="Q65" s="22"/>
      <c r="R65" s="22"/>
      <c r="S65" s="22"/>
      <c r="T65" s="22"/>
      <c r="U65" s="2">
        <f t="shared" si="4"/>
        <v>13.781374222618998</v>
      </c>
      <c r="V65" s="2">
        <f t="shared" si="5"/>
        <v>13.781374222618998</v>
      </c>
      <c r="Y65" s="2">
        <f>VLOOKUP(A65,[1]TDSheet!$A:$AB,28,0)</f>
        <v>37.480800000000002</v>
      </c>
      <c r="Z65" s="2">
        <f>VLOOKUP(A65,[1]TDSheet!$A:$AC,29,0)</f>
        <v>50.978200000000001</v>
      </c>
      <c r="AA65" s="2">
        <f>VLOOKUP(A65,[1]TDSheet!$A:$R,18,0)</f>
        <v>33.171800000000005</v>
      </c>
      <c r="AC65" s="2">
        <f t="shared" si="6"/>
        <v>0</v>
      </c>
    </row>
    <row r="66" spans="1:29" ht="21.95" customHeight="1" outlineLevel="2" x14ac:dyDescent="0.2">
      <c r="A66" s="7" t="s">
        <v>64</v>
      </c>
      <c r="B66" s="7" t="s">
        <v>9</v>
      </c>
      <c r="C66" s="7"/>
      <c r="D66" s="8">
        <v>117.739</v>
      </c>
      <c r="E66" s="8">
        <v>46.569000000000003</v>
      </c>
      <c r="F66" s="8">
        <v>105.232</v>
      </c>
      <c r="G66" s="8">
        <v>51.692999999999998</v>
      </c>
      <c r="H66" s="17">
        <f>VLOOKUP(A66,[1]TDSheet!$A:$J,10,0)</f>
        <v>1</v>
      </c>
      <c r="K66" s="2">
        <f t="shared" si="2"/>
        <v>105.232</v>
      </c>
      <c r="N66" s="27">
        <v>52</v>
      </c>
      <c r="P66" s="2">
        <f t="shared" si="3"/>
        <v>21.046399999999998</v>
      </c>
      <c r="Q66" s="22">
        <v>130</v>
      </c>
      <c r="R66" s="22"/>
      <c r="S66" s="22"/>
      <c r="T66" s="22"/>
      <c r="U66" s="2">
        <f t="shared" si="4"/>
        <v>11.103704196442147</v>
      </c>
      <c r="V66" s="2">
        <f t="shared" si="5"/>
        <v>4.9268758552531553</v>
      </c>
      <c r="Y66" s="2">
        <f>VLOOKUP(A66,[1]TDSheet!$A:$AB,28,0)</f>
        <v>6.2168000000000001</v>
      </c>
      <c r="Z66" s="2">
        <f>VLOOKUP(A66,[1]TDSheet!$A:$AC,29,0)</f>
        <v>14.5166</v>
      </c>
      <c r="AA66" s="2">
        <f>VLOOKUP(A66,[1]TDSheet!$A:$R,18,0)</f>
        <v>17.149999999999999</v>
      </c>
      <c r="AC66" s="2">
        <f t="shared" si="6"/>
        <v>130</v>
      </c>
    </row>
    <row r="67" spans="1:29" ht="21.95" customHeight="1" outlineLevel="2" x14ac:dyDescent="0.2">
      <c r="A67" s="7" t="s">
        <v>65</v>
      </c>
      <c r="B67" s="7" t="s">
        <v>9</v>
      </c>
      <c r="C67" s="7"/>
      <c r="D67" s="8"/>
      <c r="E67" s="8">
        <v>70.872</v>
      </c>
      <c r="F67" s="8">
        <v>9.0839999999999996</v>
      </c>
      <c r="G67" s="8">
        <v>61.787999999999997</v>
      </c>
      <c r="H67" s="17">
        <v>0</v>
      </c>
      <c r="K67" s="2">
        <f t="shared" si="2"/>
        <v>9.0839999999999996</v>
      </c>
      <c r="P67" s="2">
        <f t="shared" si="3"/>
        <v>1.8168</v>
      </c>
      <c r="Q67" s="22"/>
      <c r="R67" s="22"/>
      <c r="S67" s="22"/>
      <c r="T67" s="22"/>
      <c r="U67" s="2">
        <f t="shared" si="4"/>
        <v>34.009247027741083</v>
      </c>
      <c r="V67" s="2">
        <f t="shared" si="5"/>
        <v>34.009247027741083</v>
      </c>
      <c r="Y67" s="2">
        <v>0</v>
      </c>
      <c r="Z67" s="2">
        <v>0</v>
      </c>
      <c r="AA67" s="2">
        <v>0</v>
      </c>
      <c r="AC67" s="2">
        <f t="shared" si="6"/>
        <v>0</v>
      </c>
    </row>
    <row r="68" spans="1:29" ht="21.95" customHeight="1" outlineLevel="2" x14ac:dyDescent="0.2">
      <c r="A68" s="7" t="s">
        <v>66</v>
      </c>
      <c r="B68" s="7" t="s">
        <v>23</v>
      </c>
      <c r="C68" s="7"/>
      <c r="D68" s="8">
        <v>277</v>
      </c>
      <c r="E68" s="8"/>
      <c r="F68" s="8">
        <v>101</v>
      </c>
      <c r="G68" s="8">
        <v>174</v>
      </c>
      <c r="H68" s="17">
        <f>VLOOKUP(A68,[1]TDSheet!$A:$J,10,0)</f>
        <v>0.35</v>
      </c>
      <c r="K68" s="2">
        <f t="shared" si="2"/>
        <v>101</v>
      </c>
      <c r="P68" s="2">
        <f t="shared" si="3"/>
        <v>20.2</v>
      </c>
      <c r="Q68" s="22">
        <v>50</v>
      </c>
      <c r="R68" s="22"/>
      <c r="S68" s="22"/>
      <c r="T68" s="22"/>
      <c r="U68" s="2">
        <f t="shared" si="4"/>
        <v>11.08910891089109</v>
      </c>
      <c r="V68" s="2">
        <f t="shared" si="5"/>
        <v>8.6138613861386144</v>
      </c>
      <c r="Y68" s="2">
        <f>VLOOKUP(A68,[1]TDSheet!$A:$AB,28,0)</f>
        <v>15.6</v>
      </c>
      <c r="Z68" s="2">
        <f>VLOOKUP(A68,[1]TDSheet!$A:$AC,29,0)</f>
        <v>25.8</v>
      </c>
      <c r="AA68" s="2">
        <f>VLOOKUP(A68,[1]TDSheet!$A:$R,18,0)</f>
        <v>12.8</v>
      </c>
      <c r="AC68" s="2">
        <f t="shared" si="6"/>
        <v>17.5</v>
      </c>
    </row>
    <row r="69" spans="1:29" ht="21.95" customHeight="1" outlineLevel="2" x14ac:dyDescent="0.2">
      <c r="A69" s="7" t="s">
        <v>97</v>
      </c>
      <c r="B69" s="7" t="s">
        <v>23</v>
      </c>
      <c r="C69" s="20" t="str">
        <f>VLOOKUP(A69,[1]TDSheet!$A:$C,3,0)</f>
        <v>АКЦИЯ</v>
      </c>
      <c r="D69" s="8">
        <v>870</v>
      </c>
      <c r="E69" s="8">
        <v>360</v>
      </c>
      <c r="F69" s="8">
        <v>444.815</v>
      </c>
      <c r="G69" s="8">
        <v>334.185</v>
      </c>
      <c r="H69" s="17">
        <f>VLOOKUP(A69,[1]TDSheet!$A:$J,10,0)</f>
        <v>0.4</v>
      </c>
      <c r="K69" s="2">
        <f t="shared" si="2"/>
        <v>804.81500000000005</v>
      </c>
      <c r="L69" s="2">
        <f>VLOOKUP(A69,[2]TDSheet!$A:$F,6,0)</f>
        <v>-360</v>
      </c>
      <c r="N69" s="27">
        <v>504</v>
      </c>
      <c r="P69" s="2">
        <f t="shared" si="3"/>
        <v>160.96300000000002</v>
      </c>
      <c r="Q69" s="31">
        <v>0</v>
      </c>
      <c r="R69" s="22"/>
      <c r="S69" s="22"/>
      <c r="T69" s="22"/>
      <c r="U69" s="2">
        <f t="shared" si="4"/>
        <v>5.2073147245019031</v>
      </c>
      <c r="V69" s="2">
        <f t="shared" si="5"/>
        <v>5.2073147245019031</v>
      </c>
      <c r="Y69" s="2">
        <f>VLOOKUP(A69,[1]TDSheet!$A:$AB,28,0)</f>
        <v>147</v>
      </c>
      <c r="Z69" s="2">
        <f>VLOOKUP(A69,[1]TDSheet!$A:$AC,29,0)</f>
        <v>123.2</v>
      </c>
      <c r="AA69" s="2">
        <f>VLOOKUP(A69,[1]TDSheet!$A:$R,18,0)</f>
        <v>145.4</v>
      </c>
      <c r="AC69" s="2">
        <f t="shared" si="6"/>
        <v>0</v>
      </c>
    </row>
    <row r="70" spans="1:29" ht="21.95" customHeight="1" outlineLevel="2" x14ac:dyDescent="0.2">
      <c r="A70" s="7" t="s">
        <v>30</v>
      </c>
      <c r="B70" s="7" t="s">
        <v>23</v>
      </c>
      <c r="C70" s="7"/>
      <c r="D70" s="8">
        <v>-112</v>
      </c>
      <c r="E70" s="8">
        <v>250</v>
      </c>
      <c r="F70" s="8">
        <v>-230</v>
      </c>
      <c r="G70" s="8">
        <v>58</v>
      </c>
      <c r="H70" s="17">
        <f>VLOOKUP(A70,[1]TDSheet!$A:$J,10,0)</f>
        <v>0.45</v>
      </c>
      <c r="K70" s="2">
        <f t="shared" si="2"/>
        <v>20</v>
      </c>
      <c r="L70" s="2">
        <f>VLOOKUP(A70,[2]TDSheet!$A:$F,6,0)</f>
        <v>-250</v>
      </c>
      <c r="P70" s="2">
        <f t="shared" si="3"/>
        <v>4</v>
      </c>
      <c r="Q70" s="22"/>
      <c r="R70" s="22"/>
      <c r="S70" s="22"/>
      <c r="T70" s="22"/>
      <c r="U70" s="2">
        <f t="shared" si="4"/>
        <v>14.5</v>
      </c>
      <c r="V70" s="2">
        <f t="shared" si="5"/>
        <v>14.5</v>
      </c>
      <c r="Y70" s="2">
        <f>VLOOKUP(A70,[1]TDSheet!$A:$AB,28,0)</f>
        <v>0.4</v>
      </c>
      <c r="Z70" s="2">
        <f>VLOOKUP(A70,[1]TDSheet!$A:$AC,29,0)</f>
        <v>0</v>
      </c>
      <c r="AA70" s="2">
        <f>VLOOKUP(A70,[1]TDSheet!$A:$R,18,0)</f>
        <v>0</v>
      </c>
      <c r="AC70" s="2">
        <f t="shared" si="6"/>
        <v>0</v>
      </c>
    </row>
    <row r="71" spans="1:29" ht="11.1" customHeight="1" outlineLevel="2" x14ac:dyDescent="0.2">
      <c r="A71" s="7" t="s">
        <v>67</v>
      </c>
      <c r="B71" s="7" t="s">
        <v>9</v>
      </c>
      <c r="C71" s="7"/>
      <c r="D71" s="8">
        <v>839.55899999999997</v>
      </c>
      <c r="E71" s="8">
        <v>79.692999999999998</v>
      </c>
      <c r="F71" s="8">
        <v>414.07299999999998</v>
      </c>
      <c r="G71" s="8">
        <v>500.67599999999999</v>
      </c>
      <c r="H71" s="17">
        <f>VLOOKUP(A71,[1]TDSheet!$A:$J,10,0)</f>
        <v>1</v>
      </c>
      <c r="K71" s="2">
        <f t="shared" ref="K71:K113" si="8">F71-L71</f>
        <v>414.07299999999998</v>
      </c>
      <c r="N71" s="27">
        <v>130</v>
      </c>
      <c r="P71" s="2">
        <f t="shared" ref="P71:P113" si="9">K71/5</f>
        <v>82.814599999999999</v>
      </c>
      <c r="Q71" s="22">
        <v>280</v>
      </c>
      <c r="R71" s="22"/>
      <c r="S71" s="22"/>
      <c r="T71" s="22"/>
      <c r="U71" s="2">
        <f t="shared" ref="U71:U113" si="10">(G71+N71+Q71+R71+S71+T71)/P71</f>
        <v>10.996563407901505</v>
      </c>
      <c r="V71" s="2">
        <f t="shared" ref="V71:V113" si="11">(G71+N71)/P71</f>
        <v>7.6155170706614523</v>
      </c>
      <c r="Y71" s="2">
        <f>VLOOKUP(A71,[1]TDSheet!$A:$AB,28,0)</f>
        <v>63.028999999999996</v>
      </c>
      <c r="Z71" s="2">
        <f>VLOOKUP(A71,[1]TDSheet!$A:$AC,29,0)</f>
        <v>97.538199999999989</v>
      </c>
      <c r="AA71" s="2">
        <f>VLOOKUP(A71,[1]TDSheet!$A:$R,18,0)</f>
        <v>93.524199999999993</v>
      </c>
      <c r="AC71" s="2">
        <f t="shared" ref="AC71:AC113" si="12">Q71*H71</f>
        <v>280</v>
      </c>
    </row>
    <row r="72" spans="1:29" ht="11.1" customHeight="1" outlineLevel="2" x14ac:dyDescent="0.2">
      <c r="A72" s="7" t="s">
        <v>98</v>
      </c>
      <c r="B72" s="7" t="s">
        <v>23</v>
      </c>
      <c r="C72" s="7"/>
      <c r="D72" s="8">
        <v>94</v>
      </c>
      <c r="E72" s="8"/>
      <c r="F72" s="8">
        <v>76</v>
      </c>
      <c r="G72" s="8">
        <v>15</v>
      </c>
      <c r="H72" s="17">
        <f>VLOOKUP(A72,[1]TDSheet!$A:$J,10,0)</f>
        <v>0.35</v>
      </c>
      <c r="K72" s="2">
        <f t="shared" si="8"/>
        <v>76</v>
      </c>
      <c r="N72" s="27">
        <v>72</v>
      </c>
      <c r="P72" s="2">
        <f t="shared" si="9"/>
        <v>15.2</v>
      </c>
      <c r="Q72" s="22">
        <v>80</v>
      </c>
      <c r="R72" s="22"/>
      <c r="S72" s="22"/>
      <c r="T72" s="22"/>
      <c r="U72" s="2">
        <f t="shared" si="10"/>
        <v>10.986842105263158</v>
      </c>
      <c r="V72" s="2">
        <f t="shared" si="11"/>
        <v>5.7236842105263159</v>
      </c>
      <c r="Y72" s="2">
        <f>VLOOKUP(A72,[1]TDSheet!$A:$AB,28,0)</f>
        <v>36.200000000000003</v>
      </c>
      <c r="Z72" s="2">
        <f>VLOOKUP(A72,[1]TDSheet!$A:$AC,29,0)</f>
        <v>12.4</v>
      </c>
      <c r="AA72" s="2">
        <f>VLOOKUP(A72,[1]TDSheet!$A:$R,18,0)</f>
        <v>14</v>
      </c>
      <c r="AC72" s="2">
        <f t="shared" si="12"/>
        <v>28</v>
      </c>
    </row>
    <row r="73" spans="1:29" ht="11.1" customHeight="1" outlineLevel="2" x14ac:dyDescent="0.2">
      <c r="A73" s="7" t="s">
        <v>99</v>
      </c>
      <c r="B73" s="7" t="s">
        <v>23</v>
      </c>
      <c r="C73" s="20" t="str">
        <f>VLOOKUP(A73,[1]TDSheet!$A:$C,3,0)</f>
        <v>АКЦИЯ</v>
      </c>
      <c r="D73" s="8">
        <v>2024</v>
      </c>
      <c r="E73" s="8">
        <v>18</v>
      </c>
      <c r="F73" s="8">
        <v>734</v>
      </c>
      <c r="G73" s="8">
        <v>1290</v>
      </c>
      <c r="H73" s="17">
        <f>VLOOKUP(A73,[1]TDSheet!$A:$J,10,0)</f>
        <v>0.4</v>
      </c>
      <c r="K73" s="2">
        <f t="shared" si="8"/>
        <v>734</v>
      </c>
      <c r="P73" s="2">
        <f t="shared" si="9"/>
        <v>146.80000000000001</v>
      </c>
      <c r="Q73" s="31">
        <v>0</v>
      </c>
      <c r="R73" s="22"/>
      <c r="S73" s="22"/>
      <c r="T73" s="22"/>
      <c r="U73" s="2">
        <f t="shared" si="10"/>
        <v>8.7874659400544957</v>
      </c>
      <c r="V73" s="2">
        <f t="shared" si="11"/>
        <v>8.7874659400544957</v>
      </c>
      <c r="Y73" s="2">
        <f>VLOOKUP(A73,[1]TDSheet!$A:$AB,28,0)</f>
        <v>7.4</v>
      </c>
      <c r="Z73" s="2">
        <f>VLOOKUP(A73,[1]TDSheet!$A:$AC,29,0)</f>
        <v>192.8</v>
      </c>
      <c r="AA73" s="2">
        <f>VLOOKUP(A73,[1]TDSheet!$A:$R,18,0)</f>
        <v>139.6</v>
      </c>
      <c r="AC73" s="2">
        <f t="shared" si="12"/>
        <v>0</v>
      </c>
    </row>
    <row r="74" spans="1:29" ht="21.95" customHeight="1" outlineLevel="2" x14ac:dyDescent="0.2">
      <c r="A74" s="7" t="s">
        <v>100</v>
      </c>
      <c r="B74" s="7" t="s">
        <v>23</v>
      </c>
      <c r="C74" s="20" t="str">
        <f>VLOOKUP(A74,[1]TDSheet!$A:$C,3,0)</f>
        <v>АКЦИЯ</v>
      </c>
      <c r="D74" s="8">
        <v>2528.232</v>
      </c>
      <c r="E74" s="8">
        <v>107.768</v>
      </c>
      <c r="F74" s="8">
        <v>1820</v>
      </c>
      <c r="G74" s="8">
        <v>759</v>
      </c>
      <c r="H74" s="17">
        <f>VLOOKUP(A74,[1]TDSheet!$A:$J,10,0)</f>
        <v>0.4</v>
      </c>
      <c r="K74" s="2">
        <f t="shared" si="8"/>
        <v>1130</v>
      </c>
      <c r="L74" s="2">
        <f>VLOOKUP(A74,[2]TDSheet!$A:$F,6,0)</f>
        <v>690</v>
      </c>
      <c r="N74" s="27">
        <v>360</v>
      </c>
      <c r="P74" s="2">
        <f t="shared" si="9"/>
        <v>226</v>
      </c>
      <c r="Q74" s="31">
        <v>0</v>
      </c>
      <c r="R74" s="22"/>
      <c r="S74" s="22"/>
      <c r="T74" s="22"/>
      <c r="U74" s="2">
        <f t="shared" si="10"/>
        <v>4.9513274336283182</v>
      </c>
      <c r="V74" s="2">
        <f t="shared" si="11"/>
        <v>4.9513274336283182</v>
      </c>
      <c r="Y74" s="2">
        <f>VLOOKUP(A74,[1]TDSheet!$A:$AB,28,0)</f>
        <v>190</v>
      </c>
      <c r="Z74" s="2">
        <f>VLOOKUP(A74,[1]TDSheet!$A:$AC,29,0)</f>
        <v>289.60000000000002</v>
      </c>
      <c r="AA74" s="2">
        <f>VLOOKUP(A74,[1]TDSheet!$A:$R,18,0)</f>
        <v>253.3536</v>
      </c>
      <c r="AC74" s="2">
        <f t="shared" si="12"/>
        <v>0</v>
      </c>
    </row>
    <row r="75" spans="1:29" ht="21.95" customHeight="1" outlineLevel="2" x14ac:dyDescent="0.2">
      <c r="A75" s="7" t="s">
        <v>15</v>
      </c>
      <c r="B75" s="7" t="s">
        <v>9</v>
      </c>
      <c r="C75" s="20" t="str">
        <f>VLOOKUP(A75,[1]TDSheet!$A:$C,3,0)</f>
        <v>АКЦИЯ</v>
      </c>
      <c r="D75" s="8">
        <v>475.46199999999999</v>
      </c>
      <c r="E75" s="8">
        <v>167.78800000000001</v>
      </c>
      <c r="F75" s="8">
        <v>125.82299999999999</v>
      </c>
      <c r="G75" s="8">
        <v>517.42700000000002</v>
      </c>
      <c r="H75" s="17">
        <f>VLOOKUP(A75,[1]TDSheet!$A:$J,10,0)</f>
        <v>1</v>
      </c>
      <c r="K75" s="2">
        <f t="shared" si="8"/>
        <v>125.82299999999999</v>
      </c>
      <c r="P75" s="2">
        <f t="shared" si="9"/>
        <v>25.1646</v>
      </c>
      <c r="Q75" s="22"/>
      <c r="R75" s="22"/>
      <c r="S75" s="22"/>
      <c r="T75" s="22"/>
      <c r="U75" s="2">
        <f t="shared" si="10"/>
        <v>20.561701755640861</v>
      </c>
      <c r="V75" s="2">
        <f t="shared" si="11"/>
        <v>20.561701755640861</v>
      </c>
      <c r="Y75" s="2">
        <f>VLOOKUP(A75,[1]TDSheet!$A:$AB,28,0)</f>
        <v>11.6128</v>
      </c>
      <c r="Z75" s="2">
        <f>VLOOKUP(A75,[1]TDSheet!$A:$AC,29,0)</f>
        <v>39.223599999999998</v>
      </c>
      <c r="AA75" s="2">
        <f>VLOOKUP(A75,[1]TDSheet!$A:$R,18,0)</f>
        <v>30.777999999999999</v>
      </c>
      <c r="AC75" s="2">
        <f t="shared" si="12"/>
        <v>0</v>
      </c>
    </row>
    <row r="76" spans="1:29" ht="11.1" customHeight="1" outlineLevel="2" x14ac:dyDescent="0.2">
      <c r="A76" s="7" t="s">
        <v>16</v>
      </c>
      <c r="B76" s="7" t="s">
        <v>9</v>
      </c>
      <c r="C76" s="20" t="str">
        <f>VLOOKUP(A76,[1]TDSheet!$A:$C,3,0)</f>
        <v>АКЦИЯ</v>
      </c>
      <c r="D76" s="8">
        <v>914.52099999999996</v>
      </c>
      <c r="E76" s="8">
        <v>27.635000000000002</v>
      </c>
      <c r="F76" s="8">
        <v>591.46100000000001</v>
      </c>
      <c r="G76" s="8">
        <v>350.46499999999997</v>
      </c>
      <c r="H76" s="17">
        <f>VLOOKUP(A76,[1]TDSheet!$A:$J,10,0)</f>
        <v>1</v>
      </c>
      <c r="K76" s="2">
        <f t="shared" si="8"/>
        <v>591.46100000000001</v>
      </c>
      <c r="N76" s="27">
        <v>594</v>
      </c>
      <c r="P76" s="2">
        <f t="shared" si="9"/>
        <v>118.29220000000001</v>
      </c>
      <c r="Q76" s="31">
        <v>0</v>
      </c>
      <c r="R76" s="22"/>
      <c r="S76" s="22"/>
      <c r="T76" s="22"/>
      <c r="U76" s="2">
        <f t="shared" si="10"/>
        <v>7.9841697085691186</v>
      </c>
      <c r="V76" s="2">
        <f t="shared" si="11"/>
        <v>7.9841697085691186</v>
      </c>
      <c r="Y76" s="2">
        <f>VLOOKUP(A76,[1]TDSheet!$A:$AB,28,0)</f>
        <v>78.495399999999989</v>
      </c>
      <c r="Z76" s="2">
        <f>VLOOKUP(A76,[1]TDSheet!$A:$AC,29,0)</f>
        <v>113.066</v>
      </c>
      <c r="AA76" s="2">
        <f>VLOOKUP(A76,[1]TDSheet!$A:$R,18,0)</f>
        <v>126.1694</v>
      </c>
      <c r="AC76" s="2">
        <f t="shared" si="12"/>
        <v>0</v>
      </c>
    </row>
    <row r="77" spans="1:29" ht="11.1" customHeight="1" outlineLevel="2" x14ac:dyDescent="0.2">
      <c r="A77" s="7" t="s">
        <v>17</v>
      </c>
      <c r="B77" s="7" t="s">
        <v>9</v>
      </c>
      <c r="C77" s="20" t="str">
        <f>VLOOKUP(A77,[1]TDSheet!$A:$C,3,0)</f>
        <v>АКЦИЯ</v>
      </c>
      <c r="D77" s="8">
        <v>1781.549</v>
      </c>
      <c r="E77" s="8">
        <v>727.19399999999996</v>
      </c>
      <c r="F77" s="8">
        <v>165.48</v>
      </c>
      <c r="G77" s="18">
        <f>2203.624+G110</f>
        <v>2183.5939999999996</v>
      </c>
      <c r="H77" s="17">
        <f>VLOOKUP(A77,[1]TDSheet!$A:$J,10,0)</f>
        <v>1</v>
      </c>
      <c r="K77" s="2">
        <f t="shared" si="8"/>
        <v>165.48</v>
      </c>
      <c r="P77" s="2">
        <f t="shared" si="9"/>
        <v>33.095999999999997</v>
      </c>
      <c r="Q77" s="22"/>
      <c r="R77" s="22"/>
      <c r="S77" s="22"/>
      <c r="T77" s="22"/>
      <c r="U77" s="2">
        <f t="shared" si="10"/>
        <v>65.977580372250415</v>
      </c>
      <c r="V77" s="2">
        <f t="shared" si="11"/>
        <v>65.977580372250415</v>
      </c>
      <c r="Y77" s="2">
        <f>VLOOKUP(A77,[1]TDSheet!$A:$AB,28,0)</f>
        <v>13.755000000000001</v>
      </c>
      <c r="Z77" s="2">
        <f>VLOOKUP(A77,[1]TDSheet!$A:$AC,29,0)</f>
        <v>44.686999999999998</v>
      </c>
      <c r="AA77" s="2">
        <f>VLOOKUP(A77,[1]TDSheet!$A:$R,18,0)</f>
        <v>60.979399999999998</v>
      </c>
      <c r="AC77" s="2">
        <f t="shared" si="12"/>
        <v>0</v>
      </c>
    </row>
    <row r="78" spans="1:29" ht="11.1" customHeight="1" outlineLevel="2" x14ac:dyDescent="0.2">
      <c r="A78" s="7" t="s">
        <v>68</v>
      </c>
      <c r="B78" s="7" t="s">
        <v>9</v>
      </c>
      <c r="C78" s="7"/>
      <c r="D78" s="8">
        <v>1826.1590000000001</v>
      </c>
      <c r="E78" s="8"/>
      <c r="F78" s="8">
        <v>191.92400000000001</v>
      </c>
      <c r="G78" s="8">
        <v>1333.36</v>
      </c>
      <c r="H78" s="17">
        <f>VLOOKUP(A78,[1]TDSheet!$A:$J,10,0)</f>
        <v>1</v>
      </c>
      <c r="K78" s="2">
        <f t="shared" si="8"/>
        <v>191.92400000000001</v>
      </c>
      <c r="P78" s="2">
        <f t="shared" si="9"/>
        <v>38.384799999999998</v>
      </c>
      <c r="Q78" s="22"/>
      <c r="R78" s="22"/>
      <c r="S78" s="22"/>
      <c r="T78" s="22"/>
      <c r="U78" s="2">
        <f t="shared" si="10"/>
        <v>34.73666659719472</v>
      </c>
      <c r="V78" s="2">
        <f t="shared" si="11"/>
        <v>34.73666659719472</v>
      </c>
      <c r="Y78" s="2">
        <f>VLOOKUP(A78,[1]TDSheet!$A:$AB,28,0)</f>
        <v>23.1662</v>
      </c>
      <c r="Z78" s="2">
        <f>VLOOKUP(A78,[1]TDSheet!$A:$AC,29,0)</f>
        <v>27.3216</v>
      </c>
      <c r="AA78" s="2">
        <f>VLOOKUP(A78,[1]TDSheet!$A:$R,18,0)</f>
        <v>27.860199999999999</v>
      </c>
      <c r="AC78" s="2">
        <f t="shared" si="12"/>
        <v>0</v>
      </c>
    </row>
    <row r="79" spans="1:29" ht="11.1" customHeight="1" outlineLevel="2" x14ac:dyDescent="0.2">
      <c r="A79" s="7" t="s">
        <v>69</v>
      </c>
      <c r="B79" s="7" t="s">
        <v>9</v>
      </c>
      <c r="C79" s="7"/>
      <c r="D79" s="8">
        <v>1344.4949999999999</v>
      </c>
      <c r="E79" s="8"/>
      <c r="F79" s="8">
        <v>479.411</v>
      </c>
      <c r="G79" s="8">
        <v>828.26300000000003</v>
      </c>
      <c r="H79" s="17">
        <f>VLOOKUP(A79,[1]TDSheet!$A:$J,10,0)</f>
        <v>1</v>
      </c>
      <c r="K79" s="2">
        <f t="shared" si="8"/>
        <v>479.411</v>
      </c>
      <c r="P79" s="2">
        <f t="shared" si="9"/>
        <v>95.882199999999997</v>
      </c>
      <c r="Q79" s="22">
        <v>225</v>
      </c>
      <c r="R79" s="22"/>
      <c r="S79" s="22"/>
      <c r="T79" s="22"/>
      <c r="U79" s="2">
        <f t="shared" si="10"/>
        <v>10.984969055778862</v>
      </c>
      <c r="V79" s="2">
        <f t="shared" si="11"/>
        <v>8.638339545817681</v>
      </c>
      <c r="Y79" s="2">
        <f>VLOOKUP(A79,[1]TDSheet!$A:$AB,28,0)</f>
        <v>7.9756</v>
      </c>
      <c r="Z79" s="2">
        <f>VLOOKUP(A79,[1]TDSheet!$A:$AC,29,0)</f>
        <v>106.374</v>
      </c>
      <c r="AA79" s="2">
        <f>VLOOKUP(A79,[1]TDSheet!$A:$R,18,0)</f>
        <v>119.97380000000001</v>
      </c>
      <c r="AC79" s="2">
        <f t="shared" si="12"/>
        <v>225</v>
      </c>
    </row>
    <row r="80" spans="1:29" ht="11.1" customHeight="1" outlineLevel="2" x14ac:dyDescent="0.2">
      <c r="A80" s="7" t="s">
        <v>31</v>
      </c>
      <c r="B80" s="7" t="s">
        <v>23</v>
      </c>
      <c r="C80" s="7"/>
      <c r="D80" s="8">
        <v>-280</v>
      </c>
      <c r="E80" s="8">
        <v>350</v>
      </c>
      <c r="F80" s="8">
        <v>-210</v>
      </c>
      <c r="G80" s="8"/>
      <c r="H80" s="17">
        <f>VLOOKUP(A80,[1]TDSheet!$A:$J,10,0)</f>
        <v>0</v>
      </c>
      <c r="K80" s="2">
        <f t="shared" si="8"/>
        <v>70</v>
      </c>
      <c r="L80" s="2">
        <f>VLOOKUP(A80,[2]TDSheet!$A:$F,6,0)</f>
        <v>-280</v>
      </c>
      <c r="P80" s="2">
        <f t="shared" si="9"/>
        <v>14</v>
      </c>
      <c r="Q80" s="22">
        <v>85</v>
      </c>
      <c r="R80" s="22"/>
      <c r="S80" s="22"/>
      <c r="T80" s="22"/>
      <c r="U80" s="2">
        <f t="shared" si="10"/>
        <v>6.0714285714285712</v>
      </c>
      <c r="V80" s="2">
        <f t="shared" si="11"/>
        <v>0</v>
      </c>
      <c r="Y80" s="2">
        <f>VLOOKUP(A80,[1]TDSheet!$A:$AB,28,0)</f>
        <v>0</v>
      </c>
      <c r="Z80" s="2">
        <f>VLOOKUP(A80,[1]TDSheet!$A:$AC,29,0)</f>
        <v>0</v>
      </c>
      <c r="AA80" s="2">
        <f>VLOOKUP(A80,[1]TDSheet!$A:$R,18,0)</f>
        <v>0</v>
      </c>
      <c r="AC80" s="2">
        <f t="shared" si="12"/>
        <v>0</v>
      </c>
    </row>
    <row r="81" spans="1:29" ht="11.1" customHeight="1" outlineLevel="2" x14ac:dyDescent="0.2">
      <c r="A81" s="7" t="s">
        <v>101</v>
      </c>
      <c r="B81" s="7" t="s">
        <v>23</v>
      </c>
      <c r="C81" s="20" t="str">
        <f>VLOOKUP(A81,[1]TDSheet!$A:$C,3,0)</f>
        <v>АКЦИЯ</v>
      </c>
      <c r="D81" s="8">
        <v>-5</v>
      </c>
      <c r="E81" s="8">
        <v>360</v>
      </c>
      <c r="F81" s="8">
        <v>-130</v>
      </c>
      <c r="G81" s="8">
        <v>116</v>
      </c>
      <c r="H81" s="17">
        <f>VLOOKUP(A81,[1]TDSheet!$A:$J,10,0)</f>
        <v>0</v>
      </c>
      <c r="K81" s="2">
        <f t="shared" si="8"/>
        <v>230</v>
      </c>
      <c r="L81" s="2">
        <f>VLOOKUP(A81,[2]TDSheet!$A:$F,6,0)</f>
        <v>-360</v>
      </c>
      <c r="P81" s="2">
        <f t="shared" si="9"/>
        <v>46</v>
      </c>
      <c r="Q81" s="22"/>
      <c r="R81" s="22"/>
      <c r="S81" s="22"/>
      <c r="T81" s="22"/>
      <c r="U81" s="2">
        <f t="shared" si="10"/>
        <v>2.5217391304347827</v>
      </c>
      <c r="V81" s="2">
        <f t="shared" si="11"/>
        <v>2.5217391304347827</v>
      </c>
      <c r="Y81" s="2">
        <f>VLOOKUP(A81,[1]TDSheet!$A:$AB,28,0)</f>
        <v>0</v>
      </c>
      <c r="Z81" s="2">
        <f>VLOOKUP(A81,[1]TDSheet!$A:$AC,29,0)</f>
        <v>0</v>
      </c>
      <c r="AA81" s="2">
        <f>VLOOKUP(A81,[1]TDSheet!$A:$R,18,0)</f>
        <v>29.8</v>
      </c>
      <c r="AB81" s="23" t="str">
        <f>VLOOKUP(A81,[1]TDSheet!$A:$AD,30,0)</f>
        <v>акция/вывод</v>
      </c>
      <c r="AC81" s="2">
        <f t="shared" si="12"/>
        <v>0</v>
      </c>
    </row>
    <row r="82" spans="1:29" ht="11.1" customHeight="1" outlineLevel="2" x14ac:dyDescent="0.2">
      <c r="A82" s="7" t="s">
        <v>102</v>
      </c>
      <c r="B82" s="7" t="s">
        <v>23</v>
      </c>
      <c r="C82" s="7"/>
      <c r="D82" s="8">
        <v>-228</v>
      </c>
      <c r="E82" s="8">
        <v>440</v>
      </c>
      <c r="F82" s="8">
        <v>-333</v>
      </c>
      <c r="G82" s="8">
        <v>185</v>
      </c>
      <c r="H82" s="17">
        <f>VLOOKUP(A82,[1]TDSheet!$A:$J,10,0)</f>
        <v>0.35</v>
      </c>
      <c r="K82" s="2">
        <f t="shared" si="8"/>
        <v>27</v>
      </c>
      <c r="L82" s="2">
        <f>VLOOKUP(A82,[2]TDSheet!$A:$F,6,0)</f>
        <v>-360</v>
      </c>
      <c r="P82" s="2">
        <f t="shared" si="9"/>
        <v>5.4</v>
      </c>
      <c r="Q82" s="22"/>
      <c r="R82" s="22"/>
      <c r="S82" s="22"/>
      <c r="T82" s="22"/>
      <c r="U82" s="2">
        <f t="shared" si="10"/>
        <v>34.25925925925926</v>
      </c>
      <c r="V82" s="2">
        <f t="shared" si="11"/>
        <v>34.25925925925926</v>
      </c>
      <c r="Y82" s="2">
        <f>VLOOKUP(A82,[1]TDSheet!$A:$AB,28,0)</f>
        <v>1</v>
      </c>
      <c r="Z82" s="2">
        <f>VLOOKUP(A82,[1]TDSheet!$A:$AC,29,0)</f>
        <v>0.2</v>
      </c>
      <c r="AA82" s="2">
        <f>VLOOKUP(A82,[1]TDSheet!$A:$R,18,0)</f>
        <v>0</v>
      </c>
      <c r="AC82" s="2">
        <f t="shared" si="12"/>
        <v>0</v>
      </c>
    </row>
    <row r="83" spans="1:29" ht="11.1" customHeight="1" outlineLevel="2" x14ac:dyDescent="0.2">
      <c r="A83" s="7" t="s">
        <v>32</v>
      </c>
      <c r="B83" s="7" t="s">
        <v>23</v>
      </c>
      <c r="C83" s="7"/>
      <c r="D83" s="8">
        <v>-0.35599999999999998</v>
      </c>
      <c r="E83" s="8">
        <v>0.35599999999999998</v>
      </c>
      <c r="F83" s="8"/>
      <c r="G83" s="8"/>
      <c r="H83" s="17">
        <f>VLOOKUP(A83,[1]TDSheet!$A:$J,10,0)</f>
        <v>0</v>
      </c>
      <c r="K83" s="2">
        <f t="shared" si="8"/>
        <v>0</v>
      </c>
      <c r="P83" s="2">
        <f t="shared" si="9"/>
        <v>0</v>
      </c>
      <c r="Q83" s="22"/>
      <c r="R83" s="22"/>
      <c r="S83" s="22"/>
      <c r="T83" s="22"/>
      <c r="U83" s="2" t="e">
        <f t="shared" si="10"/>
        <v>#DIV/0!</v>
      </c>
      <c r="V83" s="2" t="e">
        <f t="shared" si="11"/>
        <v>#DIV/0!</v>
      </c>
      <c r="Y83" s="2">
        <f>VLOOKUP(A83,[1]TDSheet!$A:$AB,28,0)</f>
        <v>28.6</v>
      </c>
      <c r="Z83" s="2">
        <f>VLOOKUP(A83,[1]TDSheet!$A:$AC,29,0)</f>
        <v>0.2712</v>
      </c>
      <c r="AA83" s="2">
        <f>VLOOKUP(A83,[1]TDSheet!$A:$R,18,0)</f>
        <v>-0.8</v>
      </c>
      <c r="AC83" s="2">
        <f t="shared" si="12"/>
        <v>0</v>
      </c>
    </row>
    <row r="84" spans="1:29" ht="11.1" customHeight="1" outlineLevel="2" x14ac:dyDescent="0.2">
      <c r="A84" s="7" t="s">
        <v>33</v>
      </c>
      <c r="B84" s="7" t="s">
        <v>23</v>
      </c>
      <c r="C84" s="7"/>
      <c r="D84" s="8">
        <v>-180</v>
      </c>
      <c r="E84" s="8">
        <v>180</v>
      </c>
      <c r="F84" s="8">
        <v>-180</v>
      </c>
      <c r="G84" s="8"/>
      <c r="H84" s="17">
        <f>VLOOKUP(A84,[1]TDSheet!$A:$J,10,0)</f>
        <v>0</v>
      </c>
      <c r="K84" s="2">
        <f t="shared" si="8"/>
        <v>0</v>
      </c>
      <c r="L84" s="2">
        <f>VLOOKUP(A84,[2]TDSheet!$A:$F,6,0)</f>
        <v>-180</v>
      </c>
      <c r="P84" s="2">
        <f t="shared" si="9"/>
        <v>0</v>
      </c>
      <c r="Q84" s="22"/>
      <c r="R84" s="22"/>
      <c r="S84" s="22"/>
      <c r="T84" s="22"/>
      <c r="U84" s="2" t="e">
        <f t="shared" si="10"/>
        <v>#DIV/0!</v>
      </c>
      <c r="V84" s="2" t="e">
        <f t="shared" si="11"/>
        <v>#DIV/0!</v>
      </c>
      <c r="Y84" s="2">
        <f>VLOOKUP(A84,[1]TDSheet!$A:$AB,28,0)</f>
        <v>0</v>
      </c>
      <c r="Z84" s="2">
        <f>VLOOKUP(A84,[1]TDSheet!$A:$AC,29,0)</f>
        <v>0</v>
      </c>
      <c r="AA84" s="2">
        <f>VLOOKUP(A84,[1]TDSheet!$A:$R,18,0)</f>
        <v>0</v>
      </c>
      <c r="AC84" s="2">
        <f t="shared" si="12"/>
        <v>0</v>
      </c>
    </row>
    <row r="85" spans="1:29" ht="11.1" customHeight="1" outlineLevel="2" x14ac:dyDescent="0.2">
      <c r="A85" s="7" t="s">
        <v>103</v>
      </c>
      <c r="B85" s="7" t="s">
        <v>23</v>
      </c>
      <c r="C85" s="7"/>
      <c r="D85" s="8">
        <v>-162</v>
      </c>
      <c r="E85" s="8">
        <v>168</v>
      </c>
      <c r="F85" s="8">
        <v>-168</v>
      </c>
      <c r="G85" s="8"/>
      <c r="H85" s="17">
        <f>VLOOKUP(A85,[1]TDSheet!$A:$J,10,0)</f>
        <v>0</v>
      </c>
      <c r="K85" s="2">
        <f t="shared" si="8"/>
        <v>0</v>
      </c>
      <c r="L85" s="2">
        <f>VLOOKUP(A85,[2]TDSheet!$A:$F,6,0)</f>
        <v>-168</v>
      </c>
      <c r="P85" s="2">
        <f t="shared" si="9"/>
        <v>0</v>
      </c>
      <c r="Q85" s="22"/>
      <c r="R85" s="22"/>
      <c r="S85" s="22"/>
      <c r="T85" s="22"/>
      <c r="U85" s="2" t="e">
        <f t="shared" si="10"/>
        <v>#DIV/0!</v>
      </c>
      <c r="V85" s="2" t="e">
        <f t="shared" si="11"/>
        <v>#DIV/0!</v>
      </c>
      <c r="Y85" s="2">
        <f>VLOOKUP(A85,[1]TDSheet!$A:$AB,28,0)</f>
        <v>0</v>
      </c>
      <c r="Z85" s="2">
        <f>VLOOKUP(A85,[1]TDSheet!$A:$AC,29,0)</f>
        <v>0</v>
      </c>
      <c r="AA85" s="2">
        <f>VLOOKUP(A85,[1]TDSheet!$A:$R,18,0)</f>
        <v>0</v>
      </c>
      <c r="AC85" s="2">
        <f t="shared" si="12"/>
        <v>0</v>
      </c>
    </row>
    <row r="86" spans="1:29" ht="11.1" customHeight="1" outlineLevel="2" x14ac:dyDescent="0.2">
      <c r="A86" s="7" t="s">
        <v>104</v>
      </c>
      <c r="B86" s="7" t="s">
        <v>23</v>
      </c>
      <c r="C86" s="7"/>
      <c r="D86" s="8">
        <v>-515</v>
      </c>
      <c r="E86" s="8">
        <v>930</v>
      </c>
      <c r="F86" s="8">
        <v>-167</v>
      </c>
      <c r="G86" s="8">
        <v>17</v>
      </c>
      <c r="H86" s="17">
        <f>VLOOKUP(A86,[1]TDSheet!$A:$J,10,0)</f>
        <v>0</v>
      </c>
      <c r="K86" s="2">
        <f t="shared" si="8"/>
        <v>3</v>
      </c>
      <c r="L86" s="2">
        <f>VLOOKUP(A86,[2]TDSheet!$A:$F,6,0)</f>
        <v>-170</v>
      </c>
      <c r="P86" s="2">
        <f t="shared" si="9"/>
        <v>0.6</v>
      </c>
      <c r="Q86" s="22"/>
      <c r="R86" s="22"/>
      <c r="S86" s="22"/>
      <c r="T86" s="22"/>
      <c r="U86" s="2">
        <f t="shared" si="10"/>
        <v>28.333333333333336</v>
      </c>
      <c r="V86" s="2">
        <f t="shared" si="11"/>
        <v>28.333333333333336</v>
      </c>
      <c r="Y86" s="2">
        <f>VLOOKUP(A86,[1]TDSheet!$A:$AB,28,0)</f>
        <v>0</v>
      </c>
      <c r="Z86" s="2">
        <f>VLOOKUP(A86,[1]TDSheet!$A:$AC,29,0)</f>
        <v>0</v>
      </c>
      <c r="AA86" s="2">
        <f>VLOOKUP(A86,[1]TDSheet!$A:$R,18,0)</f>
        <v>0</v>
      </c>
      <c r="AC86" s="2">
        <f t="shared" si="12"/>
        <v>0</v>
      </c>
    </row>
    <row r="87" spans="1:29" ht="11.1" customHeight="1" outlineLevel="2" x14ac:dyDescent="0.2">
      <c r="A87" s="7" t="s">
        <v>34</v>
      </c>
      <c r="B87" s="7" t="s">
        <v>23</v>
      </c>
      <c r="C87" s="7"/>
      <c r="D87" s="8">
        <v>-98</v>
      </c>
      <c r="E87" s="8">
        <v>208</v>
      </c>
      <c r="F87" s="8">
        <v>-144</v>
      </c>
      <c r="G87" s="8"/>
      <c r="H87" s="17">
        <f>VLOOKUP(A87,[1]TDSheet!$A:$J,10,0)</f>
        <v>0.35</v>
      </c>
      <c r="K87" s="2">
        <f t="shared" si="8"/>
        <v>0</v>
      </c>
      <c r="L87" s="2">
        <f>VLOOKUP(A87,[2]TDSheet!$A:$F,6,0)</f>
        <v>-144</v>
      </c>
      <c r="P87" s="2">
        <f t="shared" si="9"/>
        <v>0</v>
      </c>
      <c r="Q87" s="22"/>
      <c r="R87" s="22"/>
      <c r="S87" s="22"/>
      <c r="T87" s="22"/>
      <c r="U87" s="2" t="e">
        <f t="shared" si="10"/>
        <v>#DIV/0!</v>
      </c>
      <c r="V87" s="2" t="e">
        <f t="shared" si="11"/>
        <v>#DIV/0!</v>
      </c>
      <c r="Y87" s="2">
        <f>VLOOKUP(A87,[1]TDSheet!$A:$AB,28,0)</f>
        <v>2.6</v>
      </c>
      <c r="Z87" s="2">
        <f>VLOOKUP(A87,[1]TDSheet!$A:$AC,29,0)</f>
        <v>-0.2</v>
      </c>
      <c r="AA87" s="2">
        <f>VLOOKUP(A87,[1]TDSheet!$A:$R,18,0)</f>
        <v>0</v>
      </c>
      <c r="AC87" s="2">
        <f t="shared" si="12"/>
        <v>0</v>
      </c>
    </row>
    <row r="88" spans="1:29" ht="11.1" customHeight="1" outlineLevel="2" x14ac:dyDescent="0.2">
      <c r="A88" s="7" t="s">
        <v>105</v>
      </c>
      <c r="B88" s="7" t="s">
        <v>23</v>
      </c>
      <c r="C88" s="7"/>
      <c r="D88" s="8">
        <v>-146</v>
      </c>
      <c r="E88" s="8">
        <v>246</v>
      </c>
      <c r="F88" s="8">
        <v>-54</v>
      </c>
      <c r="G88" s="8"/>
      <c r="H88" s="17">
        <f>VLOOKUP(A88,[1]TDSheet!$A:$J,10,0)</f>
        <v>0</v>
      </c>
      <c r="K88" s="2">
        <f t="shared" si="8"/>
        <v>0</v>
      </c>
      <c r="L88" s="2">
        <f>VLOOKUP(A88,[2]TDSheet!$A:$F,6,0)</f>
        <v>-54</v>
      </c>
      <c r="P88" s="2">
        <f t="shared" si="9"/>
        <v>0</v>
      </c>
      <c r="Q88" s="22"/>
      <c r="R88" s="22"/>
      <c r="S88" s="22"/>
      <c r="T88" s="22"/>
      <c r="U88" s="2" t="e">
        <f t="shared" si="10"/>
        <v>#DIV/0!</v>
      </c>
      <c r="V88" s="2" t="e">
        <f t="shared" si="11"/>
        <v>#DIV/0!</v>
      </c>
      <c r="Y88" s="2">
        <f>VLOOKUP(A88,[1]TDSheet!$A:$AB,28,0)</f>
        <v>0.4</v>
      </c>
      <c r="Z88" s="2">
        <f>VLOOKUP(A88,[1]TDSheet!$A:$AC,29,0)</f>
        <v>0</v>
      </c>
      <c r="AA88" s="2">
        <f>VLOOKUP(A88,[1]TDSheet!$A:$R,18,0)</f>
        <v>0</v>
      </c>
      <c r="AC88" s="2">
        <f t="shared" si="12"/>
        <v>0</v>
      </c>
    </row>
    <row r="89" spans="1:29" ht="11.1" customHeight="1" outlineLevel="2" x14ac:dyDescent="0.2">
      <c r="A89" s="7" t="s">
        <v>106</v>
      </c>
      <c r="B89" s="7" t="s">
        <v>23</v>
      </c>
      <c r="C89" s="7"/>
      <c r="D89" s="8"/>
      <c r="E89" s="8">
        <v>1200</v>
      </c>
      <c r="F89" s="8">
        <v>1200</v>
      </c>
      <c r="G89" s="8"/>
      <c r="H89" s="17">
        <v>0</v>
      </c>
      <c r="K89" s="2">
        <f t="shared" si="8"/>
        <v>0</v>
      </c>
      <c r="L89" s="2">
        <f>VLOOKUP(A89,[2]TDSheet!$A:$F,6,0)</f>
        <v>1200</v>
      </c>
      <c r="P89" s="2">
        <f t="shared" si="9"/>
        <v>0</v>
      </c>
      <c r="Q89" s="22"/>
      <c r="R89" s="22"/>
      <c r="S89" s="22"/>
      <c r="T89" s="22"/>
      <c r="U89" s="2" t="e">
        <f t="shared" si="10"/>
        <v>#DIV/0!</v>
      </c>
      <c r="V89" s="2" t="e">
        <f t="shared" si="11"/>
        <v>#DIV/0!</v>
      </c>
      <c r="Y89" s="2">
        <v>0</v>
      </c>
      <c r="Z89" s="2">
        <v>0</v>
      </c>
      <c r="AA89" s="2">
        <v>0</v>
      </c>
      <c r="AC89" s="2">
        <f t="shared" si="12"/>
        <v>0</v>
      </c>
    </row>
    <row r="90" spans="1:29" ht="21.95" customHeight="1" outlineLevel="2" x14ac:dyDescent="0.2">
      <c r="A90" s="7" t="s">
        <v>35</v>
      </c>
      <c r="B90" s="7" t="s">
        <v>23</v>
      </c>
      <c r="C90" s="7"/>
      <c r="D90" s="8">
        <v>-434</v>
      </c>
      <c r="E90" s="8">
        <v>1056</v>
      </c>
      <c r="F90" s="8">
        <v>-62</v>
      </c>
      <c r="G90" s="8">
        <v>282</v>
      </c>
      <c r="H90" s="17">
        <f>VLOOKUP(A90,[1]TDSheet!$A:$J,10,0)</f>
        <v>0</v>
      </c>
      <c r="K90" s="2">
        <f t="shared" si="8"/>
        <v>136</v>
      </c>
      <c r="L90" s="2">
        <f>VLOOKUP(A90,[2]TDSheet!$A:$F,6,0)</f>
        <v>-198</v>
      </c>
      <c r="P90" s="2">
        <f t="shared" si="9"/>
        <v>27.2</v>
      </c>
      <c r="Q90" s="22">
        <v>20</v>
      </c>
      <c r="R90" s="22"/>
      <c r="S90" s="22"/>
      <c r="T90" s="22"/>
      <c r="U90" s="2">
        <f t="shared" si="10"/>
        <v>11.102941176470589</v>
      </c>
      <c r="V90" s="2">
        <f t="shared" si="11"/>
        <v>10.367647058823529</v>
      </c>
      <c r="Y90" s="2">
        <f>VLOOKUP(A90,[1]TDSheet!$A:$AB,28,0)</f>
        <v>2.4</v>
      </c>
      <c r="Z90" s="2">
        <f>VLOOKUP(A90,[1]TDSheet!$A:$AC,29,0)</f>
        <v>3.8</v>
      </c>
      <c r="AA90" s="2">
        <f>VLOOKUP(A90,[1]TDSheet!$A:$R,18,0)</f>
        <v>0.4</v>
      </c>
      <c r="AC90" s="2">
        <f t="shared" si="12"/>
        <v>0</v>
      </c>
    </row>
    <row r="91" spans="1:29" ht="21.95" customHeight="1" outlineLevel="2" x14ac:dyDescent="0.2">
      <c r="A91" s="7" t="s">
        <v>107</v>
      </c>
      <c r="B91" s="7" t="s">
        <v>23</v>
      </c>
      <c r="C91" s="7"/>
      <c r="D91" s="8">
        <v>-54</v>
      </c>
      <c r="E91" s="8">
        <v>312</v>
      </c>
      <c r="F91" s="8">
        <v>204</v>
      </c>
      <c r="G91" s="8"/>
      <c r="H91" s="17">
        <f>VLOOKUP(A91,[1]TDSheet!$A:$J,10,0)</f>
        <v>0</v>
      </c>
      <c r="K91" s="2">
        <f t="shared" si="8"/>
        <v>0</v>
      </c>
      <c r="L91" s="2">
        <f>VLOOKUP(A91,[2]TDSheet!$A:$F,6,0)</f>
        <v>204</v>
      </c>
      <c r="P91" s="2">
        <f t="shared" si="9"/>
        <v>0</v>
      </c>
      <c r="Q91" s="22"/>
      <c r="R91" s="22"/>
      <c r="S91" s="22"/>
      <c r="T91" s="22"/>
      <c r="U91" s="2" t="e">
        <f t="shared" si="10"/>
        <v>#DIV/0!</v>
      </c>
      <c r="V91" s="2" t="e">
        <f t="shared" si="11"/>
        <v>#DIV/0!</v>
      </c>
      <c r="Y91" s="2">
        <f>VLOOKUP(A91,[1]TDSheet!$A:$AB,28,0)</f>
        <v>0</v>
      </c>
      <c r="Z91" s="2">
        <f>VLOOKUP(A91,[1]TDSheet!$A:$AC,29,0)</f>
        <v>0</v>
      </c>
      <c r="AA91" s="2">
        <f>VLOOKUP(A91,[1]TDSheet!$A:$R,18,0)</f>
        <v>0</v>
      </c>
      <c r="AC91" s="2">
        <f t="shared" si="12"/>
        <v>0</v>
      </c>
    </row>
    <row r="92" spans="1:29" ht="21.95" customHeight="1" outlineLevel="2" x14ac:dyDescent="0.2">
      <c r="A92" s="7" t="s">
        <v>108</v>
      </c>
      <c r="B92" s="7" t="s">
        <v>23</v>
      </c>
      <c r="C92" s="20" t="str">
        <f>VLOOKUP(A92,[1]TDSheet!$A:$C,3,0)</f>
        <v>АКЦИЯ</v>
      </c>
      <c r="D92" s="8">
        <v>286</v>
      </c>
      <c r="E92" s="8"/>
      <c r="F92" s="8">
        <v>280</v>
      </c>
      <c r="G92" s="8"/>
      <c r="H92" s="17">
        <v>0</v>
      </c>
      <c r="K92" s="2">
        <f t="shared" si="8"/>
        <v>280</v>
      </c>
      <c r="N92" s="27">
        <v>324</v>
      </c>
      <c r="P92" s="2">
        <f t="shared" si="9"/>
        <v>56</v>
      </c>
      <c r="Q92" s="22"/>
      <c r="R92" s="22"/>
      <c r="S92" s="22"/>
      <c r="T92" s="22"/>
      <c r="U92" s="2">
        <f t="shared" si="10"/>
        <v>5.7857142857142856</v>
      </c>
      <c r="V92" s="2">
        <f t="shared" si="11"/>
        <v>5.7857142857142856</v>
      </c>
      <c r="Y92" s="2">
        <f>VLOOKUP(A92,[1]TDSheet!$A:$AB,28,0)</f>
        <v>0</v>
      </c>
      <c r="Z92" s="2">
        <f>VLOOKUP(A92,[1]TDSheet!$A:$AC,29,0)</f>
        <v>0</v>
      </c>
      <c r="AA92" s="2">
        <f>VLOOKUP(A92,[1]TDSheet!$A:$R,18,0)</f>
        <v>51.8</v>
      </c>
      <c r="AB92" s="23" t="str">
        <f>VLOOKUP(A92,[1]TDSheet!$A:$AD,30,0)</f>
        <v>акция/вывод</v>
      </c>
      <c r="AC92" s="2">
        <f t="shared" si="12"/>
        <v>0</v>
      </c>
    </row>
    <row r="93" spans="1:29" ht="11.1" customHeight="1" outlineLevel="2" x14ac:dyDescent="0.2">
      <c r="A93" s="7" t="s">
        <v>109</v>
      </c>
      <c r="B93" s="7" t="s">
        <v>23</v>
      </c>
      <c r="C93" s="7"/>
      <c r="D93" s="8">
        <v>-210</v>
      </c>
      <c r="E93" s="8">
        <v>222</v>
      </c>
      <c r="F93" s="8">
        <v>-198</v>
      </c>
      <c r="G93" s="8"/>
      <c r="H93" s="17">
        <f>VLOOKUP(A93,[1]TDSheet!$A:$J,10,0)</f>
        <v>0</v>
      </c>
      <c r="K93" s="2">
        <f t="shared" si="8"/>
        <v>0</v>
      </c>
      <c r="L93" s="2">
        <f>VLOOKUP(A93,[2]TDSheet!$A:$F,6,0)</f>
        <v>-198</v>
      </c>
      <c r="P93" s="2">
        <f t="shared" si="9"/>
        <v>0</v>
      </c>
      <c r="Q93" s="22"/>
      <c r="R93" s="22"/>
      <c r="S93" s="22"/>
      <c r="T93" s="22"/>
      <c r="U93" s="2" t="e">
        <f t="shared" si="10"/>
        <v>#DIV/0!</v>
      </c>
      <c r="V93" s="2" t="e">
        <f t="shared" si="11"/>
        <v>#DIV/0!</v>
      </c>
      <c r="Y93" s="2">
        <f>VLOOKUP(A93,[1]TDSheet!$A:$AB,28,0)</f>
        <v>0</v>
      </c>
      <c r="Z93" s="2">
        <f>VLOOKUP(A93,[1]TDSheet!$A:$AC,29,0)</f>
        <v>0</v>
      </c>
      <c r="AA93" s="2">
        <f>VLOOKUP(A93,[1]TDSheet!$A:$R,18,0)</f>
        <v>0</v>
      </c>
      <c r="AC93" s="2">
        <f t="shared" si="12"/>
        <v>0</v>
      </c>
    </row>
    <row r="94" spans="1:29" ht="11.1" customHeight="1" outlineLevel="2" x14ac:dyDescent="0.2">
      <c r="A94" s="7" t="s">
        <v>70</v>
      </c>
      <c r="B94" s="7" t="s">
        <v>9</v>
      </c>
      <c r="C94" s="7"/>
      <c r="D94" s="8">
        <v>130.91499999999999</v>
      </c>
      <c r="E94" s="8"/>
      <c r="F94" s="8">
        <v>12.193</v>
      </c>
      <c r="G94" s="8">
        <v>37.283000000000001</v>
      </c>
      <c r="H94" s="17">
        <f>VLOOKUP(A94,[1]TDSheet!$A:$J,10,0)</f>
        <v>1</v>
      </c>
      <c r="K94" s="2">
        <f t="shared" si="8"/>
        <v>12.193</v>
      </c>
      <c r="P94" s="2">
        <f t="shared" si="9"/>
        <v>2.4386000000000001</v>
      </c>
      <c r="Q94" s="22"/>
      <c r="R94" s="22"/>
      <c r="S94" s="22"/>
      <c r="T94" s="22"/>
      <c r="U94" s="2">
        <f t="shared" si="10"/>
        <v>15.288690232100386</v>
      </c>
      <c r="V94" s="2">
        <f t="shared" si="11"/>
        <v>15.288690232100386</v>
      </c>
      <c r="Y94" s="2">
        <f>VLOOKUP(A94,[1]TDSheet!$A:$AB,28,0)</f>
        <v>5.7031999999999998</v>
      </c>
      <c r="Z94" s="2">
        <f>VLOOKUP(A94,[1]TDSheet!$A:$AC,29,0)</f>
        <v>7.5563999999999991</v>
      </c>
      <c r="AA94" s="2">
        <f>VLOOKUP(A94,[1]TDSheet!$A:$R,18,0)</f>
        <v>2.7190000000000003</v>
      </c>
      <c r="AC94" s="2">
        <f t="shared" si="12"/>
        <v>0</v>
      </c>
    </row>
    <row r="95" spans="1:29" ht="11.1" customHeight="1" outlineLevel="2" x14ac:dyDescent="0.2">
      <c r="A95" s="7" t="s">
        <v>110</v>
      </c>
      <c r="B95" s="7" t="s">
        <v>23</v>
      </c>
      <c r="C95" s="7"/>
      <c r="D95" s="8">
        <v>50</v>
      </c>
      <c r="E95" s="8">
        <v>10</v>
      </c>
      <c r="F95" s="8">
        <v>16</v>
      </c>
      <c r="G95" s="8">
        <v>38</v>
      </c>
      <c r="H95" s="17">
        <f>VLOOKUP(A95,[1]TDSheet!$A:$J,10,0)</f>
        <v>0.35</v>
      </c>
      <c r="K95" s="2">
        <f t="shared" si="8"/>
        <v>16</v>
      </c>
      <c r="N95" s="27">
        <v>16</v>
      </c>
      <c r="P95" s="2">
        <f t="shared" si="9"/>
        <v>3.2</v>
      </c>
      <c r="Q95" s="22"/>
      <c r="R95" s="22"/>
      <c r="S95" s="22"/>
      <c r="T95" s="22"/>
      <c r="U95" s="2">
        <f t="shared" si="10"/>
        <v>16.875</v>
      </c>
      <c r="V95" s="2">
        <f t="shared" si="11"/>
        <v>16.875</v>
      </c>
      <c r="Y95" s="2">
        <f>VLOOKUP(A95,[1]TDSheet!$A:$AB,28,0)</f>
        <v>6.2</v>
      </c>
      <c r="Z95" s="2">
        <f>VLOOKUP(A95,[1]TDSheet!$A:$AC,29,0)</f>
        <v>3.8</v>
      </c>
      <c r="AA95" s="2">
        <f>VLOOKUP(A95,[1]TDSheet!$A:$R,18,0)</f>
        <v>5.2</v>
      </c>
      <c r="AC95" s="2">
        <f t="shared" si="12"/>
        <v>0</v>
      </c>
    </row>
    <row r="96" spans="1:29" ht="11.1" customHeight="1" outlineLevel="2" x14ac:dyDescent="0.2">
      <c r="A96" s="7" t="s">
        <v>111</v>
      </c>
      <c r="B96" s="7" t="s">
        <v>23</v>
      </c>
      <c r="C96" s="7"/>
      <c r="D96" s="8">
        <v>118</v>
      </c>
      <c r="E96" s="8">
        <v>2</v>
      </c>
      <c r="F96" s="8">
        <v>54</v>
      </c>
      <c r="G96" s="8">
        <v>64</v>
      </c>
      <c r="H96" s="17">
        <f>VLOOKUP(A96,[1]TDSheet!$A:$J,10,0)</f>
        <v>0.28000000000000003</v>
      </c>
      <c r="K96" s="2">
        <f t="shared" si="8"/>
        <v>54</v>
      </c>
      <c r="P96" s="2">
        <f t="shared" si="9"/>
        <v>10.8</v>
      </c>
      <c r="Q96" s="22">
        <v>55</v>
      </c>
      <c r="R96" s="22"/>
      <c r="S96" s="22"/>
      <c r="T96" s="22"/>
      <c r="U96" s="2">
        <f t="shared" si="10"/>
        <v>11.018518518518517</v>
      </c>
      <c r="V96" s="2">
        <f t="shared" si="11"/>
        <v>5.9259259259259256</v>
      </c>
      <c r="Y96" s="2">
        <f>VLOOKUP(A96,[1]TDSheet!$A:$AB,28,0)</f>
        <v>3.8</v>
      </c>
      <c r="Z96" s="2">
        <f>VLOOKUP(A96,[1]TDSheet!$A:$AC,29,0)</f>
        <v>10.8</v>
      </c>
      <c r="AA96" s="2">
        <f>VLOOKUP(A96,[1]TDSheet!$A:$R,18,0)</f>
        <v>4.8</v>
      </c>
      <c r="AC96" s="2">
        <f t="shared" si="12"/>
        <v>15.400000000000002</v>
      </c>
    </row>
    <row r="97" spans="1:29" ht="11.1" customHeight="1" outlineLevel="2" x14ac:dyDescent="0.2">
      <c r="A97" s="7" t="s">
        <v>18</v>
      </c>
      <c r="B97" s="7" t="s">
        <v>9</v>
      </c>
      <c r="C97" s="7"/>
      <c r="D97" s="8">
        <v>216.816</v>
      </c>
      <c r="E97" s="8">
        <v>7.6999999999999999E-2</v>
      </c>
      <c r="F97" s="8">
        <v>214.58</v>
      </c>
      <c r="G97" s="8"/>
      <c r="H97" s="17">
        <f>VLOOKUP(A97,[1]TDSheet!$A:$J,10,0)</f>
        <v>1</v>
      </c>
      <c r="K97" s="2">
        <f t="shared" si="8"/>
        <v>214.58</v>
      </c>
      <c r="N97" s="27">
        <v>16</v>
      </c>
      <c r="P97" s="2">
        <f t="shared" si="9"/>
        <v>42.916000000000004</v>
      </c>
      <c r="Q97" s="22">
        <v>240</v>
      </c>
      <c r="R97" s="22"/>
      <c r="S97" s="22"/>
      <c r="T97" s="22"/>
      <c r="U97" s="2">
        <f t="shared" si="10"/>
        <v>5.9651412060769875</v>
      </c>
      <c r="V97" s="2">
        <f t="shared" si="11"/>
        <v>0.37282132537981172</v>
      </c>
      <c r="Y97" s="2">
        <f>VLOOKUP(A97,[1]TDSheet!$A:$AB,28,0)</f>
        <v>38.364400000000003</v>
      </c>
      <c r="Z97" s="2">
        <f>VLOOKUP(A97,[1]TDSheet!$A:$AC,29,0)</f>
        <v>28.639999999999997</v>
      </c>
      <c r="AA97" s="2">
        <f>VLOOKUP(A97,[1]TDSheet!$A:$R,18,0)</f>
        <v>26.222000000000001</v>
      </c>
      <c r="AC97" s="2">
        <f t="shared" si="12"/>
        <v>240</v>
      </c>
    </row>
    <row r="98" spans="1:29" ht="21.95" customHeight="1" outlineLevel="2" x14ac:dyDescent="0.2">
      <c r="A98" s="7" t="s">
        <v>112</v>
      </c>
      <c r="B98" s="7" t="s">
        <v>23</v>
      </c>
      <c r="C98" s="7"/>
      <c r="D98" s="8">
        <v>176</v>
      </c>
      <c r="E98" s="8">
        <v>11</v>
      </c>
      <c r="F98" s="8">
        <v>68</v>
      </c>
      <c r="G98" s="8">
        <v>118</v>
      </c>
      <c r="H98" s="17">
        <f>VLOOKUP(A98,[1]TDSheet!$A:$J,10,0)</f>
        <v>0.28000000000000003</v>
      </c>
      <c r="K98" s="2">
        <f t="shared" si="8"/>
        <v>68</v>
      </c>
      <c r="P98" s="2">
        <f t="shared" si="9"/>
        <v>13.6</v>
      </c>
      <c r="Q98" s="22">
        <v>30</v>
      </c>
      <c r="R98" s="22"/>
      <c r="S98" s="22"/>
      <c r="T98" s="22"/>
      <c r="U98" s="2">
        <f t="shared" si="10"/>
        <v>10.882352941176471</v>
      </c>
      <c r="V98" s="2">
        <f t="shared" si="11"/>
        <v>8.6764705882352935</v>
      </c>
      <c r="Y98" s="2">
        <f>VLOOKUP(A98,[1]TDSheet!$A:$AB,28,0)</f>
        <v>7.2</v>
      </c>
      <c r="Z98" s="2">
        <f>VLOOKUP(A98,[1]TDSheet!$A:$AC,29,0)</f>
        <v>19</v>
      </c>
      <c r="AA98" s="2">
        <f>VLOOKUP(A98,[1]TDSheet!$A:$R,18,0)</f>
        <v>7.8</v>
      </c>
      <c r="AC98" s="2">
        <f t="shared" si="12"/>
        <v>8.4</v>
      </c>
    </row>
    <row r="99" spans="1:29" ht="21.95" customHeight="1" outlineLevel="2" x14ac:dyDescent="0.2">
      <c r="A99" s="7" t="s">
        <v>36</v>
      </c>
      <c r="B99" s="7" t="s">
        <v>23</v>
      </c>
      <c r="C99" s="7"/>
      <c r="D99" s="8">
        <v>-600</v>
      </c>
      <c r="E99" s="8">
        <v>600</v>
      </c>
      <c r="F99" s="8">
        <v>-600</v>
      </c>
      <c r="G99" s="8"/>
      <c r="H99" s="17">
        <f>VLOOKUP(A99,[1]TDSheet!$A:$J,10,0)</f>
        <v>0</v>
      </c>
      <c r="K99" s="2">
        <f t="shared" si="8"/>
        <v>0</v>
      </c>
      <c r="L99" s="2">
        <f>VLOOKUP(A99,[2]TDSheet!$A:$F,6,0)</f>
        <v>-600</v>
      </c>
      <c r="P99" s="2">
        <f t="shared" si="9"/>
        <v>0</v>
      </c>
      <c r="Q99" s="22"/>
      <c r="R99" s="22"/>
      <c r="S99" s="22"/>
      <c r="T99" s="22"/>
      <c r="U99" s="2" t="e">
        <f t="shared" si="10"/>
        <v>#DIV/0!</v>
      </c>
      <c r="V99" s="2" t="e">
        <f t="shared" si="11"/>
        <v>#DIV/0!</v>
      </c>
      <c r="Y99" s="2">
        <f>VLOOKUP(A99,[1]TDSheet!$A:$AB,28,0)</f>
        <v>0</v>
      </c>
      <c r="Z99" s="2">
        <f>VLOOKUP(A99,[1]TDSheet!$A:$AC,29,0)</f>
        <v>0</v>
      </c>
      <c r="AA99" s="2">
        <f>VLOOKUP(A99,[1]TDSheet!$A:$R,18,0)</f>
        <v>0</v>
      </c>
      <c r="AC99" s="2">
        <f t="shared" si="12"/>
        <v>0</v>
      </c>
    </row>
    <row r="100" spans="1:29" ht="21.95" customHeight="1" outlineLevel="2" x14ac:dyDescent="0.2">
      <c r="A100" s="7" t="s">
        <v>19</v>
      </c>
      <c r="B100" s="7" t="s">
        <v>9</v>
      </c>
      <c r="C100" s="20" t="str">
        <f>VLOOKUP(A100,[1]TDSheet!$A:$C,3,0)</f>
        <v>АКЦИЯ</v>
      </c>
      <c r="D100" s="8">
        <v>462.95100000000002</v>
      </c>
      <c r="E100" s="8">
        <v>5.5650000000000004</v>
      </c>
      <c r="F100" s="8">
        <v>143.38200000000001</v>
      </c>
      <c r="G100" s="8">
        <v>325.13400000000001</v>
      </c>
      <c r="H100" s="17">
        <v>0</v>
      </c>
      <c r="K100" s="2">
        <f t="shared" si="8"/>
        <v>143.38200000000001</v>
      </c>
      <c r="P100" s="2">
        <f t="shared" si="9"/>
        <v>28.676400000000001</v>
      </c>
      <c r="Q100" s="22"/>
      <c r="R100" s="22"/>
      <c r="S100" s="22"/>
      <c r="T100" s="22"/>
      <c r="U100" s="2">
        <f t="shared" si="10"/>
        <v>11.338034062853078</v>
      </c>
      <c r="V100" s="2">
        <f t="shared" si="11"/>
        <v>11.338034062853078</v>
      </c>
      <c r="Y100" s="2">
        <f>VLOOKUP(A100,[1]TDSheet!$A:$AB,28,0)</f>
        <v>0</v>
      </c>
      <c r="Z100" s="2">
        <f>VLOOKUP(A100,[1]TDSheet!$A:$AC,29,0)</f>
        <v>0</v>
      </c>
      <c r="AA100" s="2">
        <f>VLOOKUP(A100,[1]TDSheet!$A:$R,18,0)</f>
        <v>17.220400000000001</v>
      </c>
      <c r="AB100" s="23" t="str">
        <f>VLOOKUP(A100,[1]TDSheet!$A:$AD,30,0)</f>
        <v>акция/вывод</v>
      </c>
      <c r="AC100" s="2">
        <f t="shared" si="12"/>
        <v>0</v>
      </c>
    </row>
    <row r="101" spans="1:29" ht="21.95" customHeight="1" outlineLevel="2" x14ac:dyDescent="0.2">
      <c r="A101" s="7" t="s">
        <v>20</v>
      </c>
      <c r="B101" s="7" t="s">
        <v>9</v>
      </c>
      <c r="C101" s="20" t="str">
        <f>VLOOKUP(A101,[1]TDSheet!$A:$C,3,0)</f>
        <v>АКЦИЯ</v>
      </c>
      <c r="D101" s="8">
        <v>496.22500000000002</v>
      </c>
      <c r="E101" s="8">
        <v>350.74</v>
      </c>
      <c r="F101" s="8">
        <v>93.209000000000003</v>
      </c>
      <c r="G101" s="8">
        <v>752.25699999999995</v>
      </c>
      <c r="H101" s="17">
        <v>0</v>
      </c>
      <c r="K101" s="2">
        <f t="shared" si="8"/>
        <v>93.209000000000003</v>
      </c>
      <c r="P101" s="2">
        <f t="shared" si="9"/>
        <v>18.6418</v>
      </c>
      <c r="Q101" s="22"/>
      <c r="R101" s="22"/>
      <c r="S101" s="22"/>
      <c r="T101" s="22"/>
      <c r="U101" s="2">
        <f t="shared" si="10"/>
        <v>40.353238421182503</v>
      </c>
      <c r="V101" s="2">
        <f t="shared" si="11"/>
        <v>40.353238421182503</v>
      </c>
      <c r="Y101" s="2">
        <f>VLOOKUP(A101,[1]TDSheet!$A:$AB,28,0)</f>
        <v>0</v>
      </c>
      <c r="Z101" s="2">
        <f>VLOOKUP(A101,[1]TDSheet!$A:$AC,29,0)</f>
        <v>0</v>
      </c>
      <c r="AA101" s="2">
        <f>VLOOKUP(A101,[1]TDSheet!$A:$R,18,0)</f>
        <v>20.258600000000001</v>
      </c>
      <c r="AB101" s="23" t="str">
        <f>VLOOKUP(A101,[1]TDSheet!$A:$AD,30,0)</f>
        <v>акция/вывод</v>
      </c>
      <c r="AC101" s="2">
        <f t="shared" si="12"/>
        <v>0</v>
      </c>
    </row>
    <row r="102" spans="1:29" ht="21.95" customHeight="1" outlineLevel="2" x14ac:dyDescent="0.2">
      <c r="A102" s="7" t="s">
        <v>113</v>
      </c>
      <c r="B102" s="7" t="s">
        <v>23</v>
      </c>
      <c r="C102" s="20" t="str">
        <f>VLOOKUP(A102,[1]TDSheet!$A:$C,3,0)</f>
        <v>АКЦИЯ</v>
      </c>
      <c r="D102" s="8">
        <v>321</v>
      </c>
      <c r="E102" s="8">
        <v>445</v>
      </c>
      <c r="F102" s="8">
        <v>379</v>
      </c>
      <c r="G102" s="8">
        <v>384</v>
      </c>
      <c r="H102" s="17">
        <v>0</v>
      </c>
      <c r="K102" s="2">
        <f t="shared" si="8"/>
        <v>379</v>
      </c>
      <c r="P102" s="2">
        <f t="shared" si="9"/>
        <v>75.8</v>
      </c>
      <c r="Q102" s="22"/>
      <c r="R102" s="22"/>
      <c r="S102" s="22"/>
      <c r="T102" s="22"/>
      <c r="U102" s="2">
        <f t="shared" si="10"/>
        <v>5.0659630606860162</v>
      </c>
      <c r="V102" s="2">
        <f t="shared" si="11"/>
        <v>5.0659630606860162</v>
      </c>
      <c r="Y102" s="2">
        <f>VLOOKUP(A102,[1]TDSheet!$A:$AB,28,0)</f>
        <v>0</v>
      </c>
      <c r="Z102" s="2">
        <f>VLOOKUP(A102,[1]TDSheet!$A:$AC,29,0)</f>
        <v>0</v>
      </c>
      <c r="AA102" s="2">
        <f>VLOOKUP(A102,[1]TDSheet!$A:$R,18,0)</f>
        <v>42.4</v>
      </c>
      <c r="AB102" s="23" t="str">
        <f>VLOOKUP(A102,[1]TDSheet!$A:$AD,30,0)</f>
        <v>акция/вывод</v>
      </c>
      <c r="AC102" s="2">
        <f t="shared" si="12"/>
        <v>0</v>
      </c>
    </row>
    <row r="103" spans="1:29" ht="21.95" customHeight="1" outlineLevel="2" x14ac:dyDescent="0.2">
      <c r="A103" s="7" t="s">
        <v>114</v>
      </c>
      <c r="B103" s="7" t="s">
        <v>23</v>
      </c>
      <c r="C103" s="20" t="str">
        <f>VLOOKUP(A103,[1]TDSheet!$A:$C,3,0)</f>
        <v>АКЦИЯ</v>
      </c>
      <c r="D103" s="8">
        <v>373</v>
      </c>
      <c r="E103" s="8">
        <v>443</v>
      </c>
      <c r="F103" s="8">
        <v>381</v>
      </c>
      <c r="G103" s="8">
        <v>435</v>
      </c>
      <c r="H103" s="17">
        <v>0</v>
      </c>
      <c r="K103" s="2">
        <f t="shared" si="8"/>
        <v>381</v>
      </c>
      <c r="P103" s="2">
        <f t="shared" si="9"/>
        <v>76.2</v>
      </c>
      <c r="Q103" s="22"/>
      <c r="R103" s="22"/>
      <c r="S103" s="22"/>
      <c r="T103" s="22"/>
      <c r="U103" s="2">
        <f t="shared" si="10"/>
        <v>5.7086614173228343</v>
      </c>
      <c r="V103" s="2">
        <f t="shared" si="11"/>
        <v>5.7086614173228343</v>
      </c>
      <c r="Y103" s="2">
        <f>VLOOKUP(A103,[1]TDSheet!$A:$AB,28,0)</f>
        <v>0</v>
      </c>
      <c r="Z103" s="2">
        <f>VLOOKUP(A103,[1]TDSheet!$A:$AC,29,0)</f>
        <v>0</v>
      </c>
      <c r="AA103" s="2">
        <f>VLOOKUP(A103,[1]TDSheet!$A:$R,18,0)</f>
        <v>34.200000000000003</v>
      </c>
      <c r="AB103" s="23" t="str">
        <f>VLOOKUP(A103,[1]TDSheet!$A:$AD,30,0)</f>
        <v>акция/вывод</v>
      </c>
      <c r="AC103" s="2">
        <f t="shared" si="12"/>
        <v>0</v>
      </c>
    </row>
    <row r="104" spans="1:29" ht="11.1" customHeight="1" outlineLevel="2" x14ac:dyDescent="0.2">
      <c r="A104" s="7" t="s">
        <v>71</v>
      </c>
      <c r="B104" s="7" t="s">
        <v>9</v>
      </c>
      <c r="C104" s="7"/>
      <c r="D104" s="8">
        <v>134.98599999999999</v>
      </c>
      <c r="E104" s="8">
        <v>19.651</v>
      </c>
      <c r="F104" s="8">
        <v>68.427000000000007</v>
      </c>
      <c r="G104" s="8">
        <v>86.21</v>
      </c>
      <c r="H104" s="17">
        <f>VLOOKUP(A104,[1]TDSheet!$A:$J,10,0)</f>
        <v>1</v>
      </c>
      <c r="K104" s="2">
        <f t="shared" si="8"/>
        <v>68.427000000000007</v>
      </c>
      <c r="P104" s="2">
        <f t="shared" si="9"/>
        <v>13.685400000000001</v>
      </c>
      <c r="Q104" s="22">
        <v>65</v>
      </c>
      <c r="R104" s="22"/>
      <c r="S104" s="22"/>
      <c r="T104" s="22"/>
      <c r="U104" s="2">
        <f t="shared" si="10"/>
        <v>11.0490011252868</v>
      </c>
      <c r="V104" s="2">
        <f t="shared" si="11"/>
        <v>6.2994139740161037</v>
      </c>
      <c r="Y104" s="2">
        <f>VLOOKUP(A104,[1]TDSheet!$A:$AB,28,0)</f>
        <v>0</v>
      </c>
      <c r="Z104" s="2">
        <f>VLOOKUP(A104,[1]TDSheet!$A:$AC,29,0)</f>
        <v>0</v>
      </c>
      <c r="AA104" s="2">
        <f>VLOOKUP(A104,[1]TDSheet!$A:$R,18,0)</f>
        <v>0.49340000000000001</v>
      </c>
      <c r="AB104" s="25" t="str">
        <f>VLOOKUP(A104,[1]TDSheet!$A:$AD,30,0)</f>
        <v>новые</v>
      </c>
      <c r="AC104" s="2">
        <f t="shared" si="12"/>
        <v>65</v>
      </c>
    </row>
    <row r="105" spans="1:29" ht="11.1" customHeight="1" outlineLevel="2" x14ac:dyDescent="0.2">
      <c r="A105" s="7" t="s">
        <v>72</v>
      </c>
      <c r="B105" s="7" t="s">
        <v>9</v>
      </c>
      <c r="C105" s="7"/>
      <c r="D105" s="8">
        <v>135.69499999999999</v>
      </c>
      <c r="E105" s="8">
        <v>22.844999999999999</v>
      </c>
      <c r="F105" s="8">
        <v>72.801000000000002</v>
      </c>
      <c r="G105" s="8">
        <v>85.739000000000004</v>
      </c>
      <c r="H105" s="17">
        <f>VLOOKUP(A105,[1]TDSheet!$A:$J,10,0)</f>
        <v>1</v>
      </c>
      <c r="K105" s="2">
        <f t="shared" si="8"/>
        <v>72.801000000000002</v>
      </c>
      <c r="P105" s="2">
        <f t="shared" si="9"/>
        <v>14.5602</v>
      </c>
      <c r="Q105" s="22">
        <v>75</v>
      </c>
      <c r="R105" s="22"/>
      <c r="S105" s="22"/>
      <c r="T105" s="22"/>
      <c r="U105" s="2">
        <f t="shared" si="10"/>
        <v>11.039614840455489</v>
      </c>
      <c r="V105" s="2">
        <f t="shared" si="11"/>
        <v>5.8885866952377031</v>
      </c>
      <c r="Y105" s="2">
        <f>VLOOKUP(A105,[1]TDSheet!$A:$AB,28,0)</f>
        <v>0</v>
      </c>
      <c r="Z105" s="2">
        <f>VLOOKUP(A105,[1]TDSheet!$A:$AC,29,0)</f>
        <v>0</v>
      </c>
      <c r="AA105" s="2">
        <f>VLOOKUP(A105,[1]TDSheet!$A:$R,18,0)</f>
        <v>2.4558</v>
      </c>
      <c r="AB105" s="25" t="str">
        <f>VLOOKUP(A105,[1]TDSheet!$A:$AD,30,0)</f>
        <v>новые</v>
      </c>
      <c r="AC105" s="2">
        <f t="shared" si="12"/>
        <v>75</v>
      </c>
    </row>
    <row r="106" spans="1:29" ht="21.95" customHeight="1" outlineLevel="2" x14ac:dyDescent="0.2">
      <c r="A106" s="7" t="s">
        <v>73</v>
      </c>
      <c r="B106" s="7" t="s">
        <v>9</v>
      </c>
      <c r="C106" s="7"/>
      <c r="D106" s="8"/>
      <c r="E106" s="8">
        <v>259.62</v>
      </c>
      <c r="F106" s="8">
        <v>3.1480000000000001</v>
      </c>
      <c r="G106" s="8">
        <v>252.87200000000001</v>
      </c>
      <c r="H106" s="17">
        <v>0</v>
      </c>
      <c r="K106" s="2">
        <f t="shared" si="8"/>
        <v>3.1480000000000001</v>
      </c>
      <c r="P106" s="2">
        <f t="shared" si="9"/>
        <v>0.62960000000000005</v>
      </c>
      <c r="Q106" s="22"/>
      <c r="R106" s="22"/>
      <c r="S106" s="22"/>
      <c r="T106" s="22"/>
      <c r="U106" s="2">
        <f t="shared" si="10"/>
        <v>401.63913595933923</v>
      </c>
      <c r="V106" s="2">
        <f t="shared" si="11"/>
        <v>401.63913595933923</v>
      </c>
      <c r="Y106" s="2">
        <v>0</v>
      </c>
      <c r="Z106" s="2">
        <v>0</v>
      </c>
      <c r="AA106" s="2">
        <v>0</v>
      </c>
      <c r="AC106" s="2">
        <f t="shared" si="12"/>
        <v>0</v>
      </c>
    </row>
    <row r="107" spans="1:29" ht="21.95" customHeight="1" outlineLevel="2" x14ac:dyDescent="0.2">
      <c r="A107" s="7" t="s">
        <v>74</v>
      </c>
      <c r="B107" s="7" t="s">
        <v>9</v>
      </c>
      <c r="C107" s="7"/>
      <c r="D107" s="8"/>
      <c r="E107" s="8">
        <v>12.961</v>
      </c>
      <c r="F107" s="8"/>
      <c r="G107" s="8"/>
      <c r="H107" s="17">
        <v>0</v>
      </c>
      <c r="K107" s="2">
        <f t="shared" si="8"/>
        <v>0</v>
      </c>
      <c r="P107" s="2">
        <f t="shared" si="9"/>
        <v>0</v>
      </c>
      <c r="Q107" s="22"/>
      <c r="R107" s="22"/>
      <c r="S107" s="22"/>
      <c r="T107" s="22"/>
      <c r="U107" s="2" t="e">
        <f t="shared" si="10"/>
        <v>#DIV/0!</v>
      </c>
      <c r="V107" s="2" t="e">
        <f t="shared" si="11"/>
        <v>#DIV/0!</v>
      </c>
      <c r="Y107" s="2">
        <v>0</v>
      </c>
      <c r="Z107" s="2">
        <v>0</v>
      </c>
      <c r="AA107" s="2">
        <v>0</v>
      </c>
      <c r="AC107" s="2">
        <f t="shared" si="12"/>
        <v>0</v>
      </c>
    </row>
    <row r="108" spans="1:29" ht="21.95" customHeight="1" outlineLevel="2" x14ac:dyDescent="0.2">
      <c r="A108" s="9" t="s">
        <v>115</v>
      </c>
      <c r="B108" s="7" t="s">
        <v>23</v>
      </c>
      <c r="C108" s="7"/>
      <c r="D108" s="8">
        <v>-536</v>
      </c>
      <c r="E108" s="8">
        <v>685</v>
      </c>
      <c r="F108" s="8">
        <v>321</v>
      </c>
      <c r="G108" s="18">
        <v>-172</v>
      </c>
      <c r="H108" s="17">
        <f>VLOOKUP(A108,[1]TDSheet!$A:$J,10,0)</f>
        <v>0</v>
      </c>
      <c r="K108" s="2">
        <f t="shared" si="8"/>
        <v>321</v>
      </c>
      <c r="P108" s="2">
        <f t="shared" si="9"/>
        <v>64.2</v>
      </c>
      <c r="Q108" s="22"/>
      <c r="R108" s="22"/>
      <c r="S108" s="22"/>
      <c r="T108" s="22"/>
      <c r="U108" s="2">
        <f t="shared" si="10"/>
        <v>-2.6791277258566977</v>
      </c>
      <c r="V108" s="2">
        <f t="shared" si="11"/>
        <v>-2.6791277258566977</v>
      </c>
      <c r="Y108" s="2">
        <f>VLOOKUP(A108,[1]TDSheet!$A:$AB,28,0)</f>
        <v>0</v>
      </c>
      <c r="Z108" s="2">
        <f>VLOOKUP(A108,[1]TDSheet!$A:$AC,29,0)</f>
        <v>52.2</v>
      </c>
      <c r="AA108" s="2">
        <f>VLOOKUP(A108,[1]TDSheet!$A:$R,18,0)</f>
        <v>61.2</v>
      </c>
      <c r="AC108" s="2">
        <f t="shared" si="12"/>
        <v>0</v>
      </c>
    </row>
    <row r="109" spans="1:29" ht="11.1" customHeight="1" outlineLevel="2" x14ac:dyDescent="0.2">
      <c r="A109" s="9" t="s">
        <v>75</v>
      </c>
      <c r="B109" s="7" t="s">
        <v>9</v>
      </c>
      <c r="C109" s="7"/>
      <c r="D109" s="8">
        <v>-664.73699999999997</v>
      </c>
      <c r="E109" s="8">
        <v>906.72500000000002</v>
      </c>
      <c r="F109" s="8">
        <v>538.76</v>
      </c>
      <c r="G109" s="18">
        <v>-296.77199999999999</v>
      </c>
      <c r="H109" s="17">
        <f>VLOOKUP(A109,[1]TDSheet!$A:$J,10,0)</f>
        <v>0</v>
      </c>
      <c r="K109" s="2">
        <f t="shared" si="8"/>
        <v>538.76</v>
      </c>
      <c r="P109" s="2">
        <f t="shared" si="9"/>
        <v>107.752</v>
      </c>
      <c r="Q109" s="22"/>
      <c r="R109" s="22"/>
      <c r="S109" s="22"/>
      <c r="T109" s="22"/>
      <c r="U109" s="2">
        <f t="shared" si="10"/>
        <v>-2.7542133788699976</v>
      </c>
      <c r="V109" s="2">
        <f t="shared" si="11"/>
        <v>-2.7542133788699976</v>
      </c>
      <c r="Y109" s="2">
        <f>VLOOKUP(A109,[1]TDSheet!$A:$AB,28,0)</f>
        <v>0</v>
      </c>
      <c r="Z109" s="2">
        <f>VLOOKUP(A109,[1]TDSheet!$A:$AC,29,0)</f>
        <v>98.530999999999992</v>
      </c>
      <c r="AA109" s="2">
        <f>VLOOKUP(A109,[1]TDSheet!$A:$R,18,0)</f>
        <v>43.589199999999998</v>
      </c>
      <c r="AC109" s="2">
        <f t="shared" si="12"/>
        <v>0</v>
      </c>
    </row>
    <row r="110" spans="1:29" ht="11.1" customHeight="1" outlineLevel="2" x14ac:dyDescent="0.2">
      <c r="A110" s="9" t="s">
        <v>21</v>
      </c>
      <c r="B110" s="7" t="s">
        <v>9</v>
      </c>
      <c r="C110" s="7"/>
      <c r="D110" s="8">
        <v>-119.3</v>
      </c>
      <c r="E110" s="8">
        <v>139.63900000000001</v>
      </c>
      <c r="F110" s="8">
        <v>40.369</v>
      </c>
      <c r="G110" s="18">
        <v>-20.03</v>
      </c>
      <c r="H110" s="17">
        <f>VLOOKUP(A110,[1]TDSheet!$A:$J,10,0)</f>
        <v>0</v>
      </c>
      <c r="K110" s="2">
        <f t="shared" si="8"/>
        <v>40.369</v>
      </c>
      <c r="P110" s="2">
        <f t="shared" si="9"/>
        <v>8.0738000000000003</v>
      </c>
      <c r="Q110" s="22"/>
      <c r="R110" s="22"/>
      <c r="S110" s="22"/>
      <c r="T110" s="22"/>
      <c r="U110" s="2">
        <f t="shared" si="10"/>
        <v>-2.4808640293294362</v>
      </c>
      <c r="V110" s="2">
        <f t="shared" si="11"/>
        <v>-2.4808640293294362</v>
      </c>
      <c r="Y110" s="2">
        <f>VLOOKUP(A110,[1]TDSheet!$A:$AB,28,0)</f>
        <v>0</v>
      </c>
      <c r="Z110" s="2">
        <f>VLOOKUP(A110,[1]TDSheet!$A:$AC,29,0)</f>
        <v>15.4672</v>
      </c>
      <c r="AA110" s="2">
        <f>VLOOKUP(A110,[1]TDSheet!$A:$R,18,0)</f>
        <v>10.845600000000001</v>
      </c>
      <c r="AC110" s="2">
        <f t="shared" si="12"/>
        <v>0</v>
      </c>
    </row>
    <row r="111" spans="1:29" ht="11.1" customHeight="1" outlineLevel="2" x14ac:dyDescent="0.2">
      <c r="A111" s="7" t="s">
        <v>76</v>
      </c>
      <c r="B111" s="7" t="s">
        <v>9</v>
      </c>
      <c r="C111" s="7"/>
      <c r="D111" s="8">
        <v>-10.754</v>
      </c>
      <c r="E111" s="8">
        <v>10.754</v>
      </c>
      <c r="F111" s="8"/>
      <c r="G111" s="8"/>
      <c r="H111" s="17">
        <f>VLOOKUP(A111,[1]TDSheet!$A:$J,10,0)</f>
        <v>0</v>
      </c>
      <c r="K111" s="2">
        <f t="shared" si="8"/>
        <v>0</v>
      </c>
      <c r="P111" s="2">
        <f t="shared" si="9"/>
        <v>0</v>
      </c>
      <c r="Q111" s="22"/>
      <c r="R111" s="22"/>
      <c r="S111" s="22"/>
      <c r="T111" s="22"/>
      <c r="U111" s="2" t="e">
        <f t="shared" si="10"/>
        <v>#DIV/0!</v>
      </c>
      <c r="V111" s="2" t="e">
        <f t="shared" si="11"/>
        <v>#DIV/0!</v>
      </c>
      <c r="Y111" s="2">
        <f>VLOOKUP(A111,[1]TDSheet!$A:$AB,28,0)</f>
        <v>0</v>
      </c>
      <c r="Z111" s="2">
        <f>VLOOKUP(A111,[1]TDSheet!$A:$AC,29,0)</f>
        <v>0</v>
      </c>
      <c r="AA111" s="2">
        <f>VLOOKUP(A111,[1]TDSheet!$A:$R,18,0)</f>
        <v>0</v>
      </c>
      <c r="AC111" s="2">
        <f t="shared" si="12"/>
        <v>0</v>
      </c>
    </row>
    <row r="112" spans="1:29" ht="11.45" customHeight="1" x14ac:dyDescent="0.2">
      <c r="A112" s="1" t="s">
        <v>139</v>
      </c>
      <c r="B112" s="1" t="s">
        <v>23</v>
      </c>
      <c r="H112" s="17">
        <v>0.4</v>
      </c>
      <c r="K112" s="2">
        <f t="shared" si="8"/>
        <v>0</v>
      </c>
      <c r="P112" s="2">
        <f t="shared" si="9"/>
        <v>0</v>
      </c>
      <c r="Q112" s="22">
        <v>250</v>
      </c>
      <c r="R112" s="22"/>
      <c r="S112" s="22"/>
      <c r="T112" s="22"/>
      <c r="U112" s="2" t="e">
        <f t="shared" si="10"/>
        <v>#DIV/0!</v>
      </c>
      <c r="V112" s="2" t="e">
        <f t="shared" si="11"/>
        <v>#DIV/0!</v>
      </c>
      <c r="AB112" s="26" t="s">
        <v>142</v>
      </c>
      <c r="AC112" s="2">
        <f t="shared" si="12"/>
        <v>100</v>
      </c>
    </row>
    <row r="113" spans="1:29" ht="11.45" customHeight="1" x14ac:dyDescent="0.2">
      <c r="A113" s="1" t="s">
        <v>140</v>
      </c>
      <c r="B113" s="1" t="s">
        <v>23</v>
      </c>
      <c r="H113" s="17">
        <v>0.33</v>
      </c>
      <c r="K113" s="2">
        <f t="shared" si="8"/>
        <v>0</v>
      </c>
      <c r="P113" s="2">
        <f t="shared" si="9"/>
        <v>0</v>
      </c>
      <c r="Q113" s="22">
        <v>225</v>
      </c>
      <c r="R113" s="22"/>
      <c r="S113" s="22"/>
      <c r="T113" s="22"/>
      <c r="U113" s="2" t="e">
        <f t="shared" si="10"/>
        <v>#DIV/0!</v>
      </c>
      <c r="V113" s="2" t="e">
        <f t="shared" si="11"/>
        <v>#DIV/0!</v>
      </c>
      <c r="AB113" s="26" t="s">
        <v>142</v>
      </c>
      <c r="AC113" s="2">
        <f t="shared" si="12"/>
        <v>74.25</v>
      </c>
    </row>
  </sheetData>
  <autoFilter ref="A3:AF113" xr:uid="{74E62D5E-CC43-4550-8281-BD597EE7CF04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A485-AD69-455E-9D69-9D5248EA8F27}">
  <dimension ref="A1:F107"/>
  <sheetViews>
    <sheetView topLeftCell="A58" workbookViewId="0">
      <selection activeCell="A2" sqref="A2:F107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715.96199999999999</v>
      </c>
      <c r="D2">
        <v>236.41</v>
      </c>
      <c r="E2">
        <v>189.54499999999999</v>
      </c>
      <c r="F2">
        <v>762.827</v>
      </c>
    </row>
    <row r="3" spans="1:6" x14ac:dyDescent="0.2">
      <c r="A3" t="s">
        <v>10</v>
      </c>
      <c r="B3" t="s">
        <v>9</v>
      </c>
      <c r="C3">
        <v>700.31100000000004</v>
      </c>
      <c r="D3">
        <v>418.75599999999997</v>
      </c>
      <c r="E3">
        <v>391.27699999999999</v>
      </c>
      <c r="F3">
        <v>727.79</v>
      </c>
    </row>
    <row r="4" spans="1:6" x14ac:dyDescent="0.2">
      <c r="A4" t="s">
        <v>11</v>
      </c>
      <c r="B4" t="s">
        <v>9</v>
      </c>
      <c r="D4">
        <v>225.45699999999999</v>
      </c>
      <c r="F4">
        <v>225.45699999999999</v>
      </c>
    </row>
    <row r="5" spans="1:6" x14ac:dyDescent="0.2">
      <c r="A5" t="s">
        <v>12</v>
      </c>
      <c r="B5" t="s">
        <v>9</v>
      </c>
      <c r="C5">
        <v>462.62900000000002</v>
      </c>
      <c r="D5">
        <v>78.832999999999998</v>
      </c>
      <c r="E5">
        <v>279.87</v>
      </c>
      <c r="F5">
        <v>261.59199999999998</v>
      </c>
    </row>
    <row r="6" spans="1:6" x14ac:dyDescent="0.2">
      <c r="A6" t="s">
        <v>13</v>
      </c>
      <c r="B6" t="s">
        <v>9</v>
      </c>
      <c r="C6">
        <v>1009.651</v>
      </c>
      <c r="D6">
        <v>104.83199999999999</v>
      </c>
      <c r="E6">
        <v>849.05100000000004</v>
      </c>
      <c r="F6">
        <v>265.43200000000002</v>
      </c>
    </row>
    <row r="7" spans="1:6" x14ac:dyDescent="0.2">
      <c r="A7" t="s">
        <v>14</v>
      </c>
      <c r="B7" t="s">
        <v>9</v>
      </c>
      <c r="D7">
        <v>57.902000000000001</v>
      </c>
      <c r="E7">
        <v>11.435</v>
      </c>
      <c r="F7">
        <v>46.466999999999999</v>
      </c>
    </row>
    <row r="8" spans="1:6" x14ac:dyDescent="0.2">
      <c r="A8" t="s">
        <v>22</v>
      </c>
      <c r="B8" t="s">
        <v>23</v>
      </c>
      <c r="D8">
        <v>60</v>
      </c>
      <c r="E8">
        <v>12</v>
      </c>
      <c r="F8">
        <v>48</v>
      </c>
    </row>
    <row r="9" spans="1:6" x14ac:dyDescent="0.2">
      <c r="A9" t="s">
        <v>24</v>
      </c>
      <c r="B9" t="s">
        <v>23</v>
      </c>
      <c r="D9">
        <v>42</v>
      </c>
      <c r="E9">
        <v>4</v>
      </c>
      <c r="F9">
        <v>38</v>
      </c>
    </row>
    <row r="10" spans="1:6" x14ac:dyDescent="0.2">
      <c r="A10" t="s">
        <v>25</v>
      </c>
      <c r="B10" t="s">
        <v>23</v>
      </c>
      <c r="C10">
        <v>108</v>
      </c>
      <c r="D10">
        <v>3</v>
      </c>
      <c r="E10">
        <v>51</v>
      </c>
      <c r="F10">
        <v>60</v>
      </c>
    </row>
    <row r="11" spans="1:6" x14ac:dyDescent="0.2">
      <c r="A11" t="s">
        <v>26</v>
      </c>
      <c r="B11" t="s">
        <v>23</v>
      </c>
      <c r="C11">
        <v>-60</v>
      </c>
      <c r="D11">
        <v>559</v>
      </c>
      <c r="E11">
        <v>438</v>
      </c>
      <c r="F11">
        <v>61</v>
      </c>
    </row>
    <row r="12" spans="1:6" x14ac:dyDescent="0.2">
      <c r="A12" t="s">
        <v>27</v>
      </c>
      <c r="B12" t="s">
        <v>23</v>
      </c>
      <c r="C12">
        <v>844</v>
      </c>
      <c r="D12">
        <v>3</v>
      </c>
      <c r="E12">
        <v>847</v>
      </c>
    </row>
    <row r="13" spans="1:6" x14ac:dyDescent="0.2">
      <c r="A13" t="s">
        <v>28</v>
      </c>
      <c r="B13" t="s">
        <v>23</v>
      </c>
      <c r="C13">
        <v>1011.538</v>
      </c>
      <c r="E13">
        <v>605.30700000000002</v>
      </c>
      <c r="F13">
        <v>406.23099999999999</v>
      </c>
    </row>
    <row r="14" spans="1:6" x14ac:dyDescent="0.2">
      <c r="A14" t="s">
        <v>29</v>
      </c>
      <c r="B14" t="s">
        <v>23</v>
      </c>
      <c r="C14">
        <v>150</v>
      </c>
      <c r="E14">
        <v>12</v>
      </c>
      <c r="F14">
        <v>138</v>
      </c>
    </row>
    <row r="15" spans="1:6" x14ac:dyDescent="0.2">
      <c r="A15" t="s">
        <v>77</v>
      </c>
      <c r="B15" t="s">
        <v>23</v>
      </c>
      <c r="C15">
        <v>2</v>
      </c>
      <c r="D15">
        <v>495</v>
      </c>
      <c r="E15">
        <v>180</v>
      </c>
      <c r="F15">
        <v>317</v>
      </c>
    </row>
    <row r="16" spans="1:6" x14ac:dyDescent="0.2">
      <c r="A16" t="s">
        <v>78</v>
      </c>
      <c r="B16" t="s">
        <v>23</v>
      </c>
      <c r="C16">
        <v>-122</v>
      </c>
      <c r="D16">
        <v>242</v>
      </c>
      <c r="E16">
        <v>120</v>
      </c>
    </row>
    <row r="17" spans="1:6" x14ac:dyDescent="0.2">
      <c r="A17" t="s">
        <v>79</v>
      </c>
      <c r="B17" t="s">
        <v>23</v>
      </c>
      <c r="C17">
        <v>-114</v>
      </c>
      <c r="D17">
        <v>114</v>
      </c>
    </row>
    <row r="18" spans="1:6" x14ac:dyDescent="0.2">
      <c r="A18" t="s">
        <v>80</v>
      </c>
      <c r="B18" t="s">
        <v>23</v>
      </c>
      <c r="C18">
        <v>83.41</v>
      </c>
      <c r="D18">
        <v>26.59</v>
      </c>
      <c r="E18">
        <v>88</v>
      </c>
      <c r="F18">
        <v>22</v>
      </c>
    </row>
    <row r="19" spans="1:6" x14ac:dyDescent="0.2">
      <c r="A19" t="s">
        <v>81</v>
      </c>
      <c r="B19" t="s">
        <v>23</v>
      </c>
      <c r="C19">
        <v>-50</v>
      </c>
      <c r="D19">
        <v>412</v>
      </c>
      <c r="E19">
        <v>329</v>
      </c>
      <c r="F19">
        <v>33</v>
      </c>
    </row>
    <row r="20" spans="1:6" x14ac:dyDescent="0.2">
      <c r="A20" t="s">
        <v>82</v>
      </c>
      <c r="B20" t="s">
        <v>23</v>
      </c>
      <c r="C20">
        <v>-250</v>
      </c>
      <c r="D20">
        <v>532</v>
      </c>
      <c r="E20">
        <v>174</v>
      </c>
      <c r="F20">
        <v>108</v>
      </c>
    </row>
    <row r="21" spans="1:6" x14ac:dyDescent="0.2">
      <c r="A21" t="s">
        <v>83</v>
      </c>
      <c r="B21" t="s">
        <v>23</v>
      </c>
      <c r="C21">
        <v>-91</v>
      </c>
      <c r="D21">
        <v>150</v>
      </c>
      <c r="E21">
        <v>32</v>
      </c>
      <c r="F21">
        <v>27</v>
      </c>
    </row>
    <row r="22" spans="1:6" x14ac:dyDescent="0.2">
      <c r="A22" t="s">
        <v>84</v>
      </c>
      <c r="B22" t="s">
        <v>23</v>
      </c>
      <c r="C22">
        <v>-498</v>
      </c>
      <c r="D22">
        <v>738</v>
      </c>
      <c r="E22">
        <v>240</v>
      </c>
    </row>
    <row r="23" spans="1:6" x14ac:dyDescent="0.2">
      <c r="A23" t="s">
        <v>85</v>
      </c>
      <c r="B23" t="s">
        <v>23</v>
      </c>
      <c r="C23">
        <v>-4</v>
      </c>
      <c r="D23">
        <v>81</v>
      </c>
      <c r="E23">
        <v>60</v>
      </c>
      <c r="F23">
        <v>17</v>
      </c>
    </row>
    <row r="24" spans="1:6" x14ac:dyDescent="0.2">
      <c r="A24" t="s">
        <v>86</v>
      </c>
      <c r="B24" t="s">
        <v>23</v>
      </c>
      <c r="C24">
        <v>-309</v>
      </c>
      <c r="D24">
        <v>309</v>
      </c>
    </row>
    <row r="25" spans="1:6" x14ac:dyDescent="0.2">
      <c r="A25" t="s">
        <v>87</v>
      </c>
      <c r="B25" t="s">
        <v>23</v>
      </c>
      <c r="C25">
        <v>-639</v>
      </c>
      <c r="D25">
        <v>1020</v>
      </c>
      <c r="E25">
        <v>344</v>
      </c>
      <c r="F25">
        <v>37</v>
      </c>
    </row>
    <row r="26" spans="1:6" x14ac:dyDescent="0.2">
      <c r="A26" t="s">
        <v>88</v>
      </c>
      <c r="B26" t="s">
        <v>23</v>
      </c>
      <c r="C26">
        <v>-6</v>
      </c>
      <c r="D26">
        <v>6</v>
      </c>
    </row>
    <row r="27" spans="1:6" x14ac:dyDescent="0.2">
      <c r="A27" t="s">
        <v>89</v>
      </c>
      <c r="B27" t="s">
        <v>23</v>
      </c>
      <c r="C27">
        <v>846</v>
      </c>
      <c r="D27">
        <v>1539</v>
      </c>
      <c r="E27">
        <v>987</v>
      </c>
      <c r="F27">
        <v>1398</v>
      </c>
    </row>
    <row r="28" spans="1:6" x14ac:dyDescent="0.2">
      <c r="A28" t="s">
        <v>90</v>
      </c>
      <c r="B28" t="s">
        <v>23</v>
      </c>
      <c r="C28">
        <v>-121</v>
      </c>
      <c r="D28">
        <v>357</v>
      </c>
      <c r="E28">
        <v>236</v>
      </c>
    </row>
    <row r="29" spans="1:6" x14ac:dyDescent="0.2">
      <c r="A29" t="s">
        <v>91</v>
      </c>
      <c r="B29" t="s">
        <v>23</v>
      </c>
      <c r="C29">
        <v>24.8</v>
      </c>
      <c r="D29">
        <v>6</v>
      </c>
      <c r="E29">
        <v>0.8</v>
      </c>
      <c r="F29">
        <v>30</v>
      </c>
    </row>
    <row r="30" spans="1:6" x14ac:dyDescent="0.2">
      <c r="A30" t="s">
        <v>92</v>
      </c>
      <c r="B30" t="s">
        <v>23</v>
      </c>
      <c r="C30">
        <v>-84</v>
      </c>
      <c r="D30">
        <v>414</v>
      </c>
      <c r="E30">
        <v>330</v>
      </c>
    </row>
    <row r="31" spans="1:6" x14ac:dyDescent="0.2">
      <c r="A31" t="s">
        <v>93</v>
      </c>
      <c r="B31" t="s">
        <v>23</v>
      </c>
      <c r="C31">
        <v>-98</v>
      </c>
      <c r="D31">
        <v>301</v>
      </c>
      <c r="E31">
        <v>101</v>
      </c>
      <c r="F31">
        <v>102</v>
      </c>
    </row>
    <row r="32" spans="1:6" x14ac:dyDescent="0.2">
      <c r="A32" t="s">
        <v>94</v>
      </c>
      <c r="B32" t="s">
        <v>23</v>
      </c>
      <c r="C32">
        <v>-147</v>
      </c>
      <c r="D32">
        <v>228</v>
      </c>
      <c r="E32">
        <v>13</v>
      </c>
      <c r="F32">
        <v>68</v>
      </c>
    </row>
    <row r="33" spans="1:6" x14ac:dyDescent="0.2">
      <c r="A33" t="s">
        <v>95</v>
      </c>
      <c r="B33" t="s">
        <v>23</v>
      </c>
      <c r="C33">
        <v>-139</v>
      </c>
      <c r="D33">
        <v>241</v>
      </c>
      <c r="E33">
        <v>79</v>
      </c>
      <c r="F33">
        <v>23</v>
      </c>
    </row>
    <row r="34" spans="1:6" x14ac:dyDescent="0.2">
      <c r="A34" t="s">
        <v>96</v>
      </c>
      <c r="B34" t="s">
        <v>23</v>
      </c>
      <c r="C34">
        <v>-158</v>
      </c>
      <c r="D34">
        <v>306</v>
      </c>
      <c r="E34">
        <v>15</v>
      </c>
      <c r="F34">
        <v>133</v>
      </c>
    </row>
    <row r="35" spans="1:6" x14ac:dyDescent="0.2">
      <c r="A35" t="s">
        <v>37</v>
      </c>
      <c r="B35" t="s">
        <v>9</v>
      </c>
      <c r="C35">
        <v>1300.4079999999999</v>
      </c>
      <c r="D35">
        <v>1148.6110000000001</v>
      </c>
      <c r="E35">
        <v>1394.598</v>
      </c>
      <c r="F35">
        <v>1054.421</v>
      </c>
    </row>
    <row r="36" spans="1:6" x14ac:dyDescent="0.2">
      <c r="A36" t="s">
        <v>38</v>
      </c>
      <c r="B36" t="s">
        <v>9</v>
      </c>
      <c r="C36">
        <v>3207.989</v>
      </c>
      <c r="D36">
        <v>502.34500000000003</v>
      </c>
      <c r="E36">
        <v>3413.585</v>
      </c>
      <c r="F36">
        <v>296.74900000000002</v>
      </c>
    </row>
    <row r="37" spans="1:6" x14ac:dyDescent="0.2">
      <c r="A37" t="s">
        <v>39</v>
      </c>
      <c r="B37" t="s">
        <v>9</v>
      </c>
      <c r="C37">
        <v>-598.63</v>
      </c>
      <c r="D37">
        <v>598.63</v>
      </c>
    </row>
    <row r="38" spans="1:6" x14ac:dyDescent="0.2">
      <c r="A38" t="s">
        <v>40</v>
      </c>
      <c r="B38" t="s">
        <v>9</v>
      </c>
      <c r="C38">
        <v>136.501</v>
      </c>
      <c r="E38">
        <v>35.250999999999998</v>
      </c>
      <c r="F38">
        <v>101.25</v>
      </c>
    </row>
    <row r="39" spans="1:6" x14ac:dyDescent="0.2">
      <c r="A39" t="s">
        <v>41</v>
      </c>
      <c r="B39" t="s">
        <v>9</v>
      </c>
      <c r="C39">
        <v>1752.4480000000001</v>
      </c>
      <c r="D39">
        <v>3.2120000000000002</v>
      </c>
      <c r="E39">
        <v>1755.66</v>
      </c>
    </row>
    <row r="40" spans="1:6" x14ac:dyDescent="0.2">
      <c r="A40" t="s">
        <v>42</v>
      </c>
      <c r="B40" t="s">
        <v>9</v>
      </c>
      <c r="C40">
        <v>8955.3050000000003</v>
      </c>
      <c r="D40">
        <v>336.45600000000002</v>
      </c>
      <c r="E40">
        <v>8794.7109999999993</v>
      </c>
      <c r="F40">
        <v>497.05</v>
      </c>
    </row>
    <row r="41" spans="1:6" x14ac:dyDescent="0.2">
      <c r="A41" t="s">
        <v>43</v>
      </c>
      <c r="B41" t="s">
        <v>9</v>
      </c>
      <c r="C41">
        <v>0.107</v>
      </c>
      <c r="E41">
        <v>0.107</v>
      </c>
    </row>
    <row r="42" spans="1:6" x14ac:dyDescent="0.2">
      <c r="A42" t="s">
        <v>44</v>
      </c>
      <c r="B42" t="s">
        <v>9</v>
      </c>
      <c r="C42">
        <v>986.85199999999998</v>
      </c>
      <c r="D42">
        <v>911.48400000000004</v>
      </c>
      <c r="E42">
        <v>1264.1690000000001</v>
      </c>
      <c r="F42">
        <v>634.16700000000003</v>
      </c>
    </row>
    <row r="43" spans="1:6" x14ac:dyDescent="0.2">
      <c r="A43" t="s">
        <v>45</v>
      </c>
      <c r="B43" t="s">
        <v>9</v>
      </c>
      <c r="C43">
        <v>2840.63</v>
      </c>
      <c r="D43">
        <v>1219.81</v>
      </c>
      <c r="E43">
        <v>1847.3610000000001</v>
      </c>
      <c r="F43">
        <v>2213.0790000000002</v>
      </c>
    </row>
    <row r="44" spans="1:6" x14ac:dyDescent="0.2">
      <c r="A44" t="s">
        <v>46</v>
      </c>
      <c r="B44" t="s">
        <v>9</v>
      </c>
      <c r="C44">
        <v>-49.091999999999999</v>
      </c>
      <c r="D44">
        <v>1655.942</v>
      </c>
      <c r="E44">
        <v>116.815</v>
      </c>
      <c r="F44">
        <v>1490.0350000000001</v>
      </c>
    </row>
    <row r="45" spans="1:6" x14ac:dyDescent="0.2">
      <c r="A45" t="s">
        <v>47</v>
      </c>
      <c r="B45" t="s">
        <v>9</v>
      </c>
      <c r="C45">
        <v>2502.6819999999998</v>
      </c>
      <c r="E45">
        <v>1730.4849999999999</v>
      </c>
      <c r="F45">
        <v>772.197</v>
      </c>
    </row>
    <row r="46" spans="1:6" x14ac:dyDescent="0.2">
      <c r="A46" t="s">
        <v>48</v>
      </c>
      <c r="B46" t="s">
        <v>9</v>
      </c>
      <c r="C46">
        <v>1454.7370000000001</v>
      </c>
      <c r="D46">
        <v>549.84</v>
      </c>
      <c r="E46">
        <v>682.35</v>
      </c>
      <c r="F46">
        <v>1322.2270000000001</v>
      </c>
    </row>
    <row r="47" spans="1:6" x14ac:dyDescent="0.2">
      <c r="A47" t="s">
        <v>49</v>
      </c>
      <c r="B47" t="s">
        <v>9</v>
      </c>
      <c r="C47">
        <v>1430.585</v>
      </c>
      <c r="D47">
        <v>527.5</v>
      </c>
      <c r="E47">
        <v>821.58</v>
      </c>
      <c r="F47">
        <v>1136.5050000000001</v>
      </c>
    </row>
    <row r="48" spans="1:6" x14ac:dyDescent="0.2">
      <c r="A48" t="s">
        <v>50</v>
      </c>
      <c r="B48" t="s">
        <v>9</v>
      </c>
      <c r="C48">
        <v>60.578000000000003</v>
      </c>
      <c r="D48">
        <v>2.488</v>
      </c>
      <c r="E48">
        <v>26.875</v>
      </c>
      <c r="F48">
        <v>36.191000000000003</v>
      </c>
    </row>
    <row r="49" spans="1:6" x14ac:dyDescent="0.2">
      <c r="A49" t="s">
        <v>51</v>
      </c>
      <c r="B49" t="s">
        <v>9</v>
      </c>
      <c r="C49">
        <v>2389.6669999999999</v>
      </c>
      <c r="D49">
        <v>21.126999999999999</v>
      </c>
      <c r="E49">
        <v>1368.633</v>
      </c>
      <c r="F49">
        <v>1042.1610000000001</v>
      </c>
    </row>
    <row r="50" spans="1:6" x14ac:dyDescent="0.2">
      <c r="A50" t="s">
        <v>52</v>
      </c>
      <c r="B50" t="s">
        <v>9</v>
      </c>
      <c r="C50">
        <v>132.655</v>
      </c>
      <c r="D50">
        <v>1.089</v>
      </c>
      <c r="E50">
        <v>90.046000000000006</v>
      </c>
      <c r="F50">
        <v>43.698</v>
      </c>
    </row>
    <row r="51" spans="1:6" x14ac:dyDescent="0.2">
      <c r="A51" t="s">
        <v>53</v>
      </c>
      <c r="B51" t="s">
        <v>9</v>
      </c>
      <c r="C51">
        <v>163.786</v>
      </c>
      <c r="D51">
        <v>72.628</v>
      </c>
      <c r="E51">
        <v>102.32899999999999</v>
      </c>
      <c r="F51">
        <v>134.08500000000001</v>
      </c>
    </row>
    <row r="52" spans="1:6" x14ac:dyDescent="0.2">
      <c r="A52" t="s">
        <v>54</v>
      </c>
      <c r="B52" t="s">
        <v>9</v>
      </c>
      <c r="C52">
        <v>194.31700000000001</v>
      </c>
      <c r="E52">
        <v>142.696</v>
      </c>
      <c r="F52">
        <v>51.621000000000002</v>
      </c>
    </row>
    <row r="53" spans="1:6" x14ac:dyDescent="0.2">
      <c r="A53" t="s">
        <v>55</v>
      </c>
      <c r="B53" t="s">
        <v>9</v>
      </c>
      <c r="C53">
        <v>-10.701000000000001</v>
      </c>
      <c r="D53">
        <v>134.45599999999999</v>
      </c>
      <c r="E53">
        <v>114.928</v>
      </c>
      <c r="F53">
        <v>8.827</v>
      </c>
    </row>
    <row r="54" spans="1:6" x14ac:dyDescent="0.2">
      <c r="A54" t="s">
        <v>56</v>
      </c>
      <c r="B54" t="s">
        <v>9</v>
      </c>
      <c r="C54">
        <v>885.76099999999997</v>
      </c>
      <c r="E54">
        <v>490.27</v>
      </c>
      <c r="F54">
        <v>395.49099999999999</v>
      </c>
    </row>
    <row r="55" spans="1:6" x14ac:dyDescent="0.2">
      <c r="A55" t="s">
        <v>57</v>
      </c>
      <c r="B55" t="s">
        <v>9</v>
      </c>
      <c r="C55">
        <v>-3</v>
      </c>
      <c r="D55">
        <v>3</v>
      </c>
    </row>
    <row r="56" spans="1:6" x14ac:dyDescent="0.2">
      <c r="A56" t="s">
        <v>58</v>
      </c>
      <c r="B56" t="s">
        <v>9</v>
      </c>
      <c r="C56">
        <v>342.41199999999998</v>
      </c>
      <c r="D56">
        <v>98.457999999999998</v>
      </c>
      <c r="E56">
        <v>132.74299999999999</v>
      </c>
      <c r="F56">
        <v>308.12700000000001</v>
      </c>
    </row>
    <row r="57" spans="1:6" x14ac:dyDescent="0.2">
      <c r="A57" t="s">
        <v>59</v>
      </c>
      <c r="B57" t="s">
        <v>9</v>
      </c>
      <c r="C57">
        <v>-16.106000000000002</v>
      </c>
      <c r="D57">
        <v>16.106000000000002</v>
      </c>
    </row>
    <row r="58" spans="1:6" x14ac:dyDescent="0.2">
      <c r="A58" t="s">
        <v>60</v>
      </c>
      <c r="B58" t="s">
        <v>9</v>
      </c>
      <c r="C58">
        <v>88.808999999999997</v>
      </c>
      <c r="D58">
        <v>5014.7489999999998</v>
      </c>
      <c r="E58">
        <v>2027.7739999999999</v>
      </c>
      <c r="F58">
        <v>3075.7840000000001</v>
      </c>
    </row>
    <row r="59" spans="1:6" x14ac:dyDescent="0.2">
      <c r="A59" t="s">
        <v>61</v>
      </c>
      <c r="B59" t="s">
        <v>9</v>
      </c>
      <c r="C59">
        <v>44.100999999999999</v>
      </c>
      <c r="E59">
        <v>44.100999999999999</v>
      </c>
    </row>
    <row r="60" spans="1:6" x14ac:dyDescent="0.2">
      <c r="A60" t="s">
        <v>62</v>
      </c>
      <c r="B60" t="s">
        <v>9</v>
      </c>
      <c r="D60">
        <v>64.266000000000005</v>
      </c>
      <c r="E60">
        <v>17.823</v>
      </c>
      <c r="F60">
        <v>46.442999999999998</v>
      </c>
    </row>
    <row r="61" spans="1:6" x14ac:dyDescent="0.2">
      <c r="A61" t="s">
        <v>63</v>
      </c>
      <c r="B61" t="s">
        <v>9</v>
      </c>
      <c r="C61">
        <v>483.589</v>
      </c>
      <c r="D61">
        <v>140.56</v>
      </c>
      <c r="E61">
        <v>167.21100000000001</v>
      </c>
      <c r="F61">
        <v>456.93799999999999</v>
      </c>
    </row>
    <row r="62" spans="1:6" x14ac:dyDescent="0.2">
      <c r="A62" t="s">
        <v>64</v>
      </c>
      <c r="B62" t="s">
        <v>9</v>
      </c>
      <c r="C62">
        <v>117.739</v>
      </c>
      <c r="D62">
        <v>46.569000000000003</v>
      </c>
      <c r="E62">
        <v>112.61499999999999</v>
      </c>
      <c r="F62">
        <v>51.692999999999998</v>
      </c>
    </row>
    <row r="63" spans="1:6" x14ac:dyDescent="0.2">
      <c r="A63" t="s">
        <v>65</v>
      </c>
      <c r="B63" t="s">
        <v>9</v>
      </c>
      <c r="D63">
        <v>70.872</v>
      </c>
      <c r="E63">
        <v>9.0839999999999996</v>
      </c>
      <c r="F63">
        <v>61.787999999999997</v>
      </c>
    </row>
    <row r="64" spans="1:6" x14ac:dyDescent="0.2">
      <c r="A64" t="s">
        <v>66</v>
      </c>
      <c r="B64" t="s">
        <v>23</v>
      </c>
      <c r="C64">
        <v>277</v>
      </c>
      <c r="E64">
        <v>103</v>
      </c>
      <c r="F64">
        <v>174</v>
      </c>
    </row>
    <row r="65" spans="1:6" x14ac:dyDescent="0.2">
      <c r="A65" t="s">
        <v>97</v>
      </c>
      <c r="B65" t="s">
        <v>23</v>
      </c>
      <c r="C65">
        <v>870</v>
      </c>
      <c r="D65">
        <v>360</v>
      </c>
      <c r="E65">
        <v>895.81500000000005</v>
      </c>
      <c r="F65">
        <v>334.185</v>
      </c>
    </row>
    <row r="66" spans="1:6" x14ac:dyDescent="0.2">
      <c r="A66" t="s">
        <v>30</v>
      </c>
      <c r="B66" t="s">
        <v>23</v>
      </c>
      <c r="C66">
        <v>-112</v>
      </c>
      <c r="D66">
        <v>250</v>
      </c>
      <c r="E66">
        <v>80</v>
      </c>
      <c r="F66">
        <v>58</v>
      </c>
    </row>
    <row r="67" spans="1:6" x14ac:dyDescent="0.2">
      <c r="A67" t="s">
        <v>67</v>
      </c>
      <c r="B67" t="s">
        <v>9</v>
      </c>
      <c r="C67">
        <v>839.55899999999997</v>
      </c>
      <c r="D67">
        <v>79.692999999999998</v>
      </c>
      <c r="E67">
        <v>418.57600000000002</v>
      </c>
      <c r="F67">
        <v>500.67599999999999</v>
      </c>
    </row>
    <row r="68" spans="1:6" x14ac:dyDescent="0.2">
      <c r="A68" t="s">
        <v>98</v>
      </c>
      <c r="B68" t="s">
        <v>23</v>
      </c>
      <c r="C68">
        <v>94</v>
      </c>
      <c r="E68">
        <v>79</v>
      </c>
      <c r="F68">
        <v>15</v>
      </c>
    </row>
    <row r="69" spans="1:6" x14ac:dyDescent="0.2">
      <c r="A69" t="s">
        <v>99</v>
      </c>
      <c r="B69" t="s">
        <v>23</v>
      </c>
      <c r="C69">
        <v>2024</v>
      </c>
      <c r="D69">
        <v>18</v>
      </c>
      <c r="E69">
        <v>752</v>
      </c>
      <c r="F69">
        <v>1290</v>
      </c>
    </row>
    <row r="70" spans="1:6" x14ac:dyDescent="0.2">
      <c r="A70" t="s">
        <v>100</v>
      </c>
      <c r="B70" t="s">
        <v>23</v>
      </c>
      <c r="C70">
        <v>2528.232</v>
      </c>
      <c r="D70">
        <v>107.768</v>
      </c>
      <c r="E70">
        <v>1877</v>
      </c>
      <c r="F70">
        <v>759</v>
      </c>
    </row>
    <row r="71" spans="1:6" x14ac:dyDescent="0.2">
      <c r="A71" t="s">
        <v>15</v>
      </c>
      <c r="B71" t="s">
        <v>9</v>
      </c>
      <c r="C71">
        <v>475.46199999999999</v>
      </c>
      <c r="D71">
        <v>167.78800000000001</v>
      </c>
      <c r="E71">
        <v>125.82299999999999</v>
      </c>
      <c r="F71">
        <v>517.42700000000002</v>
      </c>
    </row>
    <row r="72" spans="1:6" x14ac:dyDescent="0.2">
      <c r="A72" t="s">
        <v>16</v>
      </c>
      <c r="B72" t="s">
        <v>9</v>
      </c>
      <c r="C72">
        <v>914.52099999999996</v>
      </c>
      <c r="D72">
        <v>27.635000000000002</v>
      </c>
      <c r="E72">
        <v>591.69100000000003</v>
      </c>
      <c r="F72">
        <v>350.46499999999997</v>
      </c>
    </row>
    <row r="73" spans="1:6" x14ac:dyDescent="0.2">
      <c r="A73" t="s">
        <v>17</v>
      </c>
      <c r="B73" t="s">
        <v>9</v>
      </c>
      <c r="C73">
        <v>1781.549</v>
      </c>
      <c r="D73">
        <v>727.19399999999996</v>
      </c>
      <c r="E73">
        <v>305.11900000000003</v>
      </c>
      <c r="F73">
        <v>2203.6239999999998</v>
      </c>
    </row>
    <row r="74" spans="1:6" x14ac:dyDescent="0.2">
      <c r="A74" t="s">
        <v>68</v>
      </c>
      <c r="B74" t="s">
        <v>9</v>
      </c>
      <c r="C74">
        <v>1826.1590000000001</v>
      </c>
      <c r="E74">
        <v>492.79899999999998</v>
      </c>
      <c r="F74">
        <v>1333.36</v>
      </c>
    </row>
    <row r="75" spans="1:6" x14ac:dyDescent="0.2">
      <c r="A75" t="s">
        <v>69</v>
      </c>
      <c r="B75" t="s">
        <v>9</v>
      </c>
      <c r="C75">
        <v>1344.4949999999999</v>
      </c>
      <c r="E75">
        <v>516.23199999999997</v>
      </c>
      <c r="F75">
        <v>828.26300000000003</v>
      </c>
    </row>
    <row r="76" spans="1:6" x14ac:dyDescent="0.2">
      <c r="A76" t="s">
        <v>31</v>
      </c>
      <c r="B76" t="s">
        <v>23</v>
      </c>
      <c r="C76">
        <v>-280</v>
      </c>
      <c r="D76">
        <v>350</v>
      </c>
      <c r="E76">
        <v>70</v>
      </c>
    </row>
    <row r="77" spans="1:6" x14ac:dyDescent="0.2">
      <c r="A77" t="s">
        <v>101</v>
      </c>
      <c r="B77" t="s">
        <v>23</v>
      </c>
      <c r="C77">
        <v>-5</v>
      </c>
      <c r="D77">
        <v>360</v>
      </c>
      <c r="E77">
        <v>239</v>
      </c>
      <c r="F77">
        <v>116</v>
      </c>
    </row>
    <row r="78" spans="1:6" x14ac:dyDescent="0.2">
      <c r="A78" t="s">
        <v>102</v>
      </c>
      <c r="B78" t="s">
        <v>23</v>
      </c>
      <c r="C78">
        <v>-228</v>
      </c>
      <c r="D78">
        <v>440</v>
      </c>
      <c r="E78">
        <v>27</v>
      </c>
      <c r="F78">
        <v>185</v>
      </c>
    </row>
    <row r="79" spans="1:6" x14ac:dyDescent="0.2">
      <c r="A79" t="s">
        <v>32</v>
      </c>
      <c r="B79" t="s">
        <v>23</v>
      </c>
      <c r="C79">
        <v>-0.35599999999999998</v>
      </c>
      <c r="D79">
        <v>0.35599999999999998</v>
      </c>
    </row>
    <row r="80" spans="1:6" x14ac:dyDescent="0.2">
      <c r="A80" t="s">
        <v>33</v>
      </c>
      <c r="B80" t="s">
        <v>23</v>
      </c>
      <c r="C80">
        <v>-180</v>
      </c>
      <c r="D80">
        <v>180</v>
      </c>
    </row>
    <row r="81" spans="1:6" x14ac:dyDescent="0.2">
      <c r="A81" t="s">
        <v>103</v>
      </c>
      <c r="B81" t="s">
        <v>23</v>
      </c>
      <c r="C81">
        <v>-162</v>
      </c>
      <c r="D81">
        <v>168</v>
      </c>
      <c r="E81">
        <v>6</v>
      </c>
    </row>
    <row r="82" spans="1:6" x14ac:dyDescent="0.2">
      <c r="A82" t="s">
        <v>104</v>
      </c>
      <c r="B82" t="s">
        <v>23</v>
      </c>
      <c r="C82">
        <v>-515</v>
      </c>
      <c r="D82">
        <v>930</v>
      </c>
      <c r="E82">
        <v>398</v>
      </c>
      <c r="F82">
        <v>17</v>
      </c>
    </row>
    <row r="83" spans="1:6" x14ac:dyDescent="0.2">
      <c r="A83" t="s">
        <v>34</v>
      </c>
      <c r="B83" t="s">
        <v>23</v>
      </c>
      <c r="C83">
        <v>-98</v>
      </c>
      <c r="D83">
        <v>208</v>
      </c>
      <c r="E83">
        <v>110</v>
      </c>
    </row>
    <row r="84" spans="1:6" x14ac:dyDescent="0.2">
      <c r="A84" t="s">
        <v>105</v>
      </c>
      <c r="B84" t="s">
        <v>23</v>
      </c>
      <c r="C84">
        <v>-146</v>
      </c>
      <c r="D84">
        <v>246</v>
      </c>
      <c r="E84">
        <v>100</v>
      </c>
    </row>
    <row r="85" spans="1:6" x14ac:dyDescent="0.2">
      <c r="A85" t="s">
        <v>106</v>
      </c>
      <c r="B85" t="s">
        <v>23</v>
      </c>
      <c r="D85">
        <v>1200</v>
      </c>
      <c r="E85">
        <v>1200</v>
      </c>
    </row>
    <row r="86" spans="1:6" x14ac:dyDescent="0.2">
      <c r="A86" t="s">
        <v>35</v>
      </c>
      <c r="B86" t="s">
        <v>23</v>
      </c>
      <c r="C86">
        <v>-434</v>
      </c>
      <c r="D86">
        <v>1056</v>
      </c>
      <c r="E86">
        <v>340</v>
      </c>
      <c r="F86">
        <v>282</v>
      </c>
    </row>
    <row r="87" spans="1:6" x14ac:dyDescent="0.2">
      <c r="A87" t="s">
        <v>107</v>
      </c>
      <c r="B87" t="s">
        <v>23</v>
      </c>
      <c r="C87">
        <v>-54</v>
      </c>
      <c r="D87">
        <v>312</v>
      </c>
      <c r="E87">
        <v>258</v>
      </c>
    </row>
    <row r="88" spans="1:6" x14ac:dyDescent="0.2">
      <c r="A88" t="s">
        <v>108</v>
      </c>
      <c r="B88" t="s">
        <v>23</v>
      </c>
      <c r="C88">
        <v>286</v>
      </c>
      <c r="E88">
        <v>286</v>
      </c>
    </row>
    <row r="89" spans="1:6" x14ac:dyDescent="0.2">
      <c r="A89" t="s">
        <v>109</v>
      </c>
      <c r="B89" t="s">
        <v>23</v>
      </c>
      <c r="C89">
        <v>-210</v>
      </c>
      <c r="D89">
        <v>222</v>
      </c>
      <c r="E89">
        <v>12</v>
      </c>
    </row>
    <row r="90" spans="1:6" x14ac:dyDescent="0.2">
      <c r="A90" t="s">
        <v>70</v>
      </c>
      <c r="B90" t="s">
        <v>9</v>
      </c>
      <c r="C90">
        <v>130.91499999999999</v>
      </c>
      <c r="E90">
        <v>93.632000000000005</v>
      </c>
      <c r="F90">
        <v>37.283000000000001</v>
      </c>
    </row>
    <row r="91" spans="1:6" x14ac:dyDescent="0.2">
      <c r="A91" t="s">
        <v>110</v>
      </c>
      <c r="B91" t="s">
        <v>23</v>
      </c>
      <c r="C91">
        <v>50</v>
      </c>
      <c r="D91">
        <v>10</v>
      </c>
      <c r="E91">
        <v>22</v>
      </c>
      <c r="F91">
        <v>38</v>
      </c>
    </row>
    <row r="92" spans="1:6" x14ac:dyDescent="0.2">
      <c r="A92" t="s">
        <v>111</v>
      </c>
      <c r="B92" t="s">
        <v>23</v>
      </c>
      <c r="C92">
        <v>118</v>
      </c>
      <c r="D92">
        <v>2</v>
      </c>
      <c r="E92">
        <v>56</v>
      </c>
      <c r="F92">
        <v>64</v>
      </c>
    </row>
    <row r="93" spans="1:6" x14ac:dyDescent="0.2">
      <c r="A93" t="s">
        <v>18</v>
      </c>
      <c r="B93" t="s">
        <v>9</v>
      </c>
      <c r="C93">
        <v>216.816</v>
      </c>
      <c r="D93">
        <v>7.6999999999999999E-2</v>
      </c>
      <c r="E93">
        <v>216.893</v>
      </c>
    </row>
    <row r="94" spans="1:6" x14ac:dyDescent="0.2">
      <c r="A94" t="s">
        <v>112</v>
      </c>
      <c r="B94" t="s">
        <v>23</v>
      </c>
      <c r="C94">
        <v>176</v>
      </c>
      <c r="D94">
        <v>11</v>
      </c>
      <c r="E94">
        <v>69</v>
      </c>
      <c r="F94">
        <v>118</v>
      </c>
    </row>
    <row r="95" spans="1:6" x14ac:dyDescent="0.2">
      <c r="A95" t="s">
        <v>36</v>
      </c>
      <c r="B95" t="s">
        <v>23</v>
      </c>
      <c r="C95">
        <v>-600</v>
      </c>
      <c r="D95">
        <v>600</v>
      </c>
    </row>
    <row r="96" spans="1:6" x14ac:dyDescent="0.2">
      <c r="A96" t="s">
        <v>19</v>
      </c>
      <c r="B96" t="s">
        <v>9</v>
      </c>
      <c r="C96">
        <v>462.95100000000002</v>
      </c>
      <c r="D96">
        <v>5.5650000000000004</v>
      </c>
      <c r="E96">
        <v>143.38200000000001</v>
      </c>
      <c r="F96">
        <v>325.13400000000001</v>
      </c>
    </row>
    <row r="97" spans="1:6" x14ac:dyDescent="0.2">
      <c r="A97" t="s">
        <v>20</v>
      </c>
      <c r="B97" t="s">
        <v>9</v>
      </c>
      <c r="C97">
        <v>496.22500000000002</v>
      </c>
      <c r="D97">
        <v>350.74</v>
      </c>
      <c r="E97">
        <v>94.707999999999998</v>
      </c>
      <c r="F97">
        <v>752.25699999999995</v>
      </c>
    </row>
    <row r="98" spans="1:6" x14ac:dyDescent="0.2">
      <c r="A98" t="s">
        <v>113</v>
      </c>
      <c r="B98" t="s">
        <v>23</v>
      </c>
      <c r="C98">
        <v>321</v>
      </c>
      <c r="D98">
        <v>445</v>
      </c>
      <c r="E98">
        <v>382</v>
      </c>
      <c r="F98">
        <v>384</v>
      </c>
    </row>
    <row r="99" spans="1:6" x14ac:dyDescent="0.2">
      <c r="A99" t="s">
        <v>114</v>
      </c>
      <c r="B99" t="s">
        <v>23</v>
      </c>
      <c r="C99">
        <v>373</v>
      </c>
      <c r="D99">
        <v>443</v>
      </c>
      <c r="E99">
        <v>381</v>
      </c>
      <c r="F99">
        <v>435</v>
      </c>
    </row>
    <row r="100" spans="1:6" x14ac:dyDescent="0.2">
      <c r="A100" t="s">
        <v>71</v>
      </c>
      <c r="B100" t="s">
        <v>9</v>
      </c>
      <c r="C100">
        <v>134.98599999999999</v>
      </c>
      <c r="D100">
        <v>19.651</v>
      </c>
      <c r="E100">
        <v>68.427000000000007</v>
      </c>
      <c r="F100">
        <v>86.21</v>
      </c>
    </row>
    <row r="101" spans="1:6" x14ac:dyDescent="0.2">
      <c r="A101" t="s">
        <v>72</v>
      </c>
      <c r="B101" t="s">
        <v>9</v>
      </c>
      <c r="C101">
        <v>135.69499999999999</v>
      </c>
      <c r="D101">
        <v>22.844999999999999</v>
      </c>
      <c r="E101">
        <v>72.801000000000002</v>
      </c>
      <c r="F101">
        <v>85.739000000000004</v>
      </c>
    </row>
    <row r="102" spans="1:6" x14ac:dyDescent="0.2">
      <c r="A102" t="s">
        <v>73</v>
      </c>
      <c r="B102" t="s">
        <v>9</v>
      </c>
      <c r="D102">
        <v>259.62</v>
      </c>
      <c r="E102">
        <v>6.7480000000000002</v>
      </c>
      <c r="F102">
        <v>252.87200000000001</v>
      </c>
    </row>
    <row r="103" spans="1:6" x14ac:dyDescent="0.2">
      <c r="A103" t="s">
        <v>74</v>
      </c>
      <c r="B103" t="s">
        <v>9</v>
      </c>
      <c r="D103">
        <v>12.961</v>
      </c>
      <c r="E103">
        <v>12.961</v>
      </c>
    </row>
    <row r="104" spans="1:6" x14ac:dyDescent="0.2">
      <c r="A104" t="s">
        <v>115</v>
      </c>
      <c r="B104" t="s">
        <v>23</v>
      </c>
      <c r="C104">
        <v>-536</v>
      </c>
      <c r="D104">
        <v>685</v>
      </c>
      <c r="E104">
        <v>321</v>
      </c>
      <c r="F104">
        <v>-172</v>
      </c>
    </row>
    <row r="105" spans="1:6" x14ac:dyDescent="0.2">
      <c r="A105" t="s">
        <v>75</v>
      </c>
      <c r="B105" t="s">
        <v>9</v>
      </c>
      <c r="C105">
        <v>-664.73699999999997</v>
      </c>
      <c r="D105">
        <v>906.72500000000002</v>
      </c>
      <c r="E105">
        <v>538.76</v>
      </c>
      <c r="F105">
        <v>-296.77199999999999</v>
      </c>
    </row>
    <row r="106" spans="1:6" x14ac:dyDescent="0.2">
      <c r="A106" t="s">
        <v>21</v>
      </c>
      <c r="B106" t="s">
        <v>9</v>
      </c>
      <c r="C106">
        <v>-119.3</v>
      </c>
      <c r="D106">
        <v>139.63900000000001</v>
      </c>
      <c r="E106">
        <v>40.369</v>
      </c>
      <c r="F106">
        <v>-20.03</v>
      </c>
    </row>
    <row r="107" spans="1:6" x14ac:dyDescent="0.2">
      <c r="A107" t="s">
        <v>76</v>
      </c>
      <c r="B107" t="s">
        <v>9</v>
      </c>
      <c r="C107">
        <v>-10.754</v>
      </c>
      <c r="D107">
        <v>10.754</v>
      </c>
    </row>
  </sheetData>
  <autoFilter ref="A1:F107" xr:uid="{C3EBFC24-0448-4920-87D9-CB73824667E9}">
    <sortState xmlns:xlrd2="http://schemas.microsoft.com/office/spreadsheetml/2017/richdata2" ref="A2:F107">
      <sortCondition ref="A1:A1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2023-10-04T11:53:06Z</dcterms:modified>
</cp:coreProperties>
</file>