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0,23 филиалы КИ\"/>
    </mc:Choice>
  </mc:AlternateContent>
  <xr:revisionPtr revIDLastSave="0" documentId="13_ncr:1_{64156962-77A9-40F2-A2C2-55662B36E48D}" xr6:coauthVersionLast="45" xr6:coauthVersionMax="45" xr10:uidLastSave="{00000000-0000-0000-0000-000000000000}"/>
  <bookViews>
    <workbookView xWindow="-120" yWindow="-120" windowWidth="29040" windowHeight="15840" tabRatio="261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/>
  <c r="M46" i="1" l="1"/>
  <c r="M45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4" i="1"/>
  <c r="M105" i="1"/>
  <c r="M106" i="1"/>
  <c r="M107" i="1"/>
  <c r="M108" i="1"/>
  <c r="M109" i="1"/>
  <c r="M110" i="1"/>
  <c r="M111" i="1"/>
  <c r="M6" i="1"/>
  <c r="Y43" i="1"/>
  <c r="Y45" i="1"/>
  <c r="Y46" i="1"/>
  <c r="Y77" i="1"/>
  <c r="Y88" i="1"/>
  <c r="Y95" i="1"/>
  <c r="Y96" i="1"/>
  <c r="Y97" i="1"/>
  <c r="Y98" i="1"/>
  <c r="Y104" i="1"/>
  <c r="Y105" i="1"/>
  <c r="Y110" i="1"/>
  <c r="Y111" i="1"/>
  <c r="Y6" i="1"/>
  <c r="K7" i="1" l="1"/>
  <c r="P7" i="1" s="1"/>
  <c r="K8" i="1"/>
  <c r="P8" i="1" s="1"/>
  <c r="K9" i="1"/>
  <c r="P9" i="1" s="1"/>
  <c r="Q9" i="1" s="1"/>
  <c r="K10" i="1"/>
  <c r="P10" i="1" s="1"/>
  <c r="K11" i="1"/>
  <c r="P11" i="1" s="1"/>
  <c r="K12" i="1"/>
  <c r="P12" i="1" s="1"/>
  <c r="K13" i="1"/>
  <c r="P13" i="1" s="1"/>
  <c r="K14" i="1"/>
  <c r="P14" i="1" s="1"/>
  <c r="Q14" i="1" s="1"/>
  <c r="K16" i="1"/>
  <c r="P16" i="1" s="1"/>
  <c r="K17" i="1"/>
  <c r="P17" i="1" s="1"/>
  <c r="Q17" i="1" s="1"/>
  <c r="K18" i="1"/>
  <c r="P18" i="1" s="1"/>
  <c r="K22" i="1"/>
  <c r="P22" i="1" s="1"/>
  <c r="K27" i="1"/>
  <c r="P27" i="1" s="1"/>
  <c r="K29" i="1"/>
  <c r="P29" i="1" s="1"/>
  <c r="Q29" i="1" s="1"/>
  <c r="K32" i="1"/>
  <c r="P32" i="1" s="1"/>
  <c r="U32" i="1" s="1"/>
  <c r="K38" i="1"/>
  <c r="P38" i="1" s="1"/>
  <c r="K39" i="1"/>
  <c r="P39" i="1" s="1"/>
  <c r="K40" i="1"/>
  <c r="P40" i="1" s="1"/>
  <c r="K41" i="1"/>
  <c r="P41" i="1" s="1"/>
  <c r="U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U49" i="1" s="1"/>
  <c r="K50" i="1"/>
  <c r="P50" i="1" s="1"/>
  <c r="K51" i="1"/>
  <c r="P51" i="1" s="1"/>
  <c r="K52" i="1"/>
  <c r="P52" i="1" s="1"/>
  <c r="U52" i="1" s="1"/>
  <c r="K53" i="1"/>
  <c r="P53" i="1" s="1"/>
  <c r="U53" i="1" s="1"/>
  <c r="K55" i="1"/>
  <c r="P55" i="1" s="1"/>
  <c r="Q55" i="1" s="1"/>
  <c r="K56" i="1"/>
  <c r="P56" i="1" s="1"/>
  <c r="K57" i="1"/>
  <c r="P57" i="1" s="1"/>
  <c r="Q57" i="1" s="1"/>
  <c r="K58" i="1"/>
  <c r="P58" i="1" s="1"/>
  <c r="U58" i="1" s="1"/>
  <c r="K59" i="1"/>
  <c r="P59" i="1" s="1"/>
  <c r="K60" i="1"/>
  <c r="P60" i="1" s="1"/>
  <c r="Q60" i="1" s="1"/>
  <c r="K61" i="1"/>
  <c r="P61" i="1" s="1"/>
  <c r="U61" i="1" s="1"/>
  <c r="K62" i="1"/>
  <c r="P62" i="1" s="1"/>
  <c r="K63" i="1"/>
  <c r="P63" i="1" s="1"/>
  <c r="Q63" i="1" s="1"/>
  <c r="K64" i="1"/>
  <c r="P64" i="1" s="1"/>
  <c r="K65" i="1"/>
  <c r="P65" i="1" s="1"/>
  <c r="Q65" i="1" s="1"/>
  <c r="K66" i="1"/>
  <c r="P66" i="1" s="1"/>
  <c r="Q66" i="1" s="1"/>
  <c r="K67" i="1"/>
  <c r="P67" i="1" s="1"/>
  <c r="K71" i="1"/>
  <c r="P71" i="1" s="1"/>
  <c r="K72" i="1"/>
  <c r="P72" i="1" s="1"/>
  <c r="K73" i="1"/>
  <c r="P73" i="1" s="1"/>
  <c r="K74" i="1"/>
  <c r="P74" i="1" s="1"/>
  <c r="K75" i="1"/>
  <c r="P75" i="1" s="1"/>
  <c r="U75" i="1" s="1"/>
  <c r="K76" i="1"/>
  <c r="P76" i="1" s="1"/>
  <c r="U76" i="1" s="1"/>
  <c r="K77" i="1"/>
  <c r="P77" i="1" s="1"/>
  <c r="K78" i="1"/>
  <c r="P78" i="1" s="1"/>
  <c r="U78" i="1" s="1"/>
  <c r="K84" i="1"/>
  <c r="P84" i="1" s="1"/>
  <c r="U84" i="1" s="1"/>
  <c r="K90" i="1"/>
  <c r="P90" i="1" s="1"/>
  <c r="U90" i="1" s="1"/>
  <c r="K91" i="1"/>
  <c r="P91" i="1" s="1"/>
  <c r="K92" i="1"/>
  <c r="P92" i="1" s="1"/>
  <c r="U92" i="1" s="1"/>
  <c r="K93" i="1"/>
  <c r="P93" i="1" s="1"/>
  <c r="U93" i="1" s="1"/>
  <c r="K94" i="1"/>
  <c r="P94" i="1" s="1"/>
  <c r="U94" i="1" s="1"/>
  <c r="K95" i="1"/>
  <c r="P95" i="1" s="1"/>
  <c r="K96" i="1"/>
  <c r="P96" i="1" s="1"/>
  <c r="U96" i="1" s="1"/>
  <c r="K97" i="1"/>
  <c r="P97" i="1" s="1"/>
  <c r="K98" i="1"/>
  <c r="P98" i="1" s="1"/>
  <c r="K104" i="1"/>
  <c r="P104" i="1" s="1"/>
  <c r="Q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U111" i="1" s="1"/>
  <c r="K6" i="1"/>
  <c r="P6" i="1" s="1"/>
  <c r="L15" i="1"/>
  <c r="L19" i="1"/>
  <c r="K19" i="1" s="1"/>
  <c r="P19" i="1" s="1"/>
  <c r="L20" i="1"/>
  <c r="K20" i="1" s="1"/>
  <c r="P20" i="1" s="1"/>
  <c r="U20" i="1" s="1"/>
  <c r="L21" i="1"/>
  <c r="K21" i="1" s="1"/>
  <c r="P21" i="1" s="1"/>
  <c r="U21" i="1" s="1"/>
  <c r="L23" i="1"/>
  <c r="K23" i="1" s="1"/>
  <c r="P23" i="1" s="1"/>
  <c r="L24" i="1"/>
  <c r="K24" i="1" s="1"/>
  <c r="P24" i="1" s="1"/>
  <c r="U24" i="1" s="1"/>
  <c r="L25" i="1"/>
  <c r="K25" i="1" s="1"/>
  <c r="P25" i="1" s="1"/>
  <c r="Q25" i="1" s="1"/>
  <c r="L26" i="1"/>
  <c r="K26" i="1" s="1"/>
  <c r="P26" i="1" s="1"/>
  <c r="L28" i="1"/>
  <c r="K28" i="1" s="1"/>
  <c r="P28" i="1" s="1"/>
  <c r="L30" i="1"/>
  <c r="K30" i="1" s="1"/>
  <c r="P30" i="1" s="1"/>
  <c r="L31" i="1"/>
  <c r="K31" i="1" s="1"/>
  <c r="P31" i="1" s="1"/>
  <c r="L33" i="1"/>
  <c r="K33" i="1" s="1"/>
  <c r="P33" i="1" s="1"/>
  <c r="U33" i="1" s="1"/>
  <c r="L34" i="1"/>
  <c r="K34" i="1" s="1"/>
  <c r="P34" i="1" s="1"/>
  <c r="L35" i="1"/>
  <c r="K35" i="1" s="1"/>
  <c r="P35" i="1" s="1"/>
  <c r="L36" i="1"/>
  <c r="K36" i="1" s="1"/>
  <c r="P36" i="1" s="1"/>
  <c r="L37" i="1"/>
  <c r="K37" i="1" s="1"/>
  <c r="P37" i="1" s="1"/>
  <c r="L54" i="1"/>
  <c r="K54" i="1" s="1"/>
  <c r="P54" i="1" s="1"/>
  <c r="L68" i="1"/>
  <c r="K68" i="1" s="1"/>
  <c r="P68" i="1" s="1"/>
  <c r="L69" i="1"/>
  <c r="K69" i="1" s="1"/>
  <c r="P69" i="1" s="1"/>
  <c r="L70" i="1"/>
  <c r="K70" i="1" s="1"/>
  <c r="P70" i="1" s="1"/>
  <c r="L79" i="1"/>
  <c r="K79" i="1" s="1"/>
  <c r="P79" i="1" s="1"/>
  <c r="U79" i="1" s="1"/>
  <c r="L80" i="1"/>
  <c r="K80" i="1" s="1"/>
  <c r="P80" i="1" s="1"/>
  <c r="U80" i="1" s="1"/>
  <c r="L81" i="1"/>
  <c r="K81" i="1" s="1"/>
  <c r="P81" i="1" s="1"/>
  <c r="L82" i="1"/>
  <c r="K82" i="1" s="1"/>
  <c r="P82" i="1" s="1"/>
  <c r="U82" i="1" s="1"/>
  <c r="L83" i="1"/>
  <c r="K83" i="1" s="1"/>
  <c r="P83" i="1" s="1"/>
  <c r="U83" i="1" s="1"/>
  <c r="L85" i="1"/>
  <c r="K85" i="1" s="1"/>
  <c r="P85" i="1" s="1"/>
  <c r="L86" i="1"/>
  <c r="K86" i="1" s="1"/>
  <c r="P86" i="1" s="1"/>
  <c r="L87" i="1"/>
  <c r="K87" i="1" s="1"/>
  <c r="P87" i="1" s="1"/>
  <c r="L88" i="1"/>
  <c r="K88" i="1" s="1"/>
  <c r="P88" i="1" s="1"/>
  <c r="U88" i="1" s="1"/>
  <c r="L89" i="1"/>
  <c r="K89" i="1" s="1"/>
  <c r="P89" i="1" s="1"/>
  <c r="U89" i="1" s="1"/>
  <c r="L99" i="1"/>
  <c r="K99" i="1" s="1"/>
  <c r="P99" i="1" s="1"/>
  <c r="L100" i="1"/>
  <c r="K100" i="1" s="1"/>
  <c r="P100" i="1" s="1"/>
  <c r="L101" i="1"/>
  <c r="K101" i="1" s="1"/>
  <c r="P101" i="1" s="1"/>
  <c r="L102" i="1"/>
  <c r="K102" i="1" s="1"/>
  <c r="P102" i="1" s="1"/>
  <c r="L103" i="1"/>
  <c r="K103" i="1" s="1"/>
  <c r="P103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4" i="1"/>
  <c r="X105" i="1"/>
  <c r="X106" i="1"/>
  <c r="X107" i="1"/>
  <c r="X108" i="1"/>
  <c r="X109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4" i="1"/>
  <c r="W105" i="1"/>
  <c r="W106" i="1"/>
  <c r="W107" i="1"/>
  <c r="W108" i="1"/>
  <c r="W109" i="1"/>
  <c r="W6" i="1"/>
  <c r="V8" i="1"/>
  <c r="V12" i="1"/>
  <c r="V13" i="1"/>
  <c r="V59" i="1"/>
  <c r="V62" i="1"/>
  <c r="V84" i="1"/>
  <c r="V106" i="1"/>
  <c r="H8" i="1"/>
  <c r="H12" i="1"/>
  <c r="H13" i="1"/>
  <c r="H43" i="1"/>
  <c r="H59" i="1"/>
  <c r="H62" i="1"/>
  <c r="H84" i="1"/>
  <c r="H88" i="1"/>
  <c r="H95" i="1"/>
  <c r="H96" i="1"/>
  <c r="H97" i="1"/>
  <c r="H98" i="1"/>
  <c r="H106" i="1"/>
  <c r="H6" i="1"/>
  <c r="G5" i="1"/>
  <c r="F5" i="1"/>
  <c r="AB5" i="1"/>
  <c r="AA5" i="1"/>
  <c r="Z5" i="1"/>
  <c r="S5" i="1"/>
  <c r="R5" i="1"/>
  <c r="O5" i="1"/>
  <c r="N5" i="1"/>
  <c r="M5" i="1"/>
  <c r="J5" i="1"/>
  <c r="I5" i="1"/>
  <c r="Q69" i="1" l="1"/>
  <c r="Q72" i="1"/>
  <c r="Q50" i="1"/>
  <c r="Q48" i="1"/>
  <c r="Q44" i="1"/>
  <c r="Q38" i="1"/>
  <c r="Q68" i="1"/>
  <c r="Q64" i="1"/>
  <c r="Q47" i="1"/>
  <c r="U11" i="1"/>
  <c r="U27" i="1"/>
  <c r="U39" i="1"/>
  <c r="U91" i="1"/>
  <c r="U106" i="1"/>
  <c r="U18" i="1"/>
  <c r="U66" i="1"/>
  <c r="U77" i="1"/>
  <c r="U7" i="1"/>
  <c r="U19" i="1"/>
  <c r="U35" i="1"/>
  <c r="U43" i="1"/>
  <c r="U87" i="1"/>
  <c r="U95" i="1"/>
  <c r="U6" i="1"/>
  <c r="U26" i="1"/>
  <c r="U73" i="1"/>
  <c r="U47" i="1"/>
  <c r="U51" i="1"/>
  <c r="U110" i="1"/>
  <c r="U16" i="1"/>
  <c r="U30" i="1"/>
  <c r="U56" i="1"/>
  <c r="U62" i="1"/>
  <c r="U71" i="1"/>
  <c r="U103" i="1"/>
  <c r="U101" i="1"/>
  <c r="U99" i="1"/>
  <c r="U46" i="1"/>
  <c r="U23" i="1"/>
  <c r="U31" i="1"/>
  <c r="U55" i="1"/>
  <c r="U59" i="1"/>
  <c r="U63" i="1"/>
  <c r="U67" i="1"/>
  <c r="U72" i="1"/>
  <c r="U74" i="1"/>
  <c r="U8" i="1"/>
  <c r="U10" i="1"/>
  <c r="U12" i="1"/>
  <c r="U22" i="1"/>
  <c r="U28" i="1"/>
  <c r="U34" i="1"/>
  <c r="U36" i="1"/>
  <c r="U40" i="1"/>
  <c r="U42" i="1"/>
  <c r="U44" i="1"/>
  <c r="U50" i="1"/>
  <c r="U54" i="1"/>
  <c r="U81" i="1"/>
  <c r="U86" i="1"/>
  <c r="U105" i="1"/>
  <c r="U109" i="1"/>
  <c r="U102" i="1"/>
  <c r="U100" i="1"/>
  <c r="U85" i="1"/>
  <c r="U70" i="1"/>
  <c r="Q45" i="1"/>
  <c r="U45" i="1"/>
  <c r="U9" i="1"/>
  <c r="U13" i="1"/>
  <c r="U17" i="1"/>
  <c r="U25" i="1"/>
  <c r="U29" i="1"/>
  <c r="U37" i="1"/>
  <c r="U57" i="1"/>
  <c r="U65" i="1"/>
  <c r="U69" i="1"/>
  <c r="U97" i="1"/>
  <c r="U104" i="1"/>
  <c r="U108" i="1"/>
  <c r="U14" i="1"/>
  <c r="U38" i="1"/>
  <c r="U48" i="1"/>
  <c r="U60" i="1"/>
  <c r="U64" i="1"/>
  <c r="U68" i="1"/>
  <c r="U98" i="1"/>
  <c r="U107" i="1"/>
  <c r="L5" i="1"/>
  <c r="K15" i="1"/>
  <c r="P15" i="1" s="1"/>
  <c r="X5" i="1"/>
  <c r="W5" i="1"/>
  <c r="P5" i="1" l="1"/>
  <c r="U15" i="1"/>
  <c r="Q5" i="1"/>
  <c r="K5" i="1"/>
  <c r="V7" i="1" l="1"/>
  <c r="V9" i="1"/>
  <c r="V10" i="1"/>
  <c r="V11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0" i="1"/>
  <c r="V61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4" i="1"/>
  <c r="V105" i="1"/>
  <c r="V107" i="1"/>
  <c r="V108" i="1"/>
  <c r="V109" i="1"/>
  <c r="V6" i="1"/>
  <c r="V5" i="1" l="1"/>
  <c r="H58" i="1" l="1"/>
  <c r="H109" i="1"/>
  <c r="H107" i="1"/>
  <c r="H104" i="1"/>
  <c r="H94" i="1"/>
  <c r="H92" i="1"/>
  <c r="H90" i="1"/>
  <c r="H87" i="1"/>
  <c r="H83" i="1"/>
  <c r="H81" i="1"/>
  <c r="H79" i="1"/>
  <c r="H78" i="1"/>
  <c r="H76" i="1"/>
  <c r="H74" i="1"/>
  <c r="H72" i="1"/>
  <c r="H69" i="1"/>
  <c r="H67" i="1"/>
  <c r="H65" i="1"/>
  <c r="H63" i="1"/>
  <c r="H60" i="1"/>
  <c r="H57" i="1"/>
  <c r="H56" i="1"/>
  <c r="H55" i="1"/>
  <c r="H53" i="1"/>
  <c r="H51" i="1"/>
  <c r="H49" i="1"/>
  <c r="H47" i="1"/>
  <c r="H45" i="1"/>
  <c r="H41" i="1"/>
  <c r="H38" i="1"/>
  <c r="H36" i="1"/>
  <c r="H34" i="1"/>
  <c r="H32" i="1"/>
  <c r="H30" i="1"/>
  <c r="H29" i="1"/>
  <c r="H27" i="1"/>
  <c r="H25" i="1"/>
  <c r="H23" i="1"/>
  <c r="H21" i="1"/>
  <c r="H17" i="1"/>
  <c r="H15" i="1"/>
  <c r="H11" i="1"/>
  <c r="H9" i="1"/>
  <c r="H108" i="1"/>
  <c r="H105" i="1"/>
  <c r="H93" i="1"/>
  <c r="H91" i="1"/>
  <c r="H89" i="1"/>
  <c r="H86" i="1"/>
  <c r="H82" i="1"/>
  <c r="H80" i="1"/>
  <c r="H77" i="1"/>
  <c r="H75" i="1"/>
  <c r="H73" i="1"/>
  <c r="H71" i="1"/>
  <c r="H68" i="1"/>
  <c r="H66" i="1"/>
  <c r="H64" i="1"/>
  <c r="H61" i="1"/>
  <c r="H54" i="1"/>
  <c r="H52" i="1"/>
  <c r="H50" i="1"/>
  <c r="H48" i="1"/>
  <c r="H46" i="1"/>
  <c r="H44" i="1"/>
  <c r="H42" i="1"/>
  <c r="H40" i="1"/>
  <c r="H39" i="1"/>
  <c r="H37" i="1"/>
  <c r="H33" i="1"/>
  <c r="H31" i="1"/>
  <c r="H28" i="1"/>
  <c r="H26" i="1"/>
  <c r="H24" i="1"/>
  <c r="H22" i="1"/>
  <c r="H20" i="1"/>
  <c r="H18" i="1"/>
  <c r="H16" i="1"/>
  <c r="H14" i="1"/>
  <c r="H10" i="1"/>
  <c r="H7" i="1"/>
  <c r="C7" i="1" l="1"/>
  <c r="C30" i="1"/>
  <c r="C38" i="1"/>
  <c r="C41" i="1"/>
  <c r="C43" i="1"/>
  <c r="C44" i="1"/>
  <c r="C47" i="1"/>
  <c r="C48" i="1"/>
  <c r="C50" i="1"/>
  <c r="C64" i="1"/>
  <c r="C68" i="1"/>
  <c r="C69" i="1"/>
  <c r="C71" i="1"/>
  <c r="C72" i="1"/>
  <c r="C73" i="1"/>
  <c r="C77" i="1"/>
  <c r="C88" i="1"/>
  <c r="C95" i="1"/>
  <c r="C96" i="1"/>
  <c r="C97" i="1"/>
  <c r="C98" i="1"/>
  <c r="C6" i="1"/>
</calcChain>
</file>

<file path=xl/sharedStrings.xml><?xml version="1.0" encoding="utf-8"?>
<sst xmlns="http://schemas.openxmlformats.org/spreadsheetml/2006/main" count="248" uniqueCount="137">
  <si>
    <t>Период: 27.09.2023 - 04.10.2023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</si>
  <si>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</si>
  <si>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</si>
  <si>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</si>
  <si>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</si>
  <si>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</si>
  <si>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</si>
  <si>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</si>
  <si>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</si>
  <si>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</si>
  <si>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</si>
  <si>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</si>
  <si>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</si>
  <si>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</si>
  <si>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</si>
  <si>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</si>
  <si>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</si>
  <si>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</si>
  <si>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</si>
  <si>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</si>
  <si>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</si>
  <si>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</si>
  <si>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020  Ветчина Столичная Вязанка, вектор 0.5кг, ПОКОМ</t>
  </si>
  <si>
    <t>шт</t>
  </si>
  <si>
    <t>022  Колбаса Вязанка со шпиком, вектор 0,5кг, ПОКОМ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</si>
  <si>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</si>
  <si>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</si>
  <si>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</si>
  <si>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</si>
  <si>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</si>
  <si>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</si>
  <si>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</si>
  <si>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</si>
  <si>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</si>
  <si>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</si>
  <si>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</si>
  <si>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</si>
  <si>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</si>
  <si>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</si>
  <si>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</si>
  <si>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</si>
  <si>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</si>
  <si>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</si>
  <si>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</si>
  <si>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</si>
  <si>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</si>
  <si>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</si>
  <si>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</si>
  <si>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</si>
  <si>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</si>
  <si>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</si>
  <si>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</si>
  <si>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</si>
  <si>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</si>
  <si>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</si>
  <si>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</si>
  <si>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</si>
  <si>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</si>
  <si>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</si>
  <si>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</si>
  <si>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</si>
  <si>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</si>
  <si>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</si>
  <si>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</si>
  <si>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</si>
  <si>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</si>
  <si>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</si>
  <si>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</si>
  <si>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</si>
  <si>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</si>
  <si>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</si>
  <si>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</si>
  <si>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</si>
  <si>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</si>
  <si>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</si>
  <si>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</si>
  <si>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</si>
  <si>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</si>
  <si>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</si>
  <si>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</si>
  <si>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</si>
  <si>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</si>
  <si>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</si>
  <si>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</si>
  <si>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</si>
  <si>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</si>
  <si>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</si>
  <si>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</si>
  <si>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</si>
  <si>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</si>
  <si>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</si>
  <si>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</si>
  <si>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</si>
  <si>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</si>
  <si>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</si>
  <si>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</si>
  <si>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</si>
  <si>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</si>
  <si>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</si>
  <si>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</si>
  <si>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</si>
  <si>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</si>
  <si>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</si>
  <si>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</si>
  <si>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</si>
  <si>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</si>
  <si>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</si>
  <si>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</si>
  <si>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</si>
  <si>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</si>
  <si>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</si>
  <si>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</si>
  <si>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</si>
  <si>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</si>
  <si>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</si>
  <si>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</si>
  <si>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</si>
  <si>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</si>
  <si>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</si>
  <si>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</si>
  <si>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</si>
  <si>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</si>
  <si>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запас</t>
  </si>
  <si>
    <t>запас без заказа</t>
  </si>
  <si>
    <t>ср 14,09</t>
  </si>
  <si>
    <t>ср 21,09</t>
  </si>
  <si>
    <t>коментарий</t>
  </si>
  <si>
    <t>вес</t>
  </si>
  <si>
    <t>Гермес</t>
  </si>
  <si>
    <t>АКЦИЯ</t>
  </si>
  <si>
    <t>ср 28,09</t>
  </si>
  <si>
    <t>колбаса вареная Мусульманская халяль Вязанка 0,4 кг</t>
  </si>
  <si>
    <t>сосиски Восточные халяль Вязанка  0,33 кг</t>
  </si>
  <si>
    <t>257  Сосиски Молочные оригинальные ТМ Особый рецепт, ВЕС.   ПОКОМ</t>
  </si>
  <si>
    <t>отв.хранение</t>
  </si>
  <si>
    <t>в дороге</t>
  </si>
  <si>
    <t>заказ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</si>
</sst>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3" fillId="0" borderId="0" xfId="0" applyNumberFormat="1" applyFont="1" applyAlignment="1"/>
    <xf numFmtId="164" fontId="0" fillId="11" borderId="0" xfId="0" applyNumberFormat="1" applyFill="1" applyAlignment="1"/>
    <xf numFmtId="164" fontId="0" fillId="1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8,09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8,09,23-04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21.09.2023 - 28.09.2023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 1</v>
          </cell>
          <cell r="R3" t="str">
            <v>заказ 2</v>
          </cell>
          <cell r="S3" t="str">
            <v>заказ 3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кон ост</v>
          </cell>
          <cell r="X3" t="str">
            <v>опт</v>
          </cell>
          <cell r="Y3" t="str">
            <v>ср 06,09</v>
          </cell>
          <cell r="Z3" t="str">
            <v>ср 14,09</v>
          </cell>
          <cell r="AA3" t="str">
            <v>ср 21,09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/>
          <cell r="J4"/>
          <cell r="K4"/>
          <cell r="L4" t="str">
            <v>Гермес</v>
          </cell>
          <cell r="M4" t="str">
            <v>ПЕРЕМЕЩЕНИЕ РОСТОВ - ДОНЕЦК</v>
          </cell>
          <cell r="N4" t="str">
            <v>отв. хранение</v>
          </cell>
          <cell r="O4" t="str">
            <v>ПЕРЕМЕЩЕНИЕ ИЗ МЕЛИТОПОЛЯ</v>
          </cell>
          <cell r="P4"/>
          <cell r="Q4"/>
        </row>
        <row r="5">
          <cell r="A5"/>
          <cell r="B5"/>
          <cell r="C5"/>
          <cell r="D5"/>
          <cell r="E5"/>
          <cell r="F5">
            <v>27209.981</v>
          </cell>
          <cell r="G5">
            <v>31151.213999999996</v>
          </cell>
          <cell r="H5"/>
          <cell r="I5">
            <v>0</v>
          </cell>
          <cell r="J5">
            <v>0</v>
          </cell>
          <cell r="K5">
            <v>32214.548999999995</v>
          </cell>
          <cell r="L5">
            <v>-5004.5680000000002</v>
          </cell>
          <cell r="M5">
            <v>0</v>
          </cell>
          <cell r="N5">
            <v>20601</v>
          </cell>
          <cell r="O5">
            <v>0</v>
          </cell>
          <cell r="P5">
            <v>6442.9098000000004</v>
          </cell>
          <cell r="Q5">
            <v>15870</v>
          </cell>
          <cell r="R5">
            <v>0</v>
          </cell>
          <cell r="S5">
            <v>0</v>
          </cell>
          <cell r="T5">
            <v>0</v>
          </cell>
          <cell r="Y5">
            <v>4174.4647999999997</v>
          </cell>
          <cell r="Z5">
            <v>6218.9510000000018</v>
          </cell>
          <cell r="AA5">
            <v>5642.0337999999992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715.96199999999999</v>
          </cell>
          <cell r="E6">
            <v>236.41</v>
          </cell>
          <cell r="F6">
            <v>179.39699999999999</v>
          </cell>
          <cell r="G6">
            <v>762.827</v>
          </cell>
          <cell r="H6">
            <v>0</v>
          </cell>
          <cell r="K6">
            <v>179.39699999999999</v>
          </cell>
          <cell r="P6">
            <v>35.879399999999997</v>
          </cell>
          <cell r="Q6">
            <v>0</v>
          </cell>
          <cell r="U6">
            <v>21.260862779199208</v>
          </cell>
          <cell r="V6">
            <v>21.260862779199208</v>
          </cell>
          <cell r="Y6">
            <v>20.721799999999998</v>
          </cell>
          <cell r="Z6">
            <v>28.473000000000003</v>
          </cell>
          <cell r="AA6">
            <v>33.944400000000002</v>
          </cell>
          <cell r="AB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700.31100000000004</v>
          </cell>
          <cell r="E7">
            <v>418.75599999999997</v>
          </cell>
          <cell r="F7">
            <v>391.27699999999999</v>
          </cell>
          <cell r="G7">
            <v>727.79</v>
          </cell>
          <cell r="H7">
            <v>1</v>
          </cell>
          <cell r="K7">
            <v>391.27699999999999</v>
          </cell>
          <cell r="P7">
            <v>78.255399999999995</v>
          </cell>
          <cell r="Q7">
            <v>0</v>
          </cell>
          <cell r="U7">
            <v>9.3001888687553826</v>
          </cell>
          <cell r="V7">
            <v>9.3001888687553826</v>
          </cell>
          <cell r="Y7">
            <v>49.898600000000002</v>
          </cell>
          <cell r="Z7">
            <v>70.895200000000003</v>
          </cell>
          <cell r="AA7">
            <v>48.861800000000002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C8"/>
          <cell r="D8"/>
          <cell r="E8">
            <v>225.45699999999999</v>
          </cell>
          <cell r="F8"/>
          <cell r="G8">
            <v>225.45699999999999</v>
          </cell>
          <cell r="H8">
            <v>0</v>
          </cell>
          <cell r="K8">
            <v>0</v>
          </cell>
          <cell r="P8">
            <v>0</v>
          </cell>
          <cell r="Q8"/>
          <cell r="U8" t="e">
            <v>#DIV/0!</v>
          </cell>
          <cell r="V8" t="e">
            <v>#DIV/0!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/>
          <cell r="D9">
            <v>462.62900000000002</v>
          </cell>
          <cell r="E9">
            <v>78.832999999999998</v>
          </cell>
          <cell r="F9">
            <v>247.67599999999999</v>
          </cell>
          <cell r="G9">
            <v>261.59199999999998</v>
          </cell>
          <cell r="H9">
            <v>1</v>
          </cell>
          <cell r="K9">
            <v>247.67599999999999</v>
          </cell>
          <cell r="N9">
            <v>148</v>
          </cell>
          <cell r="P9">
            <v>49.535199999999996</v>
          </cell>
          <cell r="Q9">
            <v>135</v>
          </cell>
          <cell r="U9">
            <v>10.994040601430902</v>
          </cell>
          <cell r="V9">
            <v>8.2687058899530026</v>
          </cell>
          <cell r="Y9">
            <v>43.267200000000003</v>
          </cell>
          <cell r="Z9">
            <v>59.504600000000003</v>
          </cell>
          <cell r="AA9">
            <v>57.122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/>
          <cell r="D10">
            <v>1009.651</v>
          </cell>
          <cell r="E10">
            <v>104.83199999999999</v>
          </cell>
          <cell r="F10">
            <v>815.83500000000004</v>
          </cell>
          <cell r="G10">
            <v>265.43200000000002</v>
          </cell>
          <cell r="H10">
            <v>1</v>
          </cell>
          <cell r="K10">
            <v>815.83500000000004</v>
          </cell>
          <cell r="N10">
            <v>455</v>
          </cell>
          <cell r="P10">
            <v>163.167</v>
          </cell>
          <cell r="Q10">
            <v>1070</v>
          </cell>
          <cell r="U10">
            <v>10.97300311950333</v>
          </cell>
          <cell r="V10">
            <v>4.4153045652613576</v>
          </cell>
          <cell r="Y10">
            <v>90.540199999999999</v>
          </cell>
          <cell r="Z10">
            <v>131.9864</v>
          </cell>
          <cell r="AA10">
            <v>133.59459999999999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/>
          <cell r="D11"/>
          <cell r="E11">
            <v>57.902000000000001</v>
          </cell>
          <cell r="F11">
            <v>11.435</v>
          </cell>
          <cell r="G11">
            <v>46.466999999999999</v>
          </cell>
          <cell r="H11">
            <v>0</v>
          </cell>
          <cell r="K11">
            <v>11.435</v>
          </cell>
          <cell r="P11">
            <v>2.2869999999999999</v>
          </cell>
          <cell r="Q11"/>
          <cell r="U11">
            <v>20.317883690424136</v>
          </cell>
          <cell r="V11">
            <v>20.317883690424136</v>
          </cell>
          <cell r="Y11">
            <v>10.7148</v>
          </cell>
          <cell r="Z11">
            <v>0</v>
          </cell>
          <cell r="AA11">
            <v>0</v>
          </cell>
        </row>
        <row r="12">
          <cell r="A12" t="str">
            <v>020  Ветчина Столичная Вязанка, вектор 0.5кг, ПОКОМ</v>
          </cell>
          <cell r="B12" t="str">
            <v>шт</v>
          </cell>
          <cell r="C12"/>
          <cell r="D12"/>
          <cell r="E12">
            <v>60</v>
          </cell>
          <cell r="F12">
            <v>12</v>
          </cell>
          <cell r="G12">
            <v>48</v>
          </cell>
          <cell r="H12">
            <v>0</v>
          </cell>
          <cell r="K12">
            <v>12</v>
          </cell>
          <cell r="P12">
            <v>2.4</v>
          </cell>
          <cell r="Q12"/>
          <cell r="U12">
            <v>20</v>
          </cell>
          <cell r="V12">
            <v>20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022  Колбаса Вязанка со шпиком, вектор 0,5кг, ПОКОМ</v>
          </cell>
          <cell r="B13" t="str">
            <v>шт</v>
          </cell>
          <cell r="C13"/>
          <cell r="D13"/>
          <cell r="E13">
            <v>42</v>
          </cell>
          <cell r="F13">
            <v>4</v>
          </cell>
          <cell r="G13">
            <v>38</v>
          </cell>
          <cell r="H13">
            <v>0</v>
          </cell>
          <cell r="K13">
            <v>4</v>
          </cell>
          <cell r="P13">
            <v>0.8</v>
          </cell>
          <cell r="Q13"/>
          <cell r="U13">
            <v>47.5</v>
          </cell>
          <cell r="V13">
            <v>47.5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023  Колбаса Докторская ГОСТ, Вязанка вектор, 0,4 кг, ПОКОМ</v>
          </cell>
          <cell r="B14" t="str">
            <v>шт</v>
          </cell>
          <cell r="C14"/>
          <cell r="D14">
            <v>108</v>
          </cell>
          <cell r="E14">
            <v>3</v>
          </cell>
          <cell r="F14">
            <v>51</v>
          </cell>
          <cell r="G14">
            <v>60</v>
          </cell>
          <cell r="H14">
            <v>0.4</v>
          </cell>
          <cell r="K14">
            <v>51</v>
          </cell>
          <cell r="N14">
            <v>10</v>
          </cell>
          <cell r="P14">
            <v>10.199999999999999</v>
          </cell>
          <cell r="Q14">
            <v>40</v>
          </cell>
          <cell r="U14">
            <v>10.784313725490197</v>
          </cell>
          <cell r="V14">
            <v>6.8627450980392162</v>
          </cell>
          <cell r="Y14">
            <v>7</v>
          </cell>
          <cell r="Z14">
            <v>14.4</v>
          </cell>
          <cell r="AA14">
            <v>10.8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C15"/>
          <cell r="D15">
            <v>-60</v>
          </cell>
          <cell r="E15">
            <v>559</v>
          </cell>
          <cell r="F15">
            <v>334</v>
          </cell>
          <cell r="G15">
            <v>61</v>
          </cell>
          <cell r="H15">
            <v>0</v>
          </cell>
          <cell r="K15">
            <v>-2</v>
          </cell>
          <cell r="L15">
            <v>336</v>
          </cell>
          <cell r="P15">
            <v>-0.4</v>
          </cell>
          <cell r="Q15"/>
          <cell r="U15">
            <v>-152.5</v>
          </cell>
          <cell r="V15">
            <v>-152.5</v>
          </cell>
          <cell r="Y15">
            <v>0.8</v>
          </cell>
          <cell r="Z15">
            <v>0</v>
          </cell>
          <cell r="AA15">
            <v>0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C16"/>
          <cell r="D16">
            <v>844</v>
          </cell>
          <cell r="E16">
            <v>3</v>
          </cell>
          <cell r="F16">
            <v>310.59199999999998</v>
          </cell>
          <cell r="G16"/>
          <cell r="H16">
            <v>0.45</v>
          </cell>
          <cell r="K16">
            <v>310.59199999999998</v>
          </cell>
          <cell r="P16">
            <v>62.118399999999994</v>
          </cell>
          <cell r="Q16">
            <v>375</v>
          </cell>
          <cell r="U16">
            <v>6.0368586441376477</v>
          </cell>
          <cell r="V16">
            <v>0</v>
          </cell>
          <cell r="Y16">
            <v>87.8</v>
          </cell>
          <cell r="Z16">
            <v>84.6</v>
          </cell>
          <cell r="AA16">
            <v>54.4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C17"/>
          <cell r="D17">
            <v>1011.538</v>
          </cell>
          <cell r="E17"/>
          <cell r="F17">
            <v>583.76900000000001</v>
          </cell>
          <cell r="G17">
            <v>406.23099999999999</v>
          </cell>
          <cell r="H17">
            <v>0.45</v>
          </cell>
          <cell r="K17">
            <v>583.76900000000001</v>
          </cell>
          <cell r="P17">
            <v>116.7538</v>
          </cell>
          <cell r="Q17">
            <v>645</v>
          </cell>
          <cell r="U17">
            <v>9.0038268561708481</v>
          </cell>
          <cell r="V17">
            <v>3.4793813991493212</v>
          </cell>
          <cell r="Y17">
            <v>94.4</v>
          </cell>
          <cell r="Z17">
            <v>117.81679999999999</v>
          </cell>
          <cell r="AA17">
            <v>63.2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C18"/>
          <cell r="D18">
            <v>150</v>
          </cell>
          <cell r="E18"/>
          <cell r="F18">
            <v>12</v>
          </cell>
          <cell r="G18">
            <v>138</v>
          </cell>
          <cell r="H18">
            <v>0.35</v>
          </cell>
          <cell r="K18">
            <v>12</v>
          </cell>
          <cell r="P18">
            <v>2.4</v>
          </cell>
          <cell r="Q18"/>
          <cell r="U18">
            <v>57.5</v>
          </cell>
          <cell r="V18">
            <v>57.5</v>
          </cell>
          <cell r="Y18">
            <v>4.2</v>
          </cell>
          <cell r="Z18">
            <v>13.4</v>
          </cell>
          <cell r="AA18">
            <v>0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C19"/>
          <cell r="D19">
            <v>2</v>
          </cell>
          <cell r="E19">
            <v>495</v>
          </cell>
          <cell r="F19">
            <v>-140</v>
          </cell>
          <cell r="G19">
            <v>317</v>
          </cell>
          <cell r="H19">
            <v>0.4</v>
          </cell>
          <cell r="K19">
            <v>10</v>
          </cell>
          <cell r="L19">
            <v>-150</v>
          </cell>
          <cell r="P19">
            <v>2</v>
          </cell>
          <cell r="Q19"/>
          <cell r="U19">
            <v>158.5</v>
          </cell>
          <cell r="V19">
            <v>158.5</v>
          </cell>
          <cell r="Y19">
            <v>1.2</v>
          </cell>
          <cell r="Z19">
            <v>0</v>
          </cell>
          <cell r="AA19">
            <v>0.4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C20"/>
          <cell r="D20">
            <v>-122</v>
          </cell>
          <cell r="E20">
            <v>242</v>
          </cell>
          <cell r="F20">
            <v>0</v>
          </cell>
          <cell r="G20"/>
          <cell r="H20">
            <v>0</v>
          </cell>
          <cell r="K20">
            <v>0</v>
          </cell>
          <cell r="L20">
            <v>0</v>
          </cell>
          <cell r="P20">
            <v>0</v>
          </cell>
          <cell r="Q20"/>
          <cell r="U20" t="e">
            <v>#DIV/0!</v>
          </cell>
          <cell r="V20" t="e">
            <v>#DIV/0!</v>
          </cell>
          <cell r="Y20">
            <v>0.4</v>
          </cell>
          <cell r="Z20">
            <v>0</v>
          </cell>
          <cell r="AA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C21"/>
          <cell r="D21">
            <v>-114</v>
          </cell>
          <cell r="E21">
            <v>114</v>
          </cell>
          <cell r="F21">
            <v>-114</v>
          </cell>
          <cell r="G21"/>
          <cell r="H21">
            <v>0</v>
          </cell>
          <cell r="K21">
            <v>0</v>
          </cell>
          <cell r="L21">
            <v>-114</v>
          </cell>
          <cell r="P21">
            <v>0</v>
          </cell>
          <cell r="Q21"/>
          <cell r="U21" t="e">
            <v>#DIV/0!</v>
          </cell>
          <cell r="V21" t="e">
            <v>#DIV/0!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C22"/>
          <cell r="D22">
            <v>83.41</v>
          </cell>
          <cell r="E22">
            <v>26.59</v>
          </cell>
          <cell r="F22">
            <v>88</v>
          </cell>
          <cell r="G22">
            <v>22</v>
          </cell>
          <cell r="H22">
            <v>0.5</v>
          </cell>
          <cell r="K22">
            <v>88</v>
          </cell>
          <cell r="N22">
            <v>170</v>
          </cell>
          <cell r="P22">
            <v>17.600000000000001</v>
          </cell>
          <cell r="Q22"/>
          <cell r="U22">
            <v>10.909090909090908</v>
          </cell>
          <cell r="V22">
            <v>10.909090909090908</v>
          </cell>
          <cell r="Y22">
            <v>8.3180000000000014</v>
          </cell>
          <cell r="Z22">
            <v>15</v>
          </cell>
          <cell r="AA22">
            <v>22.2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C23"/>
          <cell r="D23">
            <v>-50</v>
          </cell>
          <cell r="E23">
            <v>412</v>
          </cell>
          <cell r="F23">
            <v>-63</v>
          </cell>
          <cell r="G23">
            <v>33</v>
          </cell>
          <cell r="H23">
            <v>0</v>
          </cell>
          <cell r="K23">
            <v>7</v>
          </cell>
          <cell r="L23">
            <v>-70</v>
          </cell>
          <cell r="P23">
            <v>1.4</v>
          </cell>
          <cell r="Q23"/>
          <cell r="U23">
            <v>23.571428571428573</v>
          </cell>
          <cell r="V23">
            <v>23.571428571428573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C24"/>
          <cell r="D24">
            <v>-250</v>
          </cell>
          <cell r="E24">
            <v>532</v>
          </cell>
          <cell r="F24">
            <v>-76</v>
          </cell>
          <cell r="G24">
            <v>108</v>
          </cell>
          <cell r="H24">
            <v>0</v>
          </cell>
          <cell r="K24">
            <v>4</v>
          </cell>
          <cell r="L24">
            <v>-80</v>
          </cell>
          <cell r="P24">
            <v>0.8</v>
          </cell>
          <cell r="Q24"/>
          <cell r="U24">
            <v>135</v>
          </cell>
          <cell r="V24">
            <v>135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C25"/>
          <cell r="D25">
            <v>-91</v>
          </cell>
          <cell r="E25">
            <v>150</v>
          </cell>
          <cell r="F25">
            <v>-120</v>
          </cell>
          <cell r="G25">
            <v>27</v>
          </cell>
          <cell r="H25">
            <v>0.3</v>
          </cell>
          <cell r="K25">
            <v>30</v>
          </cell>
          <cell r="L25">
            <v>-150</v>
          </cell>
          <cell r="P25">
            <v>6</v>
          </cell>
          <cell r="Q25">
            <v>40</v>
          </cell>
          <cell r="U25">
            <v>11.166666666666666</v>
          </cell>
          <cell r="V25">
            <v>4.5</v>
          </cell>
          <cell r="Y25">
            <v>3.4</v>
          </cell>
          <cell r="Z25">
            <v>0</v>
          </cell>
          <cell r="AA25">
            <v>0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C26"/>
          <cell r="D26">
            <v>-498</v>
          </cell>
          <cell r="E26">
            <v>738</v>
          </cell>
          <cell r="F26">
            <v>-258</v>
          </cell>
          <cell r="G26"/>
          <cell r="H26">
            <v>0</v>
          </cell>
          <cell r="K26">
            <v>0</v>
          </cell>
          <cell r="L26">
            <v>-258</v>
          </cell>
          <cell r="P26">
            <v>0</v>
          </cell>
          <cell r="Q26"/>
          <cell r="U26" t="e">
            <v>#DIV/0!</v>
          </cell>
          <cell r="V26" t="e">
            <v>#DIV/0!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C27"/>
          <cell r="D27">
            <v>-4</v>
          </cell>
          <cell r="E27">
            <v>81</v>
          </cell>
          <cell r="F27">
            <v>-12</v>
          </cell>
          <cell r="G27">
            <v>17</v>
          </cell>
          <cell r="H27">
            <v>0.28000000000000003</v>
          </cell>
          <cell r="K27">
            <v>48</v>
          </cell>
          <cell r="L27">
            <v>-60</v>
          </cell>
          <cell r="P27">
            <v>9.6</v>
          </cell>
          <cell r="Q27">
            <v>60</v>
          </cell>
          <cell r="U27">
            <v>8.0208333333333339</v>
          </cell>
          <cell r="V27">
            <v>1.7708333333333335</v>
          </cell>
          <cell r="Y27">
            <v>25.8</v>
          </cell>
          <cell r="Z27">
            <v>16.399999999999999</v>
          </cell>
          <cell r="AA27">
            <v>17.2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C28"/>
          <cell r="D28">
            <v>-309</v>
          </cell>
          <cell r="E28">
            <v>309</v>
          </cell>
          <cell r="F28">
            <v>-306</v>
          </cell>
          <cell r="G28"/>
          <cell r="H28">
            <v>0</v>
          </cell>
          <cell r="K28">
            <v>0</v>
          </cell>
          <cell r="L28">
            <v>-306</v>
          </cell>
          <cell r="P28">
            <v>0</v>
          </cell>
          <cell r="Q28"/>
          <cell r="U28" t="e">
            <v>#DIV/0!</v>
          </cell>
          <cell r="V28" t="e">
            <v>#DIV/0!</v>
          </cell>
          <cell r="Y28">
            <v>0.6</v>
          </cell>
          <cell r="Z28">
            <v>0</v>
          </cell>
          <cell r="AA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C29"/>
          <cell r="D29">
            <v>-639</v>
          </cell>
          <cell r="E29">
            <v>1020</v>
          </cell>
          <cell r="F29">
            <v>-359</v>
          </cell>
          <cell r="G29">
            <v>37</v>
          </cell>
          <cell r="H29">
            <v>0.42</v>
          </cell>
          <cell r="K29">
            <v>25</v>
          </cell>
          <cell r="L29">
            <v>-384</v>
          </cell>
          <cell r="P29">
            <v>5</v>
          </cell>
          <cell r="Q29">
            <v>20</v>
          </cell>
          <cell r="U29">
            <v>11.4</v>
          </cell>
          <cell r="V29">
            <v>7.4</v>
          </cell>
          <cell r="Y29">
            <v>12.8</v>
          </cell>
          <cell r="Z29">
            <v>0</v>
          </cell>
          <cell r="AA29">
            <v>0</v>
          </cell>
        </row>
        <row r="30">
          <cell r="A30" t="str">
            <v>095  Сосиски Баварские,  0.42кг, БАВАРУШКИ ПОКОМ</v>
          </cell>
          <cell r="B30" t="str">
            <v>шт</v>
          </cell>
          <cell r="C30"/>
          <cell r="D30">
            <v>-6</v>
          </cell>
          <cell r="E30">
            <v>6</v>
          </cell>
          <cell r="F30"/>
          <cell r="G30"/>
          <cell r="H30">
            <v>0</v>
          </cell>
          <cell r="K30">
            <v>0</v>
          </cell>
          <cell r="P30">
            <v>0</v>
          </cell>
          <cell r="Q30"/>
          <cell r="U30" t="e">
            <v>#DIV/0!</v>
          </cell>
          <cell r="V30" t="e">
            <v>#DIV/0!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096  Сосиски Баварские,  0.42кг,ПОКОМ</v>
          </cell>
          <cell r="B31" t="str">
            <v>шт</v>
          </cell>
          <cell r="C31" t="str">
            <v>АКЦИЯ</v>
          </cell>
          <cell r="D31">
            <v>846</v>
          </cell>
          <cell r="E31">
            <v>1539</v>
          </cell>
          <cell r="F31">
            <v>-2232</v>
          </cell>
          <cell r="G31">
            <v>1226</v>
          </cell>
          <cell r="H31">
            <v>0.42</v>
          </cell>
          <cell r="K31">
            <v>194</v>
          </cell>
          <cell r="L31">
            <v>-2426</v>
          </cell>
          <cell r="P31">
            <v>38.799999999999997</v>
          </cell>
          <cell r="Q31"/>
          <cell r="U31">
            <v>31.597938144329898</v>
          </cell>
          <cell r="V31">
            <v>31.597938144329898</v>
          </cell>
          <cell r="Y31">
            <v>28.6</v>
          </cell>
          <cell r="Z31">
            <v>1.2</v>
          </cell>
          <cell r="AA31">
            <v>11.6</v>
          </cell>
        </row>
        <row r="32">
          <cell r="A32" t="str">
            <v>100  Сосиски Баварушки, 0.6кг, БАВАРУШКА ПОКОМ</v>
          </cell>
          <cell r="B32" t="str">
            <v>шт</v>
          </cell>
          <cell r="C32"/>
          <cell r="D32">
            <v>-121</v>
          </cell>
          <cell r="E32">
            <v>357</v>
          </cell>
          <cell r="F32">
            <v>116</v>
          </cell>
          <cell r="G32"/>
          <cell r="H32">
            <v>0</v>
          </cell>
          <cell r="K32">
            <v>0</v>
          </cell>
          <cell r="L32">
            <v>116</v>
          </cell>
          <cell r="P32">
            <v>0</v>
          </cell>
          <cell r="Q32"/>
          <cell r="U32" t="e">
            <v>#DIV/0!</v>
          </cell>
          <cell r="V32" t="e">
            <v>#DIV/0!</v>
          </cell>
          <cell r="Y32">
            <v>0.2</v>
          </cell>
          <cell r="Z32">
            <v>0</v>
          </cell>
          <cell r="AA32">
            <v>0</v>
          </cell>
        </row>
        <row r="33">
          <cell r="A33" t="str">
            <v>102  Сосиски Ганноверские, амилюкс МГС, 0.6кг, ТМ Стародворье    ПОКОМ</v>
          </cell>
          <cell r="B33" t="str">
            <v>шт</v>
          </cell>
          <cell r="C33"/>
          <cell r="D33">
            <v>24.8</v>
          </cell>
          <cell r="E33">
            <v>6</v>
          </cell>
          <cell r="F33"/>
          <cell r="G33">
            <v>30</v>
          </cell>
          <cell r="H33">
            <v>0</v>
          </cell>
          <cell r="K33">
            <v>0</v>
          </cell>
          <cell r="P33">
            <v>0</v>
          </cell>
          <cell r="Q33"/>
          <cell r="U33" t="e">
            <v>#DIV/0!</v>
          </cell>
          <cell r="V33" t="e">
            <v>#DIV/0!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108  Сосиски С сыром,  0.42кг,ядрена копоть ПОКОМ</v>
          </cell>
          <cell r="B34" t="str">
            <v>шт</v>
          </cell>
          <cell r="C34"/>
          <cell r="D34">
            <v>-84</v>
          </cell>
          <cell r="E34">
            <v>414</v>
          </cell>
          <cell r="F34">
            <v>246</v>
          </cell>
          <cell r="G34"/>
          <cell r="H34">
            <v>0</v>
          </cell>
          <cell r="K34">
            <v>0</v>
          </cell>
          <cell r="L34">
            <v>246</v>
          </cell>
          <cell r="P34">
            <v>0</v>
          </cell>
          <cell r="Q34"/>
          <cell r="U34" t="e">
            <v>#DIV/0!</v>
          </cell>
          <cell r="V34" t="e">
            <v>#DIV/0!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114  Сосиски Филейбургские с филе сочного окорока, 0,55 кг, БАВАРУШКА ПОКОМ</v>
          </cell>
          <cell r="B35" t="str">
            <v>шт</v>
          </cell>
          <cell r="C35"/>
          <cell r="D35">
            <v>-98</v>
          </cell>
          <cell r="E35">
            <v>301</v>
          </cell>
          <cell r="F35">
            <v>-51</v>
          </cell>
          <cell r="G35">
            <v>102</v>
          </cell>
          <cell r="H35">
            <v>0</v>
          </cell>
          <cell r="K35">
            <v>1</v>
          </cell>
          <cell r="L35">
            <v>-52</v>
          </cell>
          <cell r="P35">
            <v>0.2</v>
          </cell>
          <cell r="Q35"/>
          <cell r="U35">
            <v>510</v>
          </cell>
          <cell r="V35">
            <v>510</v>
          </cell>
          <cell r="Y35">
            <v>1.6</v>
          </cell>
          <cell r="Z35">
            <v>0</v>
          </cell>
          <cell r="AA35">
            <v>0</v>
          </cell>
        </row>
        <row r="36">
          <cell r="A36" t="str">
            <v>115  Колбаса Салями Филейбургская зернистая, в/у 0,35 кг срез, БАВАРУШКА ПОКОМ</v>
          </cell>
          <cell r="B36" t="str">
            <v>шт</v>
          </cell>
          <cell r="C36"/>
          <cell r="D36">
            <v>-147</v>
          </cell>
          <cell r="E36">
            <v>228</v>
          </cell>
          <cell r="F36">
            <v>-125</v>
          </cell>
          <cell r="G36">
            <v>68</v>
          </cell>
          <cell r="H36">
            <v>0</v>
          </cell>
          <cell r="K36">
            <v>13</v>
          </cell>
          <cell r="L36">
            <v>-138</v>
          </cell>
          <cell r="P36">
            <v>2.6</v>
          </cell>
          <cell r="Q36"/>
          <cell r="U36">
            <v>26.153846153846153</v>
          </cell>
          <cell r="V36">
            <v>26.153846153846153</v>
          </cell>
          <cell r="Y36">
            <v>1.8</v>
          </cell>
          <cell r="Z36">
            <v>0</v>
          </cell>
          <cell r="AA36">
            <v>0</v>
          </cell>
        </row>
        <row r="37">
          <cell r="A37" t="str">
            <v>117  Колбаса Сервелат Филейбургский с ароматными пряностями, в/у 0,35 кг срез, БАВАРУШКА ПОКОМ</v>
          </cell>
          <cell r="B37" t="str">
            <v>шт</v>
          </cell>
          <cell r="C37"/>
          <cell r="D37">
            <v>-139</v>
          </cell>
          <cell r="E37">
            <v>241</v>
          </cell>
          <cell r="F37">
            <v>-59</v>
          </cell>
          <cell r="G37">
            <v>23</v>
          </cell>
          <cell r="H37">
            <v>0</v>
          </cell>
          <cell r="K37">
            <v>7</v>
          </cell>
          <cell r="L37">
            <v>-66</v>
          </cell>
          <cell r="P37">
            <v>1.4</v>
          </cell>
          <cell r="Q37"/>
          <cell r="U37">
            <v>16.428571428571431</v>
          </cell>
          <cell r="V37">
            <v>16.428571428571431</v>
          </cell>
          <cell r="Y37">
            <v>0.2</v>
          </cell>
          <cell r="Z37">
            <v>0</v>
          </cell>
          <cell r="AA37">
            <v>0</v>
          </cell>
        </row>
        <row r="38">
          <cell r="A38" t="str">
            <v>118  Колбаса Сервелат Филейбургский с филе сочного окорока, в/у 0,35 кг срез, БАВАРУШКА ПОКОМ</v>
          </cell>
          <cell r="B38" t="str">
            <v>шт</v>
          </cell>
          <cell r="C38"/>
          <cell r="D38">
            <v>-158</v>
          </cell>
          <cell r="E38">
            <v>306</v>
          </cell>
          <cell r="F38">
            <v>-135</v>
          </cell>
          <cell r="G38">
            <v>133</v>
          </cell>
          <cell r="H38">
            <v>0</v>
          </cell>
          <cell r="K38">
            <v>15</v>
          </cell>
          <cell r="L38">
            <v>-150</v>
          </cell>
          <cell r="P38">
            <v>3</v>
          </cell>
          <cell r="Q38"/>
          <cell r="U38">
            <v>44.333333333333336</v>
          </cell>
          <cell r="V38">
            <v>44.333333333333336</v>
          </cell>
          <cell r="Y38">
            <v>1.6</v>
          </cell>
          <cell r="Z38">
            <v>0</v>
          </cell>
          <cell r="AA38">
            <v>0</v>
          </cell>
        </row>
        <row r="39">
          <cell r="A39" t="str">
            <v>200  Ветчина Дугушка ТМ Стародворье, вектор в/у    ПОКОМ</v>
          </cell>
          <cell r="B39" t="str">
            <v>кг</v>
          </cell>
          <cell r="C39" t="str">
            <v>АКЦИЯ</v>
          </cell>
          <cell r="D39">
            <v>1300.4079999999999</v>
          </cell>
          <cell r="E39">
            <v>1148.6110000000001</v>
          </cell>
          <cell r="F39">
            <v>1394.598</v>
          </cell>
          <cell r="G39">
            <v>1054.421</v>
          </cell>
          <cell r="H39">
            <v>1</v>
          </cell>
          <cell r="K39">
            <v>1394.598</v>
          </cell>
          <cell r="N39">
            <v>660</v>
          </cell>
          <cell r="P39">
            <v>278.9196</v>
          </cell>
          <cell r="Q39">
            <v>0</v>
          </cell>
          <cell r="U39">
            <v>6.1466494287242632</v>
          </cell>
          <cell r="V39">
            <v>6.1466494287242632</v>
          </cell>
          <cell r="Y39">
            <v>182.97499999999999</v>
          </cell>
          <cell r="Z39">
            <v>255.67660000000001</v>
          </cell>
          <cell r="AA39">
            <v>227.2748</v>
          </cell>
        </row>
        <row r="40">
          <cell r="A40" t="str">
            <v>201  Ветчина Нежная ТМ Особый рецепт, (2,5кг), ПОКОМ</v>
          </cell>
          <cell r="B40" t="str">
            <v>кг</v>
          </cell>
          <cell r="C40"/>
          <cell r="D40">
            <v>3207.989</v>
          </cell>
          <cell r="E40">
            <v>502.34500000000003</v>
          </cell>
          <cell r="F40">
            <v>3154.8310000000001</v>
          </cell>
          <cell r="G40">
            <v>296.74900000000002</v>
          </cell>
          <cell r="H40">
            <v>1</v>
          </cell>
          <cell r="K40">
            <v>3154.8310000000001</v>
          </cell>
          <cell r="N40">
            <v>3254</v>
          </cell>
          <cell r="P40">
            <v>630.96620000000007</v>
          </cell>
          <cell r="Q40">
            <v>3300</v>
          </cell>
          <cell r="U40">
            <v>10.85755306702641</v>
          </cell>
          <cell r="V40">
            <v>5.6274789362726549</v>
          </cell>
          <cell r="Y40">
            <v>530.9674</v>
          </cell>
          <cell r="Z40">
            <v>511.36260000000004</v>
          </cell>
          <cell r="AA40">
            <v>547.43380000000002</v>
          </cell>
        </row>
        <row r="41">
          <cell r="A41" t="str">
            <v>202  Ветчина Нежная, (1,8кг б/б), ТМ КОЛБАСНЫЙ СТАНДАРТ ПОКОМ</v>
          </cell>
          <cell r="B41" t="str">
            <v>кг</v>
          </cell>
          <cell r="C41"/>
          <cell r="D41">
            <v>-598.63</v>
          </cell>
          <cell r="E41">
            <v>598.63</v>
          </cell>
          <cell r="F41"/>
          <cell r="G41"/>
          <cell r="H41">
            <v>0</v>
          </cell>
          <cell r="K41">
            <v>0</v>
          </cell>
          <cell r="P41">
            <v>0</v>
          </cell>
          <cell r="Q41"/>
          <cell r="U41" t="e">
            <v>#DIV/0!</v>
          </cell>
          <cell r="V41" t="e">
            <v>#DIV/0!</v>
          </cell>
          <cell r="Y41">
            <v>0</v>
          </cell>
          <cell r="Z41">
            <v>0</v>
          </cell>
          <cell r="AA41">
            <v>119.726</v>
          </cell>
        </row>
        <row r="42">
          <cell r="A42" t="str">
            <v>215  Колбаса Докторская ГОСТ Дугушка, ВЕС, ТМ Стародворье ПОКОМ</v>
          </cell>
          <cell r="B42" t="str">
            <v>кг</v>
          </cell>
          <cell r="C42"/>
          <cell r="D42">
            <v>136.501</v>
          </cell>
          <cell r="E42"/>
          <cell r="F42">
            <v>21.106999999999999</v>
          </cell>
          <cell r="G42">
            <v>101.25</v>
          </cell>
          <cell r="H42">
            <v>1</v>
          </cell>
          <cell r="K42">
            <v>21.106999999999999</v>
          </cell>
          <cell r="P42">
            <v>4.2214</v>
          </cell>
          <cell r="Q42"/>
          <cell r="U42">
            <v>23.984933908182118</v>
          </cell>
          <cell r="V42">
            <v>23.984933908182118</v>
          </cell>
          <cell r="Y42">
            <v>3.0051999999999999</v>
          </cell>
          <cell r="Z42">
            <v>7.0396000000000001</v>
          </cell>
          <cell r="AA42">
            <v>7.3924000000000003</v>
          </cell>
        </row>
        <row r="43">
          <cell r="A43" t="str">
            <v>217  Колбаса Докторская Дугушка, ВЕС, НЕ ГОСТ, ТМ Стародворье ПОКОМ</v>
          </cell>
          <cell r="B43" t="str">
            <v>кг</v>
          </cell>
          <cell r="C43" t="str">
            <v>АКЦИЯ</v>
          </cell>
          <cell r="D43">
            <v>1752.4480000000001</v>
          </cell>
          <cell r="E43">
            <v>3.2120000000000002</v>
          </cell>
          <cell r="F43">
            <v>1723.0989999999999</v>
          </cell>
          <cell r="G43"/>
          <cell r="H43">
            <v>1</v>
          </cell>
          <cell r="K43">
            <v>1723.0989999999999</v>
          </cell>
          <cell r="N43">
            <v>4302</v>
          </cell>
          <cell r="P43">
            <v>344.6198</v>
          </cell>
          <cell r="Q43"/>
          <cell r="U43">
            <v>12.483322200291452</v>
          </cell>
          <cell r="V43">
            <v>12.483322200291452</v>
          </cell>
          <cell r="Y43">
            <v>108.7192</v>
          </cell>
          <cell r="Z43">
            <v>301.11340000000001</v>
          </cell>
          <cell r="AA43">
            <v>220.47199999999998</v>
          </cell>
        </row>
        <row r="44">
          <cell r="A44" t="str">
            <v>219  Колбаса Докторская Особая ТМ Особый рецепт, ВЕС  ПОКОМ</v>
          </cell>
          <cell r="B44" t="str">
            <v>кг</v>
          </cell>
          <cell r="C44"/>
          <cell r="D44">
            <v>8955.3050000000003</v>
          </cell>
          <cell r="E44">
            <v>336.45600000000002</v>
          </cell>
          <cell r="F44">
            <v>5067.3159999999998</v>
          </cell>
          <cell r="G44">
            <v>497.05</v>
          </cell>
          <cell r="H44">
            <v>1</v>
          </cell>
          <cell r="K44">
            <v>5067.3159999999998</v>
          </cell>
          <cell r="N44">
            <v>2910</v>
          </cell>
          <cell r="P44">
            <v>1013.4631999999999</v>
          </cell>
          <cell r="Q44">
            <v>5700</v>
          </cell>
          <cell r="U44">
            <v>8.986068759082718</v>
          </cell>
          <cell r="V44">
            <v>3.3617895548649428</v>
          </cell>
          <cell r="Y44">
            <v>645.35479999999995</v>
          </cell>
          <cell r="Z44">
            <v>724.05640000000005</v>
          </cell>
          <cell r="AA44">
            <v>944.88139999999999</v>
          </cell>
        </row>
        <row r="45">
          <cell r="A45" t="str">
            <v>220  Колбаса Докторская по-стародворски, амифлекс, ВЕС,   ПОКОМ</v>
          </cell>
          <cell r="B45" t="str">
            <v>кг</v>
          </cell>
          <cell r="C45"/>
          <cell r="D45">
            <v>0.107</v>
          </cell>
          <cell r="E45"/>
          <cell r="F45"/>
          <cell r="G45"/>
          <cell r="H45">
            <v>0</v>
          </cell>
          <cell r="K45">
            <v>0</v>
          </cell>
          <cell r="P45">
            <v>0</v>
          </cell>
          <cell r="Q45"/>
          <cell r="U45" t="e">
            <v>#DIV/0!</v>
          </cell>
          <cell r="V45" t="e">
            <v>#DIV/0!</v>
          </cell>
          <cell r="Y45">
            <v>15.6846</v>
          </cell>
          <cell r="Z45">
            <v>1.0562</v>
          </cell>
          <cell r="AA45">
            <v>-0.25600000000000001</v>
          </cell>
        </row>
        <row r="46">
          <cell r="A46" t="str">
            <v>225  Колбаса Дугушка со шпиком, ВЕС, ТМ Стародворье   ПОКОМ</v>
          </cell>
          <cell r="B46" t="str">
            <v>кг</v>
          </cell>
          <cell r="C46" t="str">
            <v>АКЦИЯ</v>
          </cell>
          <cell r="D46">
            <v>986.85199999999998</v>
          </cell>
          <cell r="E46">
            <v>911.48400000000004</v>
          </cell>
          <cell r="F46">
            <v>346.899</v>
          </cell>
          <cell r="G46">
            <v>337.39500000000004</v>
          </cell>
          <cell r="H46">
            <v>0</v>
          </cell>
          <cell r="K46">
            <v>346.899</v>
          </cell>
          <cell r="N46">
            <v>150</v>
          </cell>
          <cell r="P46">
            <v>69.379800000000003</v>
          </cell>
          <cell r="Q46"/>
          <cell r="U46">
            <v>7.0250274575596938</v>
          </cell>
          <cell r="V46">
            <v>7.0250274575596938</v>
          </cell>
          <cell r="Y46">
            <v>0.17299999999999999</v>
          </cell>
          <cell r="Z46">
            <v>45.951799999999999</v>
          </cell>
          <cell r="AA46">
            <v>13.3362</v>
          </cell>
          <cell r="AB46" t="str">
            <v>акция/вывод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АКЦИЯ</v>
          </cell>
          <cell r="D47">
            <v>2840.63</v>
          </cell>
          <cell r="E47">
            <v>1219.81</v>
          </cell>
          <cell r="F47">
            <v>1628.7560000000001</v>
          </cell>
          <cell r="G47">
            <v>2213.0790000000002</v>
          </cell>
          <cell r="H47">
            <v>1</v>
          </cell>
          <cell r="K47">
            <v>1628.7560000000001</v>
          </cell>
          <cell r="P47">
            <v>325.75120000000004</v>
          </cell>
          <cell r="Q47">
            <v>0</v>
          </cell>
          <cell r="U47">
            <v>6.7937708287797554</v>
          </cell>
          <cell r="V47">
            <v>6.7937708287797554</v>
          </cell>
          <cell r="Y47">
            <v>214.66480000000001</v>
          </cell>
          <cell r="Z47">
            <v>335.36500000000001</v>
          </cell>
          <cell r="AA47">
            <v>296.85160000000002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C48"/>
          <cell r="D48">
            <v>-49.091999999999999</v>
          </cell>
          <cell r="E48">
            <v>1655.942</v>
          </cell>
          <cell r="F48">
            <v>116.815</v>
          </cell>
          <cell r="G48">
            <v>1490.0350000000001</v>
          </cell>
          <cell r="H48">
            <v>1</v>
          </cell>
          <cell r="K48">
            <v>116.815</v>
          </cell>
          <cell r="N48">
            <v>3700</v>
          </cell>
          <cell r="P48">
            <v>23.363</v>
          </cell>
          <cell r="Q48"/>
          <cell r="U48">
            <v>222.14762658905107</v>
          </cell>
          <cell r="V48">
            <v>222.14762658905107</v>
          </cell>
          <cell r="Y48">
            <v>383.15539999999999</v>
          </cell>
          <cell r="Z48">
            <v>579.12239999999997</v>
          </cell>
          <cell r="AA48">
            <v>341.91399999999999</v>
          </cell>
          <cell r="AB48" t="str">
            <v>+1500</v>
          </cell>
        </row>
        <row r="49">
          <cell r="A49" t="str">
            <v>235  Колбаса Особая ТМ Особый рецепт, ВЕС, ТМ Стародворье ПОКОМ</v>
          </cell>
          <cell r="B49" t="str">
            <v>кг</v>
          </cell>
          <cell r="C49"/>
          <cell r="D49">
            <v>2502.6819999999998</v>
          </cell>
          <cell r="E49"/>
          <cell r="F49">
            <v>1570.367</v>
          </cell>
          <cell r="G49">
            <v>772.197</v>
          </cell>
          <cell r="H49">
            <v>1</v>
          </cell>
          <cell r="K49">
            <v>1570.367</v>
          </cell>
          <cell r="N49">
            <v>2316</v>
          </cell>
          <cell r="P49">
            <v>314.07339999999999</v>
          </cell>
          <cell r="Q49">
            <v>370</v>
          </cell>
          <cell r="U49">
            <v>11.010792381653461</v>
          </cell>
          <cell r="V49">
            <v>9.8327238155157364</v>
          </cell>
          <cell r="Y49">
            <v>104.01479999999999</v>
          </cell>
          <cell r="Z49">
            <v>313.053</v>
          </cell>
          <cell r="AA49">
            <v>351.7722</v>
          </cell>
          <cell r="AB49" t="str">
            <v>+1500</v>
          </cell>
        </row>
        <row r="50">
          <cell r="A50" t="str">
            <v>236  Колбаса Рубленая ЗАПЕЧ. Дугушка ТМ Стародворье, вектор, в/к    ПОКОМ</v>
          </cell>
          <cell r="B50" t="str">
            <v>кг</v>
          </cell>
          <cell r="C50" t="str">
            <v>АКЦИЯ</v>
          </cell>
          <cell r="D50">
            <v>1454.7370000000001</v>
          </cell>
          <cell r="E50">
            <v>549.84</v>
          </cell>
          <cell r="F50">
            <v>671.12900000000002</v>
          </cell>
          <cell r="G50">
            <v>1322.2270000000001</v>
          </cell>
          <cell r="H50">
            <v>1</v>
          </cell>
          <cell r="K50">
            <v>671.12900000000002</v>
          </cell>
          <cell r="P50">
            <v>134.22579999999999</v>
          </cell>
          <cell r="Q50">
            <v>0</v>
          </cell>
          <cell r="U50">
            <v>9.8507663951341708</v>
          </cell>
          <cell r="V50">
            <v>9.8507663951341708</v>
          </cell>
          <cell r="Y50">
            <v>95.43780000000001</v>
          </cell>
          <cell r="Z50">
            <v>143.4034</v>
          </cell>
          <cell r="AA50">
            <v>120.10080000000001</v>
          </cell>
        </row>
        <row r="51">
          <cell r="A51" t="str">
            <v>239  Колбаса Салями запеч Дугушка, оболочка вектор, ВЕС, ТМ Стародворье  ПОКОМ</v>
          </cell>
          <cell r="B51" t="str">
            <v>кг</v>
          </cell>
          <cell r="C51" t="str">
            <v>АКЦИЯ</v>
          </cell>
          <cell r="D51">
            <v>1430.585</v>
          </cell>
          <cell r="E51">
            <v>527.5</v>
          </cell>
          <cell r="F51">
            <v>814.17100000000005</v>
          </cell>
          <cell r="G51">
            <v>1136.5050000000001</v>
          </cell>
          <cell r="H51">
            <v>1</v>
          </cell>
          <cell r="K51">
            <v>814.17100000000005</v>
          </cell>
          <cell r="P51">
            <v>162.83420000000001</v>
          </cell>
          <cell r="Q51">
            <v>0</v>
          </cell>
          <cell r="U51">
            <v>6.9795227292546658</v>
          </cell>
          <cell r="V51">
            <v>6.9795227292546658</v>
          </cell>
          <cell r="Y51">
            <v>113.77940000000001</v>
          </cell>
          <cell r="Z51">
            <v>158.05540000000002</v>
          </cell>
          <cell r="AA51">
            <v>112.26500000000001</v>
          </cell>
        </row>
        <row r="52">
          <cell r="A52" t="str">
            <v>240  Колбаса Салями охотничья, ВЕС. ПОКОМ</v>
          </cell>
          <cell r="B52" t="str">
            <v>кг</v>
          </cell>
          <cell r="C52"/>
          <cell r="D52">
            <v>60.578000000000003</v>
          </cell>
          <cell r="E52">
            <v>2.488</v>
          </cell>
          <cell r="F52">
            <v>26.875</v>
          </cell>
          <cell r="G52">
            <v>36.191000000000003</v>
          </cell>
          <cell r="H52">
            <v>1</v>
          </cell>
          <cell r="K52">
            <v>26.875</v>
          </cell>
          <cell r="P52">
            <v>5.375</v>
          </cell>
          <cell r="Q52">
            <v>25</v>
          </cell>
          <cell r="U52">
            <v>11.384372093023256</v>
          </cell>
          <cell r="V52">
            <v>6.7332093023255819</v>
          </cell>
          <cell r="Y52">
            <v>5.3015999999999996</v>
          </cell>
          <cell r="Z52">
            <v>5.8559999999999999</v>
          </cell>
          <cell r="AA52">
            <v>4.1962000000000002</v>
          </cell>
        </row>
        <row r="53">
          <cell r="A53" t="str">
            <v>242  Колбаса Сервелат ЗАПЕЧ.Дугушка ТМ Стародворье, вектор, в/к     ПОКОМ</v>
          </cell>
          <cell r="B53" t="str">
            <v>кг</v>
          </cell>
          <cell r="C53" t="str">
            <v>АКЦИЯ</v>
          </cell>
          <cell r="D53">
            <v>2389.6669999999999</v>
          </cell>
          <cell r="E53">
            <v>21.126999999999999</v>
          </cell>
          <cell r="F53">
            <v>1348.03</v>
          </cell>
          <cell r="G53">
            <v>1042.1610000000001</v>
          </cell>
          <cell r="H53">
            <v>1</v>
          </cell>
          <cell r="K53">
            <v>1348.03</v>
          </cell>
          <cell r="P53">
            <v>269.60599999999999</v>
          </cell>
          <cell r="Q53">
            <v>200</v>
          </cell>
          <cell r="U53">
            <v>4.6073195700392429</v>
          </cell>
          <cell r="V53">
            <v>3.865496316847548</v>
          </cell>
          <cell r="Y53">
            <v>162.5206</v>
          </cell>
          <cell r="Z53">
            <v>273.46199999999999</v>
          </cell>
          <cell r="AA53">
            <v>236.38800000000001</v>
          </cell>
        </row>
        <row r="54">
          <cell r="A54" t="str">
            <v>243  Колбаса Сервелат Зернистый, ВЕС.  ПОКОМ</v>
          </cell>
          <cell r="B54" t="str">
            <v>кг</v>
          </cell>
          <cell r="C54"/>
          <cell r="D54">
            <v>132.655</v>
          </cell>
          <cell r="E54">
            <v>1.089</v>
          </cell>
          <cell r="F54">
            <v>88.665999999999997</v>
          </cell>
          <cell r="G54">
            <v>43.698</v>
          </cell>
          <cell r="H54">
            <v>1</v>
          </cell>
          <cell r="K54">
            <v>88.665999999999997</v>
          </cell>
          <cell r="N54">
            <v>71</v>
          </cell>
          <cell r="P54">
            <v>17.7332</v>
          </cell>
          <cell r="Q54">
            <v>80</v>
          </cell>
          <cell r="U54">
            <v>10.97929307739156</v>
          </cell>
          <cell r="V54">
            <v>6.4679809622628746</v>
          </cell>
          <cell r="Y54">
            <v>13.135</v>
          </cell>
          <cell r="Z54">
            <v>15.647600000000001</v>
          </cell>
          <cell r="AA54">
            <v>16.866999999999997</v>
          </cell>
        </row>
        <row r="55">
          <cell r="A55" t="str">
            <v>244  Колбаса Сервелат Кремлевский, ВЕС. ПОКОМ</v>
          </cell>
          <cell r="B55" t="str">
            <v>кг</v>
          </cell>
          <cell r="C55"/>
          <cell r="D55">
            <v>163.786</v>
          </cell>
          <cell r="E55">
            <v>72.628</v>
          </cell>
          <cell r="F55">
            <v>87.257999999999996</v>
          </cell>
          <cell r="G55">
            <v>134.08500000000001</v>
          </cell>
          <cell r="H55">
            <v>1</v>
          </cell>
          <cell r="K55">
            <v>87.257999999999996</v>
          </cell>
          <cell r="P55">
            <v>17.451599999999999</v>
          </cell>
          <cell r="Q55">
            <v>60</v>
          </cell>
          <cell r="U55">
            <v>11.121329849412088</v>
          </cell>
          <cell r="V55">
            <v>7.6832496733823845</v>
          </cell>
          <cell r="Y55">
            <v>10.318200000000001</v>
          </cell>
          <cell r="Z55">
            <v>11.741200000000001</v>
          </cell>
          <cell r="AA55">
            <v>16.4254</v>
          </cell>
        </row>
        <row r="56">
          <cell r="A56" t="str">
            <v>247  Сардельки Нежные, ВЕС.  ПОКОМ</v>
          </cell>
          <cell r="B56" t="str">
            <v>кг</v>
          </cell>
          <cell r="C56"/>
          <cell r="D56">
            <v>194.31700000000001</v>
          </cell>
          <cell r="E56"/>
          <cell r="F56">
            <v>134.471</v>
          </cell>
          <cell r="G56">
            <v>51.621000000000002</v>
          </cell>
          <cell r="H56">
            <v>1</v>
          </cell>
          <cell r="K56">
            <v>134.471</v>
          </cell>
          <cell r="N56">
            <v>264</v>
          </cell>
          <cell r="P56">
            <v>26.894200000000001</v>
          </cell>
          <cell r="Q56"/>
          <cell r="U56">
            <v>11.735653040432508</v>
          </cell>
          <cell r="V56">
            <v>11.735653040432508</v>
          </cell>
          <cell r="Y56">
            <v>16.312000000000001</v>
          </cell>
          <cell r="Z56">
            <v>30.718599999999999</v>
          </cell>
          <cell r="AA56">
            <v>40.1922</v>
          </cell>
        </row>
        <row r="57">
          <cell r="A57" t="str">
            <v>248  Сардельки Сочные ТМ Особый рецепт,   ПОКОМ</v>
          </cell>
          <cell r="B57" t="str">
            <v>кг</v>
          </cell>
          <cell r="C57"/>
          <cell r="D57">
            <v>-10.701000000000001</v>
          </cell>
          <cell r="E57">
            <v>134.45599999999999</v>
          </cell>
          <cell r="F57">
            <v>40.116999999999997</v>
          </cell>
          <cell r="G57">
            <v>8.827</v>
          </cell>
          <cell r="H57">
            <v>1</v>
          </cell>
          <cell r="K57">
            <v>110.685</v>
          </cell>
          <cell r="L57">
            <v>-70.567999999999998</v>
          </cell>
          <cell r="N57">
            <v>123</v>
          </cell>
          <cell r="P57">
            <v>22.137</v>
          </cell>
          <cell r="Q57">
            <v>110</v>
          </cell>
          <cell r="U57">
            <v>10.924108957853367</v>
          </cell>
          <cell r="V57">
            <v>5.9550526268238695</v>
          </cell>
          <cell r="Y57">
            <v>1.0684</v>
          </cell>
          <cell r="Z57">
            <v>4.8587999999999996</v>
          </cell>
          <cell r="AA57">
            <v>12.931999999999999</v>
          </cell>
        </row>
        <row r="58">
          <cell r="A58" t="str">
            <v>250  Сардельки стародворские с говядиной в обол. NDX, ВЕС. ПОКОМ</v>
          </cell>
          <cell r="B58" t="str">
            <v>кг</v>
          </cell>
          <cell r="C58"/>
          <cell r="D58">
            <v>885.76099999999997</v>
          </cell>
          <cell r="E58"/>
          <cell r="F58">
            <v>463.678</v>
          </cell>
          <cell r="G58">
            <v>395.49099999999999</v>
          </cell>
          <cell r="H58">
            <v>1</v>
          </cell>
          <cell r="K58">
            <v>463.678</v>
          </cell>
          <cell r="P58">
            <v>92.735600000000005</v>
          </cell>
          <cell r="Q58">
            <v>530</v>
          </cell>
          <cell r="U58">
            <v>9.9798890609431545</v>
          </cell>
          <cell r="V58">
            <v>4.2647160313838475</v>
          </cell>
          <cell r="Y58">
            <v>75.568399999999997</v>
          </cell>
          <cell r="Z58">
            <v>107.38219999999998</v>
          </cell>
          <cell r="AA58">
            <v>39.703199999999995</v>
          </cell>
        </row>
        <row r="59">
          <cell r="A59" t="str">
            <v>251  Сосиски Баварские, ВЕС.  ПОКОМ</v>
          </cell>
          <cell r="B59" t="str">
            <v>кг</v>
          </cell>
          <cell r="C59"/>
          <cell r="D59">
            <v>-3</v>
          </cell>
          <cell r="E59">
            <v>3</v>
          </cell>
          <cell r="F59"/>
          <cell r="G59"/>
          <cell r="H59">
            <v>0</v>
          </cell>
          <cell r="K59">
            <v>0</v>
          </cell>
          <cell r="P59">
            <v>0</v>
          </cell>
          <cell r="Q59">
            <v>0</v>
          </cell>
          <cell r="U59" t="e">
            <v>#DIV/0!</v>
          </cell>
          <cell r="V59" t="e">
            <v>#DIV/0!</v>
          </cell>
          <cell r="Y59">
            <v>0.6</v>
          </cell>
          <cell r="Z59">
            <v>0</v>
          </cell>
          <cell r="AA59">
            <v>0</v>
          </cell>
        </row>
        <row r="60">
          <cell r="A60" t="str">
            <v>253  Сосиски Ганноверские   ПОКОМ</v>
          </cell>
          <cell r="B60" t="str">
            <v>кг</v>
          </cell>
          <cell r="C60"/>
          <cell r="D60">
            <v>342.41199999999998</v>
          </cell>
          <cell r="E60">
            <v>98.457999999999998</v>
          </cell>
          <cell r="F60">
            <v>107.30500000000001</v>
          </cell>
          <cell r="G60">
            <v>308.12700000000001</v>
          </cell>
          <cell r="H60">
            <v>1</v>
          </cell>
          <cell r="K60">
            <v>107.30500000000001</v>
          </cell>
          <cell r="P60">
            <v>21.461000000000002</v>
          </cell>
          <cell r="Q60"/>
          <cell r="U60">
            <v>14.357532267834676</v>
          </cell>
          <cell r="V60">
            <v>14.357532267834676</v>
          </cell>
          <cell r="Y60">
            <v>4.6227999999999998</v>
          </cell>
          <cell r="Z60">
            <v>14.6678</v>
          </cell>
          <cell r="AA60">
            <v>16.154599999999999</v>
          </cell>
        </row>
        <row r="61">
          <cell r="A61" t="str">
            <v>254  Сосиски Датские, ВЕС, ТМ КОЛБАСНЫЙ СТАНДАРТ ПОКОМ</v>
          </cell>
          <cell r="B61" t="str">
            <v>кг</v>
          </cell>
          <cell r="C61"/>
          <cell r="D61">
            <v>-16.106000000000002</v>
          </cell>
          <cell r="E61">
            <v>16.106000000000002</v>
          </cell>
          <cell r="F61"/>
          <cell r="G61"/>
          <cell r="H61">
            <v>0</v>
          </cell>
          <cell r="K61">
            <v>0</v>
          </cell>
          <cell r="P61">
            <v>0</v>
          </cell>
          <cell r="Q61">
            <v>0</v>
          </cell>
          <cell r="U61" t="e">
            <v>#DIV/0!</v>
          </cell>
          <cell r="V61" t="e">
            <v>#DIV/0!</v>
          </cell>
          <cell r="Y61">
            <v>0</v>
          </cell>
          <cell r="Z61">
            <v>0</v>
          </cell>
          <cell r="AA61">
            <v>3.2212000000000005</v>
          </cell>
        </row>
        <row r="62">
          <cell r="A62" t="str">
            <v>255  Сосиски Молочные для завтрака ТМ Особый рецепт, п/а МГС, ВЕС, ТМ Стародворье  ПОКОМ</v>
          </cell>
          <cell r="B62" t="str">
            <v>кг</v>
          </cell>
          <cell r="C62"/>
          <cell r="D62">
            <v>88.808999999999997</v>
          </cell>
          <cell r="E62">
            <v>5014.7489999999998</v>
          </cell>
          <cell r="F62">
            <v>1955.5530000000001</v>
          </cell>
          <cell r="G62">
            <v>3075.7840000000001</v>
          </cell>
          <cell r="H62">
            <v>1</v>
          </cell>
          <cell r="K62">
            <v>1955.5530000000001</v>
          </cell>
          <cell r="P62">
            <v>391.11060000000003</v>
          </cell>
          <cell r="Q62">
            <v>1250</v>
          </cell>
          <cell r="U62">
            <v>11.060257635563953</v>
          </cell>
          <cell r="V62">
            <v>7.8642307316651605</v>
          </cell>
          <cell r="Y62">
            <v>256.6266</v>
          </cell>
          <cell r="Z62">
            <v>444.64700000000005</v>
          </cell>
          <cell r="AA62">
            <v>63.545399999999994</v>
          </cell>
        </row>
        <row r="63">
          <cell r="A63" t="str">
            <v>257  Сосиски Молочные оригинальные ТМ Особый рецепт, ВЕС.   ПОКОМ</v>
          </cell>
          <cell r="B63" t="str">
            <v>кг</v>
          </cell>
          <cell r="C63"/>
          <cell r="D63">
            <v>44.100999999999999</v>
          </cell>
          <cell r="E63"/>
          <cell r="F63">
            <v>40.183</v>
          </cell>
          <cell r="G63"/>
          <cell r="H63">
            <v>1</v>
          </cell>
          <cell r="K63">
            <v>40.183</v>
          </cell>
          <cell r="P63">
            <v>8.0366</v>
          </cell>
          <cell r="Q63">
            <v>50</v>
          </cell>
          <cell r="U63">
            <v>6.2215364706467913</v>
          </cell>
          <cell r="V63">
            <v>0</v>
          </cell>
          <cell r="Y63">
            <v>0</v>
          </cell>
          <cell r="Z63">
            <v>3.4670000000000001</v>
          </cell>
          <cell r="AA63">
            <v>0.55720000000000003</v>
          </cell>
        </row>
        <row r="64">
          <cell r="A64" t="str">
            <v>265  Колбаса Балыкбургская, ВЕС, ТМ Баварушка  ПОКОМ</v>
          </cell>
          <cell r="B64" t="str">
            <v>кг</v>
          </cell>
          <cell r="C64"/>
          <cell r="D64"/>
          <cell r="E64">
            <v>64.266000000000005</v>
          </cell>
          <cell r="F64">
            <v>17.823</v>
          </cell>
          <cell r="G64">
            <v>46.442999999999998</v>
          </cell>
          <cell r="H64">
            <v>0</v>
          </cell>
          <cell r="K64">
            <v>17.823</v>
          </cell>
          <cell r="P64">
            <v>3.5646</v>
          </cell>
          <cell r="Q64"/>
          <cell r="U64">
            <v>13.028951354990742</v>
          </cell>
          <cell r="V64">
            <v>13.028951354990742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266  Колбаса Филейбургская с сочным окороком, ВЕС, ТМ Баварушка  ПОКОМ</v>
          </cell>
          <cell r="B65" t="str">
            <v>кг</v>
          </cell>
          <cell r="C65"/>
          <cell r="D65">
            <v>483.589</v>
          </cell>
          <cell r="E65">
            <v>140.56</v>
          </cell>
          <cell r="F65">
            <v>165.78100000000001</v>
          </cell>
          <cell r="G65">
            <v>456.93799999999999</v>
          </cell>
          <cell r="H65">
            <v>1</v>
          </cell>
          <cell r="K65">
            <v>165.78100000000001</v>
          </cell>
          <cell r="P65">
            <v>33.156199999999998</v>
          </cell>
          <cell r="Q65"/>
          <cell r="U65">
            <v>13.781374222618998</v>
          </cell>
          <cell r="V65">
            <v>13.781374222618998</v>
          </cell>
          <cell r="Y65">
            <v>37.480800000000002</v>
          </cell>
          <cell r="Z65">
            <v>50.978200000000001</v>
          </cell>
          <cell r="AA65">
            <v>33.171800000000005</v>
          </cell>
        </row>
        <row r="66">
          <cell r="A66" t="str">
            <v>267  Колбаса Салями Филейбургская зернистая, оболочка фиброуз, ВЕС, ТМ Баварушка  ПОКОМ</v>
          </cell>
          <cell r="B66" t="str">
            <v>кг</v>
          </cell>
          <cell r="C66"/>
          <cell r="D66">
            <v>117.739</v>
          </cell>
          <cell r="E66">
            <v>46.569000000000003</v>
          </cell>
          <cell r="F66">
            <v>105.232</v>
          </cell>
          <cell r="G66">
            <v>51.692999999999998</v>
          </cell>
          <cell r="H66">
            <v>1</v>
          </cell>
          <cell r="K66">
            <v>105.232</v>
          </cell>
          <cell r="N66">
            <v>52</v>
          </cell>
          <cell r="P66">
            <v>21.046399999999998</v>
          </cell>
          <cell r="Q66">
            <v>130</v>
          </cell>
          <cell r="U66">
            <v>11.103704196442147</v>
          </cell>
          <cell r="V66">
            <v>4.9268758552531553</v>
          </cell>
          <cell r="Y66">
            <v>6.2168000000000001</v>
          </cell>
          <cell r="Z66">
            <v>14.5166</v>
          </cell>
          <cell r="AA66">
            <v>17.149999999999999</v>
          </cell>
        </row>
        <row r="67">
          <cell r="A67" t="str">
            <v>268  Сосиски Филейбургские с филе сочного окорока, ВЕС, ТМ Баварушка  ПОКОМ</v>
          </cell>
          <cell r="B67" t="str">
            <v>кг</v>
          </cell>
          <cell r="C67"/>
          <cell r="D67"/>
          <cell r="E67">
            <v>70.872</v>
          </cell>
          <cell r="F67">
            <v>9.0839999999999996</v>
          </cell>
          <cell r="G67">
            <v>61.787999999999997</v>
          </cell>
          <cell r="H67">
            <v>0</v>
          </cell>
          <cell r="K67">
            <v>9.0839999999999996</v>
          </cell>
          <cell r="P67">
            <v>1.8168</v>
          </cell>
          <cell r="Q67"/>
          <cell r="U67">
            <v>34.009247027741083</v>
          </cell>
          <cell r="V67">
            <v>34.009247027741083</v>
          </cell>
          <cell r="Y67">
            <v>0</v>
          </cell>
          <cell r="Z67">
            <v>0</v>
          </cell>
          <cell r="AA67">
            <v>0</v>
          </cell>
        </row>
        <row r="68">
          <cell r="A68" t="str">
            <v>272  Колбаса Сервелат Филедворский, фиброуз, в/у 0,35 кг срез,  ПОКОМ</v>
          </cell>
          <cell r="B68" t="str">
            <v>шт</v>
          </cell>
          <cell r="C68"/>
          <cell r="D68">
            <v>277</v>
          </cell>
          <cell r="E68"/>
          <cell r="F68">
            <v>101</v>
          </cell>
          <cell r="G68">
            <v>174</v>
          </cell>
          <cell r="H68">
            <v>0.35</v>
          </cell>
          <cell r="K68">
            <v>101</v>
          </cell>
          <cell r="P68">
            <v>20.2</v>
          </cell>
          <cell r="Q68">
            <v>50</v>
          </cell>
          <cell r="U68">
            <v>11.08910891089109</v>
          </cell>
          <cell r="V68">
            <v>8.6138613861386144</v>
          </cell>
          <cell r="Y68">
            <v>15.6</v>
          </cell>
          <cell r="Z68">
            <v>25.8</v>
          </cell>
          <cell r="AA68">
            <v>12.8</v>
          </cell>
        </row>
        <row r="69">
          <cell r="A69" t="str">
            <v>273  Сосиски Сочинки с сочной грудинкой, МГС 0.4кг,   ПОКОМ</v>
          </cell>
          <cell r="B69" t="str">
            <v>шт</v>
          </cell>
          <cell r="C69" t="str">
            <v>АКЦИЯ</v>
          </cell>
          <cell r="D69">
            <v>870</v>
          </cell>
          <cell r="E69">
            <v>360</v>
          </cell>
          <cell r="F69">
            <v>444.815</v>
          </cell>
          <cell r="G69">
            <v>334.185</v>
          </cell>
          <cell r="H69">
            <v>0.4</v>
          </cell>
          <cell r="K69">
            <v>804.81500000000005</v>
          </cell>
          <cell r="L69">
            <v>-360</v>
          </cell>
          <cell r="N69">
            <v>504</v>
          </cell>
          <cell r="P69">
            <v>160.96300000000002</v>
          </cell>
          <cell r="Q69">
            <v>0</v>
          </cell>
          <cell r="U69">
            <v>5.2073147245019031</v>
          </cell>
          <cell r="V69">
            <v>5.2073147245019031</v>
          </cell>
          <cell r="Y69">
            <v>147</v>
          </cell>
          <cell r="Z69">
            <v>123.2</v>
          </cell>
          <cell r="AA69">
            <v>145.4</v>
          </cell>
        </row>
        <row r="70">
          <cell r="A70" t="str">
            <v>276  Колбаса Сливушка ТМ Вязанка в оболочке полиамид 0,45 кг  ПОКОМ</v>
          </cell>
          <cell r="B70" t="str">
            <v>шт</v>
          </cell>
          <cell r="C70"/>
          <cell r="D70">
            <v>-112</v>
          </cell>
          <cell r="E70">
            <v>250</v>
          </cell>
          <cell r="F70">
            <v>-230</v>
          </cell>
          <cell r="G70">
            <v>58</v>
          </cell>
          <cell r="H70">
            <v>0.45</v>
          </cell>
          <cell r="K70">
            <v>20</v>
          </cell>
          <cell r="L70">
            <v>-250</v>
          </cell>
          <cell r="P70">
            <v>4</v>
          </cell>
          <cell r="Q70"/>
          <cell r="U70">
            <v>14.5</v>
          </cell>
          <cell r="V70">
            <v>14.5</v>
          </cell>
          <cell r="Y70">
            <v>0.4</v>
          </cell>
          <cell r="Z70">
            <v>0</v>
          </cell>
          <cell r="AA70">
            <v>0</v>
          </cell>
        </row>
        <row r="71">
          <cell r="A71" t="str">
            <v>283  Сосиски Сочинки, ВЕС, ТМ Стародворье ПОКОМ</v>
          </cell>
          <cell r="B71" t="str">
            <v>кг</v>
          </cell>
          <cell r="C71"/>
          <cell r="D71">
            <v>839.55899999999997</v>
          </cell>
          <cell r="E71">
            <v>79.692999999999998</v>
          </cell>
          <cell r="F71">
            <v>414.07299999999998</v>
          </cell>
          <cell r="G71">
            <v>500.67599999999999</v>
          </cell>
          <cell r="H71">
            <v>1</v>
          </cell>
          <cell r="K71">
            <v>414.07299999999998</v>
          </cell>
          <cell r="N71">
            <v>130</v>
          </cell>
          <cell r="P71">
            <v>82.814599999999999</v>
          </cell>
          <cell r="Q71">
            <v>280</v>
          </cell>
          <cell r="U71">
            <v>10.996563407901505</v>
          </cell>
          <cell r="V71">
            <v>7.6155170706614523</v>
          </cell>
          <cell r="Y71">
            <v>63.028999999999996</v>
          </cell>
          <cell r="Z71">
            <v>97.538199999999989</v>
          </cell>
          <cell r="AA71">
            <v>93.524199999999993</v>
          </cell>
        </row>
        <row r="72">
          <cell r="A72" t="str">
            <v>296  Колбаса Мясорубская с рубленой грудинкой 0,35кг срез ТМ Стародворье  ПОКОМ</v>
          </cell>
          <cell r="B72" t="str">
            <v>шт</v>
          </cell>
          <cell r="C72"/>
          <cell r="D72">
            <v>94</v>
          </cell>
          <cell r="E72"/>
          <cell r="F72">
            <v>76</v>
          </cell>
          <cell r="G72">
            <v>15</v>
          </cell>
          <cell r="H72">
            <v>0.35</v>
          </cell>
          <cell r="K72">
            <v>76</v>
          </cell>
          <cell r="N72">
            <v>72</v>
          </cell>
          <cell r="P72">
            <v>15.2</v>
          </cell>
          <cell r="Q72">
            <v>80</v>
          </cell>
          <cell r="U72">
            <v>10.986842105263158</v>
          </cell>
          <cell r="V72">
            <v>5.7236842105263159</v>
          </cell>
          <cell r="Y72">
            <v>36.200000000000003</v>
          </cell>
          <cell r="Z72">
            <v>12.4</v>
          </cell>
          <cell r="AA72">
            <v>14</v>
          </cell>
        </row>
        <row r="73">
          <cell r="A73" t="str">
            <v>301  Сосиски Сочинки по-баварски с сыром,  0.4кг, ТМ Стародворье  ПОКОМ</v>
          </cell>
          <cell r="B73" t="str">
            <v>шт</v>
          </cell>
          <cell r="C73" t="str">
            <v>АКЦИЯ</v>
          </cell>
          <cell r="D73">
            <v>2024</v>
          </cell>
          <cell r="E73">
            <v>18</v>
          </cell>
          <cell r="F73">
            <v>734</v>
          </cell>
          <cell r="G73">
            <v>1290</v>
          </cell>
          <cell r="H73">
            <v>0.4</v>
          </cell>
          <cell r="K73">
            <v>734</v>
          </cell>
          <cell r="P73">
            <v>146.80000000000001</v>
          </cell>
          <cell r="Q73">
            <v>0</v>
          </cell>
          <cell r="U73">
            <v>8.7874659400544957</v>
          </cell>
          <cell r="V73">
            <v>8.7874659400544957</v>
          </cell>
          <cell r="Y73">
            <v>7.4</v>
          </cell>
          <cell r="Z73">
            <v>192.8</v>
          </cell>
          <cell r="AA73">
            <v>139.6</v>
          </cell>
        </row>
        <row r="74">
          <cell r="A74" t="str">
            <v>302  Сосиски Сочинки по-баварски,  0.4кг, ТМ Стародворье  ПОКОМ</v>
          </cell>
          <cell r="B74" t="str">
            <v>шт</v>
          </cell>
          <cell r="C74" t="str">
            <v>АКЦИЯ</v>
          </cell>
          <cell r="D74">
            <v>2528.232</v>
          </cell>
          <cell r="E74">
            <v>107.768</v>
          </cell>
          <cell r="F74">
            <v>1820</v>
          </cell>
          <cell r="G74">
            <v>759</v>
          </cell>
          <cell r="H74">
            <v>0.4</v>
          </cell>
          <cell r="K74">
            <v>1130</v>
          </cell>
          <cell r="L74">
            <v>690</v>
          </cell>
          <cell r="N74">
            <v>360</v>
          </cell>
          <cell r="P74">
            <v>226</v>
          </cell>
          <cell r="Q74">
            <v>0</v>
          </cell>
          <cell r="U74">
            <v>4.9513274336283182</v>
          </cell>
          <cell r="V74">
            <v>4.9513274336283182</v>
          </cell>
          <cell r="Y74">
            <v>190</v>
          </cell>
          <cell r="Z74">
            <v>289.60000000000002</v>
          </cell>
          <cell r="AA74">
            <v>253.3536</v>
          </cell>
        </row>
        <row r="75">
          <cell r="A75" t="str">
            <v>312  Ветчина Филейская ТМ Вязанка ТС Столичная ВЕС  ПОКОМ</v>
          </cell>
          <cell r="B75" t="str">
            <v>кг</v>
          </cell>
          <cell r="C75" t="str">
            <v>АКЦИЯ</v>
          </cell>
          <cell r="D75">
            <v>475.46199999999999</v>
          </cell>
          <cell r="E75">
            <v>167.78800000000001</v>
          </cell>
          <cell r="F75">
            <v>125.82299999999999</v>
          </cell>
          <cell r="G75">
            <v>517.42700000000002</v>
          </cell>
          <cell r="H75">
            <v>1</v>
          </cell>
          <cell r="K75">
            <v>125.82299999999999</v>
          </cell>
          <cell r="P75">
            <v>25.1646</v>
          </cell>
          <cell r="Q75"/>
          <cell r="U75">
            <v>20.561701755640861</v>
          </cell>
          <cell r="V75">
            <v>20.561701755640861</v>
          </cell>
          <cell r="Y75">
            <v>11.6128</v>
          </cell>
          <cell r="Z75">
            <v>39.223599999999998</v>
          </cell>
          <cell r="AA75">
            <v>30.777999999999999</v>
          </cell>
        </row>
        <row r="76">
          <cell r="A76" t="str">
            <v>313 Колбаса вареная Молокуша ТМ Вязанка в оболочке полиамид. ВЕС  ПОКОМ</v>
          </cell>
          <cell r="B76" t="str">
            <v>кг</v>
          </cell>
          <cell r="C76" t="str">
            <v>АКЦИЯ</v>
          </cell>
          <cell r="D76">
            <v>914.52099999999996</v>
          </cell>
          <cell r="E76">
            <v>27.635000000000002</v>
          </cell>
          <cell r="F76">
            <v>591.46100000000001</v>
          </cell>
          <cell r="G76">
            <v>350.46499999999997</v>
          </cell>
          <cell r="H76">
            <v>1</v>
          </cell>
          <cell r="K76">
            <v>591.46100000000001</v>
          </cell>
          <cell r="N76">
            <v>594</v>
          </cell>
          <cell r="P76">
            <v>118.29220000000001</v>
          </cell>
          <cell r="Q76">
            <v>0</v>
          </cell>
          <cell r="U76">
            <v>7.9841697085691186</v>
          </cell>
          <cell r="V76">
            <v>7.9841697085691186</v>
          </cell>
          <cell r="Y76">
            <v>78.495399999999989</v>
          </cell>
          <cell r="Z76">
            <v>113.066</v>
          </cell>
          <cell r="AA76">
            <v>126.1694</v>
          </cell>
        </row>
        <row r="77">
          <cell r="A77" t="str">
            <v>314 Колбаса вареная Филейская ТМ Вязанка ТС Классическая в оболочке полиамид.  ПОКОМ</v>
          </cell>
          <cell r="B77" t="str">
            <v>кг</v>
          </cell>
          <cell r="C77" t="str">
            <v>АКЦИЯ</v>
          </cell>
          <cell r="D77">
            <v>1781.549</v>
          </cell>
          <cell r="E77">
            <v>727.19399999999996</v>
          </cell>
          <cell r="F77">
            <v>165.48</v>
          </cell>
          <cell r="G77">
            <v>2183.5939999999996</v>
          </cell>
          <cell r="H77">
            <v>1</v>
          </cell>
          <cell r="K77">
            <v>165.48</v>
          </cell>
          <cell r="P77">
            <v>33.095999999999997</v>
          </cell>
          <cell r="Q77"/>
          <cell r="U77">
            <v>65.977580372250415</v>
          </cell>
          <cell r="V77">
            <v>65.977580372250415</v>
          </cell>
          <cell r="Y77">
            <v>13.755000000000001</v>
          </cell>
          <cell r="Z77">
            <v>44.686999999999998</v>
          </cell>
          <cell r="AA77">
            <v>60.979399999999998</v>
          </cell>
        </row>
        <row r="78">
          <cell r="A78" t="str">
            <v>315 Колбаса Нежная ТМ Зареченские ТС Зареченские продукты в оболочкНТУ.  изделие вар  ПОКОМ</v>
          </cell>
          <cell r="B78" t="str">
            <v>кг</v>
          </cell>
          <cell r="C78"/>
          <cell r="D78">
            <v>1826.1590000000001</v>
          </cell>
          <cell r="E78"/>
          <cell r="F78">
            <v>191.92400000000001</v>
          </cell>
          <cell r="G78">
            <v>1333.36</v>
          </cell>
          <cell r="H78">
            <v>1</v>
          </cell>
          <cell r="K78">
            <v>191.92400000000001</v>
          </cell>
          <cell r="P78">
            <v>38.384799999999998</v>
          </cell>
          <cell r="Q78"/>
          <cell r="U78">
            <v>34.73666659719472</v>
          </cell>
          <cell r="V78">
            <v>34.73666659719472</v>
          </cell>
          <cell r="Y78">
            <v>23.1662</v>
          </cell>
          <cell r="Z78">
            <v>27.3216</v>
          </cell>
          <cell r="AA78">
            <v>27.860199999999999</v>
          </cell>
        </row>
        <row r="79">
          <cell r="A79" t="str">
            <v>318 Сосиски Датские ТМ Зареченские колбасы ТС Зареченские п полиамид в модифициров  ПОКОМ</v>
          </cell>
          <cell r="B79" t="str">
            <v>кг</v>
          </cell>
          <cell r="C79"/>
          <cell r="D79">
            <v>1344.4949999999999</v>
          </cell>
          <cell r="E79"/>
          <cell r="F79">
            <v>479.411</v>
          </cell>
          <cell r="G79">
            <v>828.26300000000003</v>
          </cell>
          <cell r="H79">
            <v>1</v>
          </cell>
          <cell r="K79">
            <v>479.411</v>
          </cell>
          <cell r="P79">
            <v>95.882199999999997</v>
          </cell>
          <cell r="Q79">
            <v>225</v>
          </cell>
          <cell r="U79">
            <v>10.984969055778862</v>
          </cell>
          <cell r="V79">
            <v>8.638339545817681</v>
          </cell>
          <cell r="Y79">
            <v>7.9756</v>
          </cell>
          <cell r="Z79">
            <v>106.374</v>
          </cell>
          <cell r="AA79">
            <v>119.97380000000001</v>
          </cell>
        </row>
        <row r="80">
          <cell r="A80" t="str">
            <v>319  Колбаса вареная Филейская ТМ Вязанка ТС Классическая, 0,45 кг. ПОКОМ</v>
          </cell>
          <cell r="B80" t="str">
            <v>шт</v>
          </cell>
          <cell r="C80"/>
          <cell r="D80">
            <v>-280</v>
          </cell>
          <cell r="E80">
            <v>350</v>
          </cell>
          <cell r="F80">
            <v>-210</v>
          </cell>
          <cell r="G80"/>
          <cell r="H80">
            <v>0</v>
          </cell>
          <cell r="K80">
            <v>70</v>
          </cell>
          <cell r="L80">
            <v>-280</v>
          </cell>
          <cell r="P80">
            <v>14</v>
          </cell>
          <cell r="Q80">
            <v>85</v>
          </cell>
          <cell r="U80">
            <v>6.0714285714285712</v>
          </cell>
          <cell r="V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320  Сосиски Сочинки с сочным окороком 0,4 кг ТМ Стародворье  ПОКОМ</v>
          </cell>
          <cell r="B81" t="str">
            <v>шт</v>
          </cell>
          <cell r="C81" t="str">
            <v>АКЦИЯ</v>
          </cell>
          <cell r="D81">
            <v>-5</v>
          </cell>
          <cell r="E81">
            <v>360</v>
          </cell>
          <cell r="F81">
            <v>-130</v>
          </cell>
          <cell r="G81">
            <v>116</v>
          </cell>
          <cell r="H81">
            <v>0</v>
          </cell>
          <cell r="K81">
            <v>230</v>
          </cell>
          <cell r="L81">
            <v>-360</v>
          </cell>
          <cell r="P81">
            <v>46</v>
          </cell>
          <cell r="Q81"/>
          <cell r="U81">
            <v>2.5217391304347827</v>
          </cell>
          <cell r="V81">
            <v>2.5217391304347827</v>
          </cell>
          <cell r="Y81">
            <v>0</v>
          </cell>
          <cell r="Z81">
            <v>0</v>
          </cell>
          <cell r="AA81">
            <v>29.8</v>
          </cell>
          <cell r="AB81" t="str">
            <v>акция/вывод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 t="str">
            <v>шт</v>
          </cell>
          <cell r="C82"/>
          <cell r="D82">
            <v>-228</v>
          </cell>
          <cell r="E82">
            <v>440</v>
          </cell>
          <cell r="F82">
            <v>-333</v>
          </cell>
          <cell r="G82">
            <v>185</v>
          </cell>
          <cell r="H82">
            <v>0.35</v>
          </cell>
          <cell r="K82">
            <v>27</v>
          </cell>
          <cell r="L82">
            <v>-360</v>
          </cell>
          <cell r="P82">
            <v>5.4</v>
          </cell>
          <cell r="Q82"/>
          <cell r="U82">
            <v>34.25925925925926</v>
          </cell>
          <cell r="V82">
            <v>34.25925925925926</v>
          </cell>
          <cell r="Y82">
            <v>1</v>
          </cell>
          <cell r="Z82">
            <v>0.2</v>
          </cell>
          <cell r="AA82">
            <v>0</v>
          </cell>
        </row>
        <row r="83">
          <cell r="A83" t="str">
            <v>339  Колбаса вареная Филейская ТМ Вязанка ТС Классическая, 0,40 кг.  ПОКОМ</v>
          </cell>
          <cell r="B83" t="str">
            <v>шт</v>
          </cell>
          <cell r="C83"/>
          <cell r="D83">
            <v>-0.35599999999999998</v>
          </cell>
          <cell r="E83">
            <v>0.35599999999999998</v>
          </cell>
          <cell r="F83"/>
          <cell r="G83"/>
          <cell r="H83">
            <v>0</v>
          </cell>
          <cell r="K83">
            <v>0</v>
          </cell>
          <cell r="P83">
            <v>0</v>
          </cell>
          <cell r="Q83"/>
          <cell r="U83" t="e">
            <v>#DIV/0!</v>
          </cell>
          <cell r="V83" t="e">
            <v>#DIV/0!</v>
          </cell>
          <cell r="Y83">
            <v>28.6</v>
          </cell>
          <cell r="Z83">
            <v>0.2712</v>
          </cell>
          <cell r="AA83">
            <v>-0.8</v>
          </cell>
        </row>
        <row r="84">
          <cell r="A84" t="str">
            <v>340 Ветчина Запекуша с сочным окороком ТМ Стародворские колбасы ТС Вязанка в обо 0,42 кг. ПОКОМ</v>
          </cell>
          <cell r="B84" t="str">
            <v>шт</v>
          </cell>
          <cell r="C84"/>
          <cell r="D84">
            <v>-180</v>
          </cell>
          <cell r="E84">
            <v>180</v>
          </cell>
          <cell r="F84">
            <v>-180</v>
          </cell>
          <cell r="G84"/>
          <cell r="H84">
            <v>0</v>
          </cell>
          <cell r="K84">
            <v>0</v>
          </cell>
          <cell r="L84">
            <v>-180</v>
          </cell>
          <cell r="P84">
            <v>0</v>
          </cell>
          <cell r="Q84"/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</row>
        <row r="85">
          <cell r="A85" t="str">
            <v>342 Колбаса вареная Филейбургская ТМ Баварушка ТС Баварушка в оболочке вектор 0,45 кг  ПОКОМ</v>
          </cell>
          <cell r="B85" t="str">
            <v>шт</v>
          </cell>
          <cell r="C85"/>
          <cell r="D85">
            <v>-162</v>
          </cell>
          <cell r="E85">
            <v>168</v>
          </cell>
          <cell r="F85">
            <v>-168</v>
          </cell>
          <cell r="G85"/>
          <cell r="H85">
            <v>0</v>
          </cell>
          <cell r="K85">
            <v>0</v>
          </cell>
          <cell r="L85">
            <v>-168</v>
          </cell>
          <cell r="P85">
            <v>0</v>
          </cell>
          <cell r="Q85"/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B86" t="str">
            <v>шт</v>
          </cell>
          <cell r="C86"/>
          <cell r="D86">
            <v>-515</v>
          </cell>
          <cell r="E86">
            <v>930</v>
          </cell>
          <cell r="F86">
            <v>-167</v>
          </cell>
          <cell r="G86">
            <v>17</v>
          </cell>
          <cell r="H86">
            <v>0</v>
          </cell>
          <cell r="K86">
            <v>3</v>
          </cell>
          <cell r="L86">
            <v>-170</v>
          </cell>
          <cell r="P86">
            <v>0.6</v>
          </cell>
          <cell r="Q86"/>
          <cell r="U86">
            <v>28.333333333333336</v>
          </cell>
          <cell r="V86">
            <v>28.333333333333336</v>
          </cell>
          <cell r="Y86">
            <v>0</v>
          </cell>
          <cell r="Z86">
            <v>0</v>
          </cell>
          <cell r="AA86">
            <v>0</v>
          </cell>
        </row>
        <row r="87">
          <cell r="A87" t="str">
            <v>344 Колбаса Салями Финская ТМ Стародворски колбасы ТС Вязанка в оболочке фиброуз в вак 0,35 кг ПОКОМ</v>
          </cell>
          <cell r="B87" t="str">
            <v>шт</v>
          </cell>
          <cell r="C87"/>
          <cell r="D87">
            <v>-98</v>
          </cell>
          <cell r="E87">
            <v>208</v>
          </cell>
          <cell r="F87">
            <v>-144</v>
          </cell>
          <cell r="G87"/>
          <cell r="H87">
            <v>0.35</v>
          </cell>
          <cell r="K87">
            <v>0</v>
          </cell>
          <cell r="L87">
            <v>-144</v>
          </cell>
          <cell r="P87">
            <v>0</v>
          </cell>
          <cell r="Q87"/>
          <cell r="U87" t="e">
            <v>#DIV/0!</v>
          </cell>
          <cell r="V87" t="e">
            <v>#DIV/0!</v>
          </cell>
          <cell r="Y87">
            <v>2.6</v>
          </cell>
          <cell r="Z87">
            <v>-0.2</v>
          </cell>
          <cell r="AA87">
            <v>0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B88" t="str">
            <v>шт</v>
          </cell>
          <cell r="C88"/>
          <cell r="D88">
            <v>-146</v>
          </cell>
          <cell r="E88">
            <v>246</v>
          </cell>
          <cell r="F88">
            <v>-54</v>
          </cell>
          <cell r="G88"/>
          <cell r="H88">
            <v>0</v>
          </cell>
          <cell r="K88">
            <v>0</v>
          </cell>
          <cell r="L88">
            <v>-54</v>
          </cell>
          <cell r="P88">
            <v>0</v>
          </cell>
          <cell r="Q88"/>
          <cell r="U88" t="e">
            <v>#DIV/0!</v>
          </cell>
          <cell r="V88" t="e">
            <v>#DIV/0!</v>
          </cell>
          <cell r="Y88">
            <v>0.4</v>
          </cell>
          <cell r="Z88">
            <v>0</v>
          </cell>
          <cell r="AA88">
            <v>0</v>
          </cell>
        </row>
        <row r="89">
          <cell r="A89" t="str">
            <v>347 Паштет печеночный со сливочным маслом ТМ Стародворье ламистер 0,1 кг. Консервы   ПОКОМ</v>
          </cell>
          <cell r="B89" t="str">
            <v>шт</v>
          </cell>
          <cell r="C89"/>
          <cell r="D89"/>
          <cell r="E89">
            <v>1200</v>
          </cell>
          <cell r="F89">
            <v>1200</v>
          </cell>
          <cell r="G89"/>
          <cell r="H89">
            <v>0</v>
          </cell>
          <cell r="K89">
            <v>0</v>
          </cell>
          <cell r="L89">
            <v>1200</v>
          </cell>
          <cell r="P89">
            <v>0</v>
          </cell>
          <cell r="Q89"/>
          <cell r="U89" t="e">
            <v>#DIV/0!</v>
          </cell>
          <cell r="V89" t="e">
            <v>#DIV/0!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350 Сосиски Молокуши миникушай ТМ Вязанка в оболочке амицел в модифиц газовой среде 0,45 кг  Поком</v>
          </cell>
          <cell r="B90" t="str">
            <v>шт</v>
          </cell>
          <cell r="C90"/>
          <cell r="D90">
            <v>-434</v>
          </cell>
          <cell r="E90">
            <v>1056</v>
          </cell>
          <cell r="F90">
            <v>-62</v>
          </cell>
          <cell r="G90">
            <v>282</v>
          </cell>
          <cell r="H90">
            <v>0</v>
          </cell>
          <cell r="K90">
            <v>136</v>
          </cell>
          <cell r="L90">
            <v>-198</v>
          </cell>
          <cell r="P90">
            <v>27.2</v>
          </cell>
          <cell r="Q90">
            <v>20</v>
          </cell>
          <cell r="U90">
            <v>11.102941176470589</v>
          </cell>
          <cell r="V90">
            <v>10.367647058823529</v>
          </cell>
          <cell r="Y90">
            <v>2.4</v>
          </cell>
          <cell r="Z90">
            <v>3.8</v>
          </cell>
          <cell r="AA90">
            <v>0.4</v>
          </cell>
        </row>
        <row r="91">
          <cell r="A91" t="str">
            <v>351 Сосиски Филейбургские с грудкой ТМ Баварушка в оболо амицел в моди газовой среде 0,33 кг  Поком</v>
          </cell>
          <cell r="B91" t="str">
            <v>шт</v>
          </cell>
          <cell r="C91"/>
          <cell r="D91">
            <v>-54</v>
          </cell>
          <cell r="E91">
            <v>312</v>
          </cell>
          <cell r="F91">
            <v>204</v>
          </cell>
          <cell r="G91"/>
          <cell r="H91">
            <v>0</v>
          </cell>
          <cell r="K91">
            <v>0</v>
          </cell>
          <cell r="L91">
            <v>204</v>
          </cell>
          <cell r="P91">
            <v>0</v>
          </cell>
          <cell r="Q91"/>
          <cell r="U91" t="e">
            <v>#DIV/0!</v>
          </cell>
          <cell r="V91" t="e">
            <v>#DIV/0!</v>
          </cell>
          <cell r="Y91">
            <v>0</v>
          </cell>
          <cell r="Z91">
            <v>0</v>
          </cell>
          <cell r="AA91">
            <v>0</v>
          </cell>
        </row>
        <row r="92">
          <cell r="A92" t="str">
            <v>352  Сардельки Сочинки с сыром 0,4 кг ТМ Стародворье   ПОКОМ</v>
          </cell>
          <cell r="B92" t="str">
            <v>шт</v>
          </cell>
          <cell r="C92" t="str">
            <v>АКЦИЯ</v>
          </cell>
          <cell r="D92">
            <v>286</v>
          </cell>
          <cell r="E92"/>
          <cell r="F92">
            <v>280</v>
          </cell>
          <cell r="G92"/>
          <cell r="H92">
            <v>0</v>
          </cell>
          <cell r="K92">
            <v>280</v>
          </cell>
          <cell r="N92">
            <v>324</v>
          </cell>
          <cell r="P92">
            <v>56</v>
          </cell>
          <cell r="Q92"/>
          <cell r="U92">
            <v>5.7857142857142856</v>
          </cell>
          <cell r="V92">
            <v>5.7857142857142856</v>
          </cell>
          <cell r="Y92">
            <v>0</v>
          </cell>
          <cell r="Z92">
            <v>0</v>
          </cell>
          <cell r="AA92">
            <v>51.8</v>
          </cell>
          <cell r="AB92" t="str">
            <v>акция/вывод</v>
          </cell>
        </row>
        <row r="93">
          <cell r="A93" t="str">
            <v>355 Сос Молочные для завтрака ОР полиамид мгс 0,4 кг НД СК  ПОКОМ</v>
          </cell>
          <cell r="B93" t="str">
            <v>шт</v>
          </cell>
          <cell r="C93"/>
          <cell r="D93">
            <v>-210</v>
          </cell>
          <cell r="E93">
            <v>222</v>
          </cell>
          <cell r="F93">
            <v>-198</v>
          </cell>
          <cell r="G93"/>
          <cell r="H93">
            <v>0</v>
          </cell>
          <cell r="K93">
            <v>0</v>
          </cell>
          <cell r="L93">
            <v>-198</v>
          </cell>
          <cell r="P93">
            <v>0</v>
          </cell>
          <cell r="Q93"/>
          <cell r="U93" t="e">
            <v>#DIV/0!</v>
          </cell>
          <cell r="V93" t="e">
            <v>#DIV/0!</v>
          </cell>
          <cell r="Y93">
            <v>0</v>
          </cell>
          <cell r="Z93">
            <v>0</v>
          </cell>
          <cell r="AA93">
            <v>0</v>
          </cell>
        </row>
        <row r="94">
          <cell r="A94" t="str">
            <v>358 Колбаса Сервелат Мясорубский ТМ Стародворье с мелкорубленным окороком в вак упак  ПОКОМ</v>
          </cell>
          <cell r="B94" t="str">
            <v>кг</v>
          </cell>
          <cell r="C94"/>
          <cell r="D94">
            <v>130.91499999999999</v>
          </cell>
          <cell r="E94"/>
          <cell r="F94">
            <v>12.193</v>
          </cell>
          <cell r="G94">
            <v>37.283000000000001</v>
          </cell>
          <cell r="H94">
            <v>1</v>
          </cell>
          <cell r="K94">
            <v>12.193</v>
          </cell>
          <cell r="P94">
            <v>2.4386000000000001</v>
          </cell>
          <cell r="Q94"/>
          <cell r="U94">
            <v>15.288690232100386</v>
          </cell>
          <cell r="V94">
            <v>15.288690232100386</v>
          </cell>
          <cell r="Y94">
            <v>5.7031999999999998</v>
          </cell>
          <cell r="Z94">
            <v>7.5563999999999991</v>
          </cell>
          <cell r="AA94">
            <v>2.7190000000000003</v>
          </cell>
        </row>
        <row r="95">
          <cell r="A95" t="str">
            <v>360 Колбаса варено-копченая  Сервелат Левантский ТМ Особый Рецепт  0,35 кг  ПОКОМ</v>
          </cell>
          <cell r="B95" t="str">
            <v>шт</v>
          </cell>
          <cell r="C95"/>
          <cell r="D95">
            <v>50</v>
          </cell>
          <cell r="E95">
            <v>10</v>
          </cell>
          <cell r="F95">
            <v>16</v>
          </cell>
          <cell r="G95">
            <v>38</v>
          </cell>
          <cell r="H95">
            <v>0.35</v>
          </cell>
          <cell r="K95">
            <v>16</v>
          </cell>
          <cell r="N95">
            <v>16</v>
          </cell>
          <cell r="P95">
            <v>3.2</v>
          </cell>
          <cell r="Q95"/>
          <cell r="U95">
            <v>16.875</v>
          </cell>
          <cell r="V95">
            <v>16.875</v>
          </cell>
          <cell r="Y95">
            <v>6.2</v>
          </cell>
          <cell r="Z95">
            <v>3.8</v>
          </cell>
          <cell r="AA95">
            <v>5.2</v>
          </cell>
        </row>
        <row r="96">
          <cell r="A96" t="str">
            <v>361 Колбаса Салями Филейбургская зернистая ТМ Баварушка в оболочке  в вак 0.28кг ПОКОМ</v>
          </cell>
          <cell r="B96" t="str">
            <v>шт</v>
          </cell>
          <cell r="C96"/>
          <cell r="D96">
            <v>118</v>
          </cell>
          <cell r="E96">
            <v>2</v>
          </cell>
          <cell r="F96">
            <v>54</v>
          </cell>
          <cell r="G96">
            <v>64</v>
          </cell>
          <cell r="H96">
            <v>0.28000000000000003</v>
          </cell>
          <cell r="K96">
            <v>54</v>
          </cell>
          <cell r="P96">
            <v>10.8</v>
          </cell>
          <cell r="Q96">
            <v>55</v>
          </cell>
          <cell r="U96">
            <v>11.018518518518517</v>
          </cell>
          <cell r="V96">
            <v>5.9259259259259256</v>
          </cell>
          <cell r="Y96">
            <v>3.8</v>
          </cell>
          <cell r="Z96">
            <v>10.8</v>
          </cell>
          <cell r="AA96">
            <v>4.8</v>
          </cell>
        </row>
        <row r="97">
          <cell r="A97" t="str">
            <v>363 Сардельки Филейские Вязанка ТМ Вязанка в обол NDX  ПОКОМ</v>
          </cell>
          <cell r="B97" t="str">
            <v>кг</v>
          </cell>
          <cell r="C97"/>
          <cell r="D97">
            <v>216.816</v>
          </cell>
          <cell r="E97">
            <v>7.6999999999999999E-2</v>
          </cell>
          <cell r="F97">
            <v>214.58</v>
          </cell>
          <cell r="G97"/>
          <cell r="H97">
            <v>1</v>
          </cell>
          <cell r="K97">
            <v>214.58</v>
          </cell>
          <cell r="N97">
            <v>16</v>
          </cell>
          <cell r="P97">
            <v>42.916000000000004</v>
          </cell>
          <cell r="Q97">
            <v>240</v>
          </cell>
          <cell r="U97">
            <v>5.9651412060769875</v>
          </cell>
          <cell r="V97">
            <v>0.37282132537981172</v>
          </cell>
          <cell r="Y97">
            <v>38.364400000000003</v>
          </cell>
          <cell r="Z97">
            <v>28.639999999999997</v>
          </cell>
          <cell r="AA97">
            <v>26.222000000000001</v>
          </cell>
        </row>
        <row r="98">
          <cell r="A98" t="str">
            <v>364 Колбаса Сервелат Филейбургский с копченой грудинкой ТМ Баварушка  в/у 0,28 кг  ПОКОМ</v>
          </cell>
          <cell r="B98" t="str">
            <v>шт</v>
          </cell>
          <cell r="C98"/>
          <cell r="D98">
            <v>176</v>
          </cell>
          <cell r="E98">
            <v>11</v>
          </cell>
          <cell r="F98">
            <v>68</v>
          </cell>
          <cell r="G98">
            <v>118</v>
          </cell>
          <cell r="H98">
            <v>0.28000000000000003</v>
          </cell>
          <cell r="K98">
            <v>68</v>
          </cell>
          <cell r="P98">
            <v>13.6</v>
          </cell>
          <cell r="Q98">
            <v>30</v>
          </cell>
          <cell r="U98">
            <v>10.882352941176471</v>
          </cell>
          <cell r="V98">
            <v>8.6764705882352935</v>
          </cell>
          <cell r="Y98">
            <v>7.2</v>
          </cell>
          <cell r="Z98">
            <v>19</v>
          </cell>
          <cell r="AA98">
            <v>7.8</v>
          </cell>
        </row>
        <row r="99">
          <cell r="A99" t="str">
            <v>367 Вареные колбасы Молокуша Вязанка Фикс.вес 0,45 п/а Вязанка  ПОКОМ</v>
          </cell>
          <cell r="B99" t="str">
            <v>шт</v>
          </cell>
          <cell r="C99"/>
          <cell r="D99">
            <v>-600</v>
          </cell>
          <cell r="E99">
            <v>600</v>
          </cell>
          <cell r="F99">
            <v>-600</v>
          </cell>
          <cell r="G99"/>
          <cell r="H99">
            <v>0</v>
          </cell>
          <cell r="K99">
            <v>0</v>
          </cell>
          <cell r="L99">
            <v>-600</v>
          </cell>
          <cell r="P99">
            <v>0</v>
          </cell>
          <cell r="Q99"/>
          <cell r="U99" t="e">
            <v>#DIV/0!</v>
          </cell>
          <cell r="V99" t="e">
            <v>#DIV/0!</v>
          </cell>
          <cell r="Y99">
            <v>0</v>
          </cell>
          <cell r="Z99">
            <v>0</v>
          </cell>
          <cell r="AA99">
            <v>0</v>
          </cell>
        </row>
        <row r="100">
          <cell r="A100" t="str">
            <v>369 Колбаса Сливушка ТМ Вязанка в оболочке полиамид вес.  ПОКОМ</v>
          </cell>
          <cell r="B100" t="str">
            <v>кг</v>
          </cell>
          <cell r="C100" t="str">
            <v>АКЦИЯ</v>
          </cell>
          <cell r="D100">
            <v>462.95100000000002</v>
          </cell>
          <cell r="E100">
            <v>5.5650000000000004</v>
          </cell>
          <cell r="F100">
            <v>143.38200000000001</v>
          </cell>
          <cell r="G100">
            <v>325.13400000000001</v>
          </cell>
          <cell r="H100">
            <v>0</v>
          </cell>
          <cell r="K100">
            <v>143.38200000000001</v>
          </cell>
          <cell r="P100">
            <v>28.676400000000001</v>
          </cell>
          <cell r="Q100"/>
          <cell r="U100">
            <v>11.338034062853078</v>
          </cell>
          <cell r="V100">
            <v>11.338034062853078</v>
          </cell>
          <cell r="Y100">
            <v>0</v>
          </cell>
          <cell r="Z100">
            <v>0</v>
          </cell>
          <cell r="AA100">
            <v>17.220400000000001</v>
          </cell>
          <cell r="AB100" t="str">
            <v>акция/вывод</v>
          </cell>
        </row>
        <row r="101">
          <cell r="A101" t="str">
            <v>370 Ветчина Сливушка с индейкой ТМ Вязанка в оболочке полиамид.</v>
          </cell>
          <cell r="B101" t="str">
            <v>кг</v>
          </cell>
          <cell r="C101" t="str">
            <v>АКЦИЯ</v>
          </cell>
          <cell r="D101">
            <v>496.22500000000002</v>
          </cell>
          <cell r="E101">
            <v>350.74</v>
          </cell>
          <cell r="F101">
            <v>93.209000000000003</v>
          </cell>
          <cell r="G101">
            <v>752.25699999999995</v>
          </cell>
          <cell r="H101">
            <v>0</v>
          </cell>
          <cell r="K101">
            <v>93.209000000000003</v>
          </cell>
          <cell r="P101">
            <v>18.6418</v>
          </cell>
          <cell r="Q101"/>
          <cell r="U101">
            <v>40.353238421182503</v>
          </cell>
          <cell r="V101">
            <v>40.353238421182503</v>
          </cell>
          <cell r="Y101">
            <v>0</v>
          </cell>
          <cell r="Z101">
            <v>0</v>
          </cell>
          <cell r="AA101">
            <v>20.258600000000001</v>
          </cell>
          <cell r="AB101" t="str">
            <v>акция/вывод</v>
          </cell>
        </row>
        <row r="102">
          <cell r="A102" t="str">
            <v>371  Сосиски Сочинки Молочные 0,4 кг ТМ Стародворье  ПОКОМ</v>
          </cell>
          <cell r="B102" t="str">
            <v>шт</v>
          </cell>
          <cell r="C102" t="str">
            <v>АКЦИЯ</v>
          </cell>
          <cell r="D102">
            <v>321</v>
          </cell>
          <cell r="E102">
            <v>445</v>
          </cell>
          <cell r="F102">
            <v>379</v>
          </cell>
          <cell r="G102">
            <v>384</v>
          </cell>
          <cell r="H102">
            <v>0</v>
          </cell>
          <cell r="K102">
            <v>379</v>
          </cell>
          <cell r="P102">
            <v>75.8</v>
          </cell>
          <cell r="Q102"/>
          <cell r="U102">
            <v>5.0659630606860162</v>
          </cell>
          <cell r="V102">
            <v>5.0659630606860162</v>
          </cell>
          <cell r="Y102">
            <v>0</v>
          </cell>
          <cell r="Z102">
            <v>0</v>
          </cell>
          <cell r="AA102">
            <v>42.4</v>
          </cell>
          <cell r="AB102" t="str">
            <v>акция/вывод</v>
          </cell>
        </row>
        <row r="103">
          <cell r="A103" t="str">
            <v>372  Сосиски Сочинки Сливочные 0,4 кг ТМ Стародворье  ПОКОМ</v>
          </cell>
          <cell r="B103" t="str">
            <v>шт</v>
          </cell>
          <cell r="C103" t="str">
            <v>АКЦИЯ</v>
          </cell>
          <cell r="D103">
            <v>373</v>
          </cell>
          <cell r="E103">
            <v>443</v>
          </cell>
          <cell r="F103">
            <v>381</v>
          </cell>
          <cell r="G103">
            <v>435</v>
          </cell>
          <cell r="H103">
            <v>0</v>
          </cell>
          <cell r="K103">
            <v>381</v>
          </cell>
          <cell r="P103">
            <v>76.2</v>
          </cell>
          <cell r="Q103"/>
          <cell r="U103">
            <v>5.7086614173228343</v>
          </cell>
          <cell r="V103">
            <v>5.7086614173228343</v>
          </cell>
          <cell r="Y103">
            <v>0</v>
          </cell>
          <cell r="Z103">
            <v>0</v>
          </cell>
          <cell r="AA103">
            <v>34.200000000000003</v>
          </cell>
          <cell r="AB103" t="str">
            <v>акция/вывод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C104"/>
          <cell r="D104">
            <v>134.98599999999999</v>
          </cell>
          <cell r="E104">
            <v>19.651</v>
          </cell>
          <cell r="F104">
            <v>68.427000000000007</v>
          </cell>
          <cell r="G104">
            <v>86.21</v>
          </cell>
          <cell r="H104">
            <v>1</v>
          </cell>
          <cell r="K104">
            <v>68.427000000000007</v>
          </cell>
          <cell r="P104">
            <v>13.685400000000001</v>
          </cell>
          <cell r="Q104">
            <v>65</v>
          </cell>
          <cell r="U104">
            <v>11.0490011252868</v>
          </cell>
          <cell r="V104">
            <v>6.2994139740161037</v>
          </cell>
          <cell r="Y104">
            <v>0</v>
          </cell>
          <cell r="Z104">
            <v>0</v>
          </cell>
          <cell r="AA104">
            <v>0.49340000000000001</v>
          </cell>
          <cell r="AB104" t="str">
            <v>новые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C105"/>
          <cell r="D105">
            <v>135.69499999999999</v>
          </cell>
          <cell r="E105">
            <v>22.844999999999999</v>
          </cell>
          <cell r="F105">
            <v>72.801000000000002</v>
          </cell>
          <cell r="G105">
            <v>85.739000000000004</v>
          </cell>
          <cell r="H105">
            <v>1</v>
          </cell>
          <cell r="K105">
            <v>72.801000000000002</v>
          </cell>
          <cell r="P105">
            <v>14.5602</v>
          </cell>
          <cell r="Q105">
            <v>75</v>
          </cell>
          <cell r="U105">
            <v>11.039614840455489</v>
          </cell>
          <cell r="V105">
            <v>5.8885866952377031</v>
          </cell>
          <cell r="Y105">
            <v>0</v>
          </cell>
          <cell r="Z105">
            <v>0</v>
          </cell>
          <cell r="AA105">
            <v>2.4558</v>
          </cell>
          <cell r="AB105" t="str">
            <v>новые</v>
          </cell>
        </row>
        <row r="106">
          <cell r="A106" t="str">
            <v>385 Ветчина Нежная ТМ Зареченские ТС Зареченские продук в оболочке полиамид большой батон.  ПОКОМ</v>
          </cell>
          <cell r="B106" t="str">
            <v>кг</v>
          </cell>
          <cell r="C106"/>
          <cell r="D106"/>
          <cell r="E106">
            <v>259.62</v>
          </cell>
          <cell r="F106">
            <v>3.1480000000000001</v>
          </cell>
          <cell r="G106">
            <v>252.87200000000001</v>
          </cell>
          <cell r="H106">
            <v>0</v>
          </cell>
          <cell r="K106">
            <v>3.1480000000000001</v>
          </cell>
          <cell r="P106">
            <v>0.62960000000000005</v>
          </cell>
          <cell r="Q106"/>
          <cell r="U106">
            <v>401.63913595933923</v>
          </cell>
          <cell r="V106">
            <v>401.63913595933923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 t="str">
            <v>386 Колбаса Филейбургская с душистым чесноком ТМ Баварушка в оболочке фиброуз в вакуу  ПОКОМ</v>
          </cell>
          <cell r="B107" t="str">
            <v>кг</v>
          </cell>
          <cell r="C107"/>
          <cell r="D107"/>
          <cell r="E107">
            <v>12.961</v>
          </cell>
          <cell r="F107"/>
          <cell r="G107"/>
          <cell r="H107">
            <v>0</v>
          </cell>
          <cell r="K107">
            <v>0</v>
          </cell>
          <cell r="P107">
            <v>0</v>
          </cell>
          <cell r="Q107"/>
          <cell r="U107" t="e">
            <v>#DIV/0!</v>
          </cell>
          <cell r="V107" t="e">
            <v>#DIV/0!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C108"/>
          <cell r="D108">
            <v>-536</v>
          </cell>
          <cell r="E108">
            <v>685</v>
          </cell>
          <cell r="F108">
            <v>321</v>
          </cell>
          <cell r="G108">
            <v>-172</v>
          </cell>
          <cell r="H108">
            <v>0</v>
          </cell>
          <cell r="K108">
            <v>321</v>
          </cell>
          <cell r="P108">
            <v>64.2</v>
          </cell>
          <cell r="Q108"/>
          <cell r="U108">
            <v>-2.6791277258566977</v>
          </cell>
          <cell r="V108">
            <v>-2.6791277258566977</v>
          </cell>
          <cell r="Y108">
            <v>0</v>
          </cell>
          <cell r="Z108">
            <v>52.2</v>
          </cell>
          <cell r="AA108">
            <v>61.2</v>
          </cell>
        </row>
        <row r="109">
          <cell r="A109" t="str">
            <v>БОНУС_225  Колбаса Дугушка со шпиком, ВЕС, ТМ Стародворье   ПОКОМ</v>
          </cell>
          <cell r="B109" t="str">
            <v>кг</v>
          </cell>
          <cell r="C109"/>
          <cell r="D109">
            <v>-664.73699999999997</v>
          </cell>
          <cell r="E109">
            <v>906.72500000000002</v>
          </cell>
          <cell r="F109">
            <v>538.76</v>
          </cell>
          <cell r="G109">
            <v>-296.77199999999999</v>
          </cell>
          <cell r="H109">
            <v>0</v>
          </cell>
          <cell r="K109">
            <v>538.76</v>
          </cell>
          <cell r="P109">
            <v>107.752</v>
          </cell>
          <cell r="Q109"/>
          <cell r="U109">
            <v>-2.7542133788699976</v>
          </cell>
          <cell r="V109">
            <v>-2.7542133788699976</v>
          </cell>
          <cell r="Y109">
            <v>0</v>
          </cell>
          <cell r="Z109">
            <v>98.530999999999992</v>
          </cell>
          <cell r="AA109">
            <v>43.589199999999998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C110"/>
          <cell r="D110">
            <v>-119.3</v>
          </cell>
          <cell r="E110">
            <v>139.63900000000001</v>
          </cell>
          <cell r="F110">
            <v>40.369</v>
          </cell>
          <cell r="G110">
            <v>-20.03</v>
          </cell>
          <cell r="H110">
            <v>0</v>
          </cell>
          <cell r="K110">
            <v>40.369</v>
          </cell>
          <cell r="P110">
            <v>8.0738000000000003</v>
          </cell>
          <cell r="Q110"/>
          <cell r="U110">
            <v>-2.4808640293294362</v>
          </cell>
          <cell r="V110">
            <v>-2.4808640293294362</v>
          </cell>
          <cell r="Y110">
            <v>0</v>
          </cell>
          <cell r="Z110">
            <v>15.4672</v>
          </cell>
          <cell r="AA110">
            <v>10.845600000000001</v>
          </cell>
        </row>
        <row r="111">
          <cell r="A111" t="str">
            <v>У_231  Колбаса Молочная по-стародворски, ВЕС   ПОКОМ</v>
          </cell>
          <cell r="B111" t="str">
            <v>кг</v>
          </cell>
          <cell r="C111"/>
          <cell r="D111">
            <v>-10.754</v>
          </cell>
          <cell r="E111">
            <v>10.754</v>
          </cell>
          <cell r="F111"/>
          <cell r="G111"/>
          <cell r="H111">
            <v>0</v>
          </cell>
          <cell r="K111">
            <v>0</v>
          </cell>
          <cell r="P111">
            <v>0</v>
          </cell>
          <cell r="Q111"/>
          <cell r="U111" t="e">
            <v>#DIV/0!</v>
          </cell>
          <cell r="V111" t="e">
            <v>#DIV/0!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 t="str">
            <v>колбаса вареная Мусульманская халяль Вязанка 0,4 кг</v>
          </cell>
          <cell r="B112" t="str">
            <v>шт</v>
          </cell>
          <cell r="H112">
            <v>0.4</v>
          </cell>
          <cell r="K112">
            <v>0</v>
          </cell>
          <cell r="P112">
            <v>0</v>
          </cell>
          <cell r="Q112">
            <v>250</v>
          </cell>
          <cell r="U112" t="e">
            <v>#DIV/0!</v>
          </cell>
          <cell r="V112" t="e">
            <v>#DIV/0!</v>
          </cell>
          <cell r="AB112" t="str">
            <v>новые</v>
          </cell>
        </row>
        <row r="113">
          <cell r="A113" t="str">
            <v>сосиски Восточные халяль Вязанка  0,33 кг</v>
          </cell>
          <cell r="B113" t="str">
            <v>шт</v>
          </cell>
          <cell r="H113">
            <v>0.33</v>
          </cell>
          <cell r="K113">
            <v>0</v>
          </cell>
          <cell r="P113">
            <v>0</v>
          </cell>
          <cell r="Q113">
            <v>225</v>
          </cell>
          <cell r="U113" t="e">
            <v>#DIV/0!</v>
          </cell>
          <cell r="V113" t="e">
            <v>#DIV/0!</v>
          </cell>
          <cell r="AB113" t="str">
            <v>новые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30</v>
          </cell>
          <cell r="F7">
            <v>60</v>
          </cell>
        </row>
        <row r="8">
          <cell r="A8" t="str">
            <v>043  Ветчина Нежная ТМ Особый рецепт, п/а, 0,4кг    ПОКОМ</v>
          </cell>
          <cell r="D8">
            <v>4</v>
          </cell>
          <cell r="F8">
            <v>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7.65</v>
          </cell>
          <cell r="F9">
            <v>45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8.1</v>
          </cell>
          <cell r="F10">
            <v>18</v>
          </cell>
        </row>
        <row r="11">
          <cell r="A11" t="str">
            <v>059  Колбаса Докторская по-стародворски  0.5 кг, ПОКОМ</v>
          </cell>
          <cell r="D11">
            <v>30</v>
          </cell>
          <cell r="F11">
            <v>60</v>
          </cell>
        </row>
        <row r="12">
          <cell r="A12" t="str">
            <v>060  Колбаса Докторская стародворская  0,5 кг,ПОКОМ</v>
          </cell>
          <cell r="D12">
            <v>10</v>
          </cell>
          <cell r="F12">
            <v>20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19.8</v>
          </cell>
          <cell r="F13">
            <v>66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48</v>
          </cell>
          <cell r="F14">
            <v>120</v>
          </cell>
        </row>
        <row r="15">
          <cell r="A15" t="str">
            <v>091  Сардельки Баварские, МГС 0.38кг, ТМ Стародворье  ПОКОМ</v>
          </cell>
          <cell r="D15">
            <v>25.08</v>
          </cell>
          <cell r="F15">
            <v>66</v>
          </cell>
        </row>
        <row r="16">
          <cell r="A16" t="str">
            <v>096  Сосиски Баварские,  0.42кг,ПОКОМ</v>
          </cell>
          <cell r="D16">
            <v>846.72</v>
          </cell>
          <cell r="F16">
            <v>2016</v>
          </cell>
        </row>
        <row r="17">
          <cell r="A17" t="str">
            <v>100  Сосиски Баварушки, 0.6кг, БАВАРУШКА ПОКОМ</v>
          </cell>
          <cell r="D17">
            <v>19.2</v>
          </cell>
          <cell r="F17">
            <v>32</v>
          </cell>
        </row>
        <row r="18">
          <cell r="A18" t="str">
            <v>108  Сосиски С сыром,  0.42кг,ядрена копоть ПОКОМ</v>
          </cell>
          <cell r="D18">
            <v>5.04</v>
          </cell>
          <cell r="F18">
            <v>12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6.6</v>
          </cell>
          <cell r="F19">
            <v>12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6.3</v>
          </cell>
          <cell r="F20">
            <v>18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21</v>
          </cell>
          <cell r="F22">
            <v>60</v>
          </cell>
        </row>
        <row r="23">
          <cell r="A23" t="str">
            <v>248  Сардельки Сочные ТМ Особый рецепт,   ПОКОМ</v>
          </cell>
          <cell r="D23">
            <v>284.10599999999999</v>
          </cell>
          <cell r="F23">
            <v>284.10599999999999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7.2</v>
          </cell>
          <cell r="F24">
            <v>18</v>
          </cell>
        </row>
        <row r="25">
          <cell r="A25" t="str">
            <v>302  Сосиски Сочинки по-баварски,  0.4кг, ТМ Стародворье  ПОКОМ</v>
          </cell>
          <cell r="D25">
            <v>7.2</v>
          </cell>
          <cell r="F25">
            <v>18</v>
          </cell>
        </row>
        <row r="26">
          <cell r="A26" t="str">
            <v>309  Сосиски Сочинки с сыром 0,4 кг ТМ Стародворье  ПОКОМ</v>
          </cell>
          <cell r="D26">
            <v>7.2</v>
          </cell>
          <cell r="F26">
            <v>18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5.04</v>
          </cell>
          <cell r="F27">
            <v>12</v>
          </cell>
        </row>
        <row r="28">
          <cell r="A28" t="str">
            <v>342 Колбаса вареная Филейбургская ТМ Баварушка ТС Баварушка в оболочке вектор 0,45 кг  ПОКОМ</v>
          </cell>
          <cell r="D28">
            <v>24.3</v>
          </cell>
          <cell r="F28">
            <v>54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28</v>
          </cell>
          <cell r="F29">
            <v>70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22.4</v>
          </cell>
          <cell r="F30">
            <v>64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21</v>
          </cell>
          <cell r="F31">
            <v>60</v>
          </cell>
        </row>
        <row r="32">
          <cell r="A32" t="str">
            <v>348 Сосиски Баварские с сыром ТМ Стародворье в оболочке айпил в мод газовой среде 0,42 кг.  ПОКОМ</v>
          </cell>
          <cell r="D32">
            <v>153.72</v>
          </cell>
          <cell r="F32">
            <v>366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29.7</v>
          </cell>
          <cell r="F33">
            <v>66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5.94</v>
          </cell>
          <cell r="F34">
            <v>18</v>
          </cell>
        </row>
        <row r="35">
          <cell r="A35" t="str">
            <v>352  Сардельки Сочинки с сыром 0,4 кг ТМ Стародворье   ПОКОМ</v>
          </cell>
          <cell r="D35">
            <v>18</v>
          </cell>
          <cell r="F35">
            <v>18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50.4</v>
          </cell>
          <cell r="F36">
            <v>126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5.4</v>
          </cell>
          <cell r="F37">
            <v>12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5.4</v>
          </cell>
          <cell r="F38">
            <v>18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10.08</v>
          </cell>
          <cell r="F39">
            <v>12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7.2</v>
          </cell>
          <cell r="F40">
            <v>18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10.08</v>
          </cell>
          <cell r="F41">
            <v>12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244.8</v>
          </cell>
          <cell r="F42">
            <v>816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198</v>
          </cell>
          <cell r="F43">
            <v>660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212.4</v>
          </cell>
          <cell r="F44">
            <v>708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230.4</v>
          </cell>
          <cell r="F45">
            <v>768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32.4</v>
          </cell>
          <cell r="F46">
            <v>360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230.4</v>
          </cell>
          <cell r="F47">
            <v>640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159</v>
          </cell>
          <cell r="F48">
            <v>636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156</v>
          </cell>
          <cell r="F49">
            <v>624</v>
          </cell>
        </row>
        <row r="50">
          <cell r="A50" t="str">
            <v>Мини-сосиски в тесте "Фрайпики" 3,7кг ВЕС,  ПОКОМ</v>
          </cell>
          <cell r="D50">
            <v>358.9</v>
          </cell>
          <cell r="F50">
            <v>358.9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192</v>
          </cell>
          <cell r="F51">
            <v>768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166.5</v>
          </cell>
          <cell r="F52">
            <v>666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150</v>
          </cell>
          <cell r="F53">
            <v>600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169.5</v>
          </cell>
          <cell r="F54">
            <v>678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192</v>
          </cell>
          <cell r="F55">
            <v>768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450</v>
          </cell>
          <cell r="F56">
            <v>600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468</v>
          </cell>
          <cell r="F57">
            <v>624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444</v>
          </cell>
          <cell r="F58">
            <v>592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662.4</v>
          </cell>
          <cell r="F59">
            <v>736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172</v>
          </cell>
          <cell r="F60">
            <v>400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158.24</v>
          </cell>
          <cell r="F61">
            <v>368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684</v>
          </cell>
          <cell r="F62">
            <v>760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240.8</v>
          </cell>
          <cell r="F63">
            <v>560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619.20000000000005</v>
          </cell>
          <cell r="F64">
            <v>688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192.64</v>
          </cell>
          <cell r="F65">
            <v>448</v>
          </cell>
        </row>
        <row r="66">
          <cell r="A66" t="str">
            <v>Хотстеры ТМ Горячая штучка ТС Хотстеры 0,25 кг зам  ПОКОМ</v>
          </cell>
          <cell r="D66">
            <v>159</v>
          </cell>
          <cell r="F66">
            <v>636</v>
          </cell>
        </row>
        <row r="67">
          <cell r="A67" t="str">
            <v>Хрустящие крылышки острые к пиву ТМ Горячая штучка 0,3кг зам  ПОКОМ</v>
          </cell>
          <cell r="D67">
            <v>198</v>
          </cell>
          <cell r="F67">
            <v>660</v>
          </cell>
        </row>
        <row r="68">
          <cell r="A68" t="str">
            <v>Хрустящие крылышки ТМ Горячая штучка 0,3 кг зам  ПОКОМ</v>
          </cell>
          <cell r="D68">
            <v>180</v>
          </cell>
          <cell r="F68">
            <v>600</v>
          </cell>
        </row>
        <row r="69">
          <cell r="A69" t="str">
            <v>Чебупицца курочка по-итальянски Горячая штучка 0,25 кг зам  ПОКОМ</v>
          </cell>
          <cell r="D69">
            <v>150</v>
          </cell>
          <cell r="F69">
            <v>600</v>
          </cell>
        </row>
        <row r="70">
          <cell r="A70" t="str">
            <v>Чебупицца Пепперони ТМ Горячая штучка ТС Чебупицца 0.25кг зам  ПОКОМ</v>
          </cell>
          <cell r="D70">
            <v>138</v>
          </cell>
          <cell r="F70">
            <v>552</v>
          </cell>
        </row>
        <row r="71">
          <cell r="A71" t="str">
            <v>Итого</v>
          </cell>
          <cell r="D71">
            <v>9425.7360000000008</v>
          </cell>
          <cell r="F71">
            <v>21832.006000000001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11"/>
  <sheetViews>
    <sheetView tabSelected="1" workbookViewId="0">
      <pane ySplit="5" topLeftCell="A66" activePane="bottomLeft" state="frozen"/>
      <selection pane="bottomLeft" activeCell="Y70" sqref="Y70"/>
    </sheetView>
  </sheetViews>
  <sheetFormatPr defaultColWidth="10.5" defaultRowHeight="11.45" customHeight="1" outlineLevelRow="2" x14ac:dyDescent="0.2"/>
  <cols>
    <col min="1" max="1" width="68.83203125" style="1" customWidth="1"/>
    <col min="2" max="2" width="3.1640625" style="1" customWidth="1"/>
    <col min="3" max="3" width="8.33203125" style="1" customWidth="1"/>
    <col min="4" max="7" width="6.6640625" style="1" customWidth="1"/>
    <col min="8" max="8" width="4.6640625" style="21" customWidth="1"/>
    <col min="9" max="9" width="2" style="2" customWidth="1"/>
    <col min="10" max="10" width="1.6640625" style="2" customWidth="1"/>
    <col min="11" max="13" width="7.83203125" style="2" customWidth="1"/>
    <col min="14" max="14" width="7.83203125" style="26" customWidth="1"/>
    <col min="15" max="15" width="2" style="2" customWidth="1"/>
    <col min="16" max="16" width="8.1640625" style="2" customWidth="1"/>
    <col min="17" max="17" width="10.5" style="2"/>
    <col min="18" max="18" width="2.1640625" style="2" customWidth="1"/>
    <col min="19" max="19" width="16.5" style="2" customWidth="1"/>
    <col min="20" max="21" width="5.83203125" style="2" customWidth="1"/>
    <col min="22" max="24" width="7.33203125" style="2" customWidth="1"/>
    <col min="25" max="25" width="28.6640625" style="2" customWidth="1"/>
    <col min="26" max="26" width="10.5" style="2"/>
    <col min="27" max="28" width="2.1640625" style="2" customWidth="1"/>
    <col min="29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17" t="s">
        <v>129</v>
      </c>
      <c r="D3" s="4" t="s">
        <v>3</v>
      </c>
      <c r="E3" s="4"/>
      <c r="F3" s="4"/>
      <c r="G3" s="4"/>
      <c r="H3" s="9" t="s">
        <v>113</v>
      </c>
      <c r="I3" s="10" t="s">
        <v>114</v>
      </c>
      <c r="J3" s="10" t="s">
        <v>115</v>
      </c>
      <c r="K3" s="10" t="s">
        <v>116</v>
      </c>
      <c r="L3" s="10" t="s">
        <v>117</v>
      </c>
      <c r="M3" s="10" t="s">
        <v>118</v>
      </c>
      <c r="N3" s="11" t="s">
        <v>118</v>
      </c>
      <c r="O3" s="10" t="s">
        <v>118</v>
      </c>
      <c r="P3" s="10" t="s">
        <v>119</v>
      </c>
      <c r="Q3" s="12" t="s">
        <v>120</v>
      </c>
      <c r="R3" s="10" t="s">
        <v>121</v>
      </c>
      <c r="S3" s="28" t="s">
        <v>136</v>
      </c>
      <c r="T3" s="10" t="s">
        <v>122</v>
      </c>
      <c r="U3" s="10" t="s">
        <v>123</v>
      </c>
      <c r="V3" s="12" t="s">
        <v>124</v>
      </c>
      <c r="W3" s="12" t="s">
        <v>125</v>
      </c>
      <c r="X3" s="12" t="s">
        <v>130</v>
      </c>
      <c r="Y3" s="10" t="s">
        <v>126</v>
      </c>
      <c r="Z3" s="10" t="s">
        <v>127</v>
      </c>
      <c r="AA3" s="10"/>
      <c r="AB3" s="10"/>
    </row>
    <row r="4" spans="1:28" ht="26.1" customHeight="1" x14ac:dyDescent="0.2">
      <c r="A4" s="4" t="s">
        <v>1</v>
      </c>
      <c r="B4" s="4" t="s">
        <v>2</v>
      </c>
      <c r="C4" s="17" t="s">
        <v>129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3" t="s">
        <v>128</v>
      </c>
      <c r="M4" s="13" t="s">
        <v>135</v>
      </c>
      <c r="N4" s="15" t="s">
        <v>134</v>
      </c>
      <c r="O4" s="14"/>
      <c r="P4" s="10"/>
      <c r="Q4" s="11"/>
      <c r="R4" s="10"/>
      <c r="S4" s="10"/>
      <c r="T4" s="10"/>
      <c r="U4" s="10"/>
      <c r="V4" s="10"/>
      <c r="W4" s="10"/>
      <c r="X4" s="10"/>
      <c r="Y4" s="10"/>
      <c r="Z4" s="10" t="s">
        <v>120</v>
      </c>
      <c r="AA4" s="10" t="s">
        <v>121</v>
      </c>
      <c r="AB4" s="10"/>
    </row>
    <row r="5" spans="1:28" ht="11.1" customHeight="1" x14ac:dyDescent="0.2">
      <c r="A5" s="5"/>
      <c r="B5" s="5"/>
      <c r="C5" s="5"/>
      <c r="D5" s="6"/>
      <c r="E5" s="6"/>
      <c r="F5" s="16">
        <f t="shared" ref="F5:G5" si="0">SUM(F6:F252)</f>
        <v>24771.898000000005</v>
      </c>
      <c r="G5" s="16">
        <f t="shared" si="0"/>
        <v>22861.789000000004</v>
      </c>
      <c r="H5" s="9"/>
      <c r="I5" s="16">
        <f t="shared" ref="I5:S5" si="1">SUM(I6:I252)</f>
        <v>0</v>
      </c>
      <c r="J5" s="16">
        <f t="shared" si="1"/>
        <v>0</v>
      </c>
      <c r="K5" s="16">
        <f t="shared" si="1"/>
        <v>20814.792000000005</v>
      </c>
      <c r="L5" s="16">
        <f t="shared" si="1"/>
        <v>3957.1059999999998</v>
      </c>
      <c r="M5" s="16">
        <f t="shared" si="1"/>
        <v>18870</v>
      </c>
      <c r="N5" s="16">
        <f t="shared" si="1"/>
        <v>10134</v>
      </c>
      <c r="O5" s="16">
        <f t="shared" si="1"/>
        <v>0</v>
      </c>
      <c r="P5" s="16">
        <f t="shared" si="1"/>
        <v>4162.9583999999995</v>
      </c>
      <c r="Q5" s="16">
        <f t="shared" si="1"/>
        <v>13076.644399999999</v>
      </c>
      <c r="R5" s="16">
        <f t="shared" si="1"/>
        <v>0</v>
      </c>
      <c r="S5" s="16">
        <f t="shared" si="1"/>
        <v>0</v>
      </c>
      <c r="T5" s="10"/>
      <c r="U5" s="10"/>
      <c r="V5" s="16">
        <f>SUM(V6:V252)</f>
        <v>6217.6236000000017</v>
      </c>
      <c r="W5" s="16">
        <f>SUM(W6:W252)</f>
        <v>5520.1425999999992</v>
      </c>
      <c r="X5" s="16">
        <f>SUM(X6:X252)</f>
        <v>6442.9098000000004</v>
      </c>
      <c r="Y5" s="10"/>
      <c r="Z5" s="16">
        <f>SUM(Z6:Z252)</f>
        <v>11467.768399999999</v>
      </c>
      <c r="AA5" s="16">
        <f>SUM(AA6:AA252)</f>
        <v>0</v>
      </c>
      <c r="AB5" s="16">
        <f>SUM(AB6:AB252)</f>
        <v>0</v>
      </c>
    </row>
    <row r="6" spans="1:28" ht="11.1" customHeight="1" outlineLevel="2" x14ac:dyDescent="0.2">
      <c r="A6" s="7" t="s">
        <v>8</v>
      </c>
      <c r="B6" s="7" t="s">
        <v>9</v>
      </c>
      <c r="C6" s="18" t="str">
        <f>VLOOKUP(A6,[1]TDSheet!$A:$C,3,0)</f>
        <v>АКЦИЯ</v>
      </c>
      <c r="D6" s="8">
        <v>783.13499999999999</v>
      </c>
      <c r="E6" s="8"/>
      <c r="F6" s="8">
        <v>67.281000000000006</v>
      </c>
      <c r="G6" s="8">
        <v>705.00099999999998</v>
      </c>
      <c r="H6" s="21">
        <f>VLOOKUP(A6,[1]TDSheet!$A:$H,8,0)</f>
        <v>0</v>
      </c>
      <c r="K6" s="2">
        <f>F6-L6</f>
        <v>67.281000000000006</v>
      </c>
      <c r="M6" s="2">
        <f>VLOOKUP(A6,[1]TDSheet!$A:$Q,17,0)</f>
        <v>0</v>
      </c>
      <c r="P6" s="2">
        <f>K6/5</f>
        <v>13.456200000000001</v>
      </c>
      <c r="Q6" s="20"/>
      <c r="R6" s="20"/>
      <c r="S6" s="20"/>
      <c r="T6" s="2">
        <f>(G6+M6+N6+Q6+R6)/P6</f>
        <v>52.392280138523503</v>
      </c>
      <c r="U6" s="2">
        <f>(G6+M6+N6)/P6</f>
        <v>52.392280138523503</v>
      </c>
      <c r="V6" s="2">
        <f>VLOOKUP(A6,[1]TDSheet!$A:$Z,26,0)</f>
        <v>28.473000000000003</v>
      </c>
      <c r="W6" s="2">
        <f>VLOOKUP(A6,[1]TDSheet!$A:$AA,27,0)</f>
        <v>33.944400000000002</v>
      </c>
      <c r="X6" s="2">
        <f>VLOOKUP(A6,[1]TDSheet!$A:$P,16,0)</f>
        <v>35.879399999999997</v>
      </c>
      <c r="Y6" s="24" t="str">
        <f>VLOOKUP(A6,[1]TDSheet!$A:$AB,28,0)</f>
        <v>убран из бланка заказа</v>
      </c>
      <c r="Z6" s="2">
        <f>Q6*H6</f>
        <v>0</v>
      </c>
    </row>
    <row r="7" spans="1:28" ht="11.1" customHeight="1" outlineLevel="2" x14ac:dyDescent="0.2">
      <c r="A7" s="7" t="s">
        <v>10</v>
      </c>
      <c r="B7" s="7" t="s">
        <v>9</v>
      </c>
      <c r="C7" s="18" t="str">
        <f>VLOOKUP(A7,[1]TDSheet!$A:$C,3,0)</f>
        <v>АКЦИЯ</v>
      </c>
      <c r="D7" s="8">
        <v>826.05899999999997</v>
      </c>
      <c r="E7" s="8"/>
      <c r="F7" s="8">
        <v>225.911</v>
      </c>
      <c r="G7" s="8">
        <v>554.38599999999997</v>
      </c>
      <c r="H7" s="21">
        <f>VLOOKUP(A7,[1]TDSheet!$A:$H,8,0)</f>
        <v>1</v>
      </c>
      <c r="K7" s="2">
        <f t="shared" ref="K7:K70" si="2">F7-L7</f>
        <v>225.911</v>
      </c>
      <c r="M7" s="2">
        <f>VLOOKUP(A7,[1]TDSheet!$A:$Q,17,0)</f>
        <v>0</v>
      </c>
      <c r="P7" s="2">
        <f t="shared" ref="P7:P70" si="3">K7/5</f>
        <v>45.182200000000002</v>
      </c>
      <c r="Q7" s="20"/>
      <c r="R7" s="20"/>
      <c r="S7" s="20"/>
      <c r="T7" s="2">
        <f t="shared" ref="T7:T70" si="4">(G7+M7+N7+Q7+R7)/P7</f>
        <v>12.270008985839555</v>
      </c>
      <c r="U7" s="2">
        <f t="shared" ref="U7:U70" si="5">(G7+M7+N7)/P7</f>
        <v>12.270008985839555</v>
      </c>
      <c r="V7" s="2">
        <f>VLOOKUP(A7,[1]TDSheet!$A:$Z,26,0)</f>
        <v>70.895200000000003</v>
      </c>
      <c r="W7" s="2">
        <f>VLOOKUP(A7,[1]TDSheet!$A:$AA,27,0)</f>
        <v>48.861800000000002</v>
      </c>
      <c r="X7" s="2">
        <f>VLOOKUP(A7,[1]TDSheet!$A:$P,16,0)</f>
        <v>78.255399999999995</v>
      </c>
      <c r="Z7" s="2">
        <f t="shared" ref="Z7:Z70" si="6">Q7*H7</f>
        <v>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225.45699999999999</v>
      </c>
      <c r="E8" s="8"/>
      <c r="F8" s="8">
        <v>0.85</v>
      </c>
      <c r="G8" s="8">
        <v>214.203</v>
      </c>
      <c r="H8" s="21">
        <f>VLOOKUP(A8,[1]TDSheet!$A:$H,8,0)</f>
        <v>0</v>
      </c>
      <c r="K8" s="2">
        <f t="shared" si="2"/>
        <v>0.85</v>
      </c>
      <c r="M8" s="2">
        <f>VLOOKUP(A8,[1]TDSheet!$A:$Q,17,0)</f>
        <v>0</v>
      </c>
      <c r="P8" s="2">
        <f t="shared" si="3"/>
        <v>0.16999999999999998</v>
      </c>
      <c r="Q8" s="20"/>
      <c r="R8" s="20"/>
      <c r="S8" s="20"/>
      <c r="T8" s="2">
        <f t="shared" si="4"/>
        <v>1260.0176470588237</v>
      </c>
      <c r="U8" s="2">
        <f t="shared" si="5"/>
        <v>1260.0176470588237</v>
      </c>
      <c r="V8" s="2">
        <f>VLOOKUP(A8,[1]TDSheet!$A:$Z,26,0)</f>
        <v>0</v>
      </c>
      <c r="W8" s="2">
        <f>VLOOKUP(A8,[1]TDSheet!$A:$AA,27,0)</f>
        <v>0</v>
      </c>
      <c r="X8" s="2">
        <f>VLOOKUP(A8,[1]TDSheet!$A:$P,16,0)</f>
        <v>0</v>
      </c>
      <c r="Z8" s="2">
        <f t="shared" si="6"/>
        <v>0</v>
      </c>
    </row>
    <row r="9" spans="1:28" ht="11.1" customHeight="1" outlineLevel="2" x14ac:dyDescent="0.2">
      <c r="A9" s="7" t="s">
        <v>12</v>
      </c>
      <c r="B9" s="7" t="s">
        <v>9</v>
      </c>
      <c r="C9" s="7"/>
      <c r="D9" s="8">
        <v>360.59100000000001</v>
      </c>
      <c r="E9" s="8"/>
      <c r="F9" s="8">
        <v>219.39</v>
      </c>
      <c r="G9" s="8">
        <v>4.7990000000000004</v>
      </c>
      <c r="H9" s="21">
        <f>VLOOKUP(A9,[1]TDSheet!$A:$H,8,0)</f>
        <v>1</v>
      </c>
      <c r="K9" s="2">
        <f t="shared" si="2"/>
        <v>219.39</v>
      </c>
      <c r="M9" s="2">
        <f>VLOOKUP(A9,[1]TDSheet!$A:$Q,17,0)</f>
        <v>135</v>
      </c>
      <c r="N9" s="26">
        <v>148</v>
      </c>
      <c r="P9" s="2">
        <f t="shared" si="3"/>
        <v>43.878</v>
      </c>
      <c r="Q9" s="20">
        <f t="shared" ref="Q9:Q66" si="7">12*P9-G9-M9-N9</f>
        <v>238.73700000000008</v>
      </c>
      <c r="R9" s="20"/>
      <c r="S9" s="20"/>
      <c r="T9" s="2">
        <f t="shared" si="4"/>
        <v>12.000000000000002</v>
      </c>
      <c r="U9" s="2">
        <f t="shared" si="5"/>
        <v>6.5590728839053734</v>
      </c>
      <c r="V9" s="2">
        <f>VLOOKUP(A9,[1]TDSheet!$A:$Z,26,0)</f>
        <v>59.504600000000003</v>
      </c>
      <c r="W9" s="2">
        <f>VLOOKUP(A9,[1]TDSheet!$A:$AA,27,0)</f>
        <v>57.122</v>
      </c>
      <c r="X9" s="2">
        <f>VLOOKUP(A9,[1]TDSheet!$A:$P,16,0)</f>
        <v>49.535199999999996</v>
      </c>
      <c r="Z9" s="2">
        <f t="shared" si="6"/>
        <v>238.73700000000008</v>
      </c>
    </row>
    <row r="10" spans="1:28" ht="11.1" customHeight="1" outlineLevel="2" x14ac:dyDescent="0.2">
      <c r="A10" s="7" t="s">
        <v>13</v>
      </c>
      <c r="B10" s="7" t="s">
        <v>9</v>
      </c>
      <c r="C10" s="7"/>
      <c r="D10" s="8">
        <v>592.27599999999995</v>
      </c>
      <c r="E10" s="8"/>
      <c r="F10" s="8">
        <v>480.86500000000001</v>
      </c>
      <c r="G10" s="8"/>
      <c r="H10" s="21">
        <f>VLOOKUP(A10,[1]TDSheet!$A:$H,8,0)</f>
        <v>1</v>
      </c>
      <c r="K10" s="2">
        <f t="shared" si="2"/>
        <v>480.86500000000001</v>
      </c>
      <c r="M10" s="2">
        <f>VLOOKUP(A10,[1]TDSheet!$A:$Q,17,0)</f>
        <v>1070</v>
      </c>
      <c r="N10" s="26">
        <v>455</v>
      </c>
      <c r="P10" s="2">
        <f t="shared" si="3"/>
        <v>96.173000000000002</v>
      </c>
      <c r="Q10" s="20"/>
      <c r="R10" s="20"/>
      <c r="S10" s="20"/>
      <c r="T10" s="2">
        <f t="shared" si="4"/>
        <v>15.856841317209611</v>
      </c>
      <c r="U10" s="2">
        <f t="shared" si="5"/>
        <v>15.856841317209611</v>
      </c>
      <c r="V10" s="2">
        <f>VLOOKUP(A10,[1]TDSheet!$A:$Z,26,0)</f>
        <v>131.9864</v>
      </c>
      <c r="W10" s="2">
        <f>VLOOKUP(A10,[1]TDSheet!$A:$AA,27,0)</f>
        <v>133.59459999999999</v>
      </c>
      <c r="X10" s="2">
        <f>VLOOKUP(A10,[1]TDSheet!$A:$P,16,0)</f>
        <v>163.167</v>
      </c>
      <c r="Z10" s="2">
        <f t="shared" si="6"/>
        <v>0</v>
      </c>
    </row>
    <row r="11" spans="1:28" ht="11.1" customHeight="1" outlineLevel="2" x14ac:dyDescent="0.2">
      <c r="A11" s="7" t="s">
        <v>14</v>
      </c>
      <c r="B11" s="7" t="s">
        <v>9</v>
      </c>
      <c r="C11" s="7"/>
      <c r="D11" s="8">
        <v>56.491999999999997</v>
      </c>
      <c r="E11" s="8"/>
      <c r="F11" s="8"/>
      <c r="G11" s="8"/>
      <c r="H11" s="21">
        <f>VLOOKUP(A11,[1]TDSheet!$A:$H,8,0)</f>
        <v>0</v>
      </c>
      <c r="K11" s="2">
        <f t="shared" si="2"/>
        <v>0</v>
      </c>
      <c r="M11" s="2">
        <f>VLOOKUP(A11,[1]TDSheet!$A:$Q,17,0)</f>
        <v>0</v>
      </c>
      <c r="P11" s="2">
        <f t="shared" si="3"/>
        <v>0</v>
      </c>
      <c r="Q11" s="20"/>
      <c r="R11" s="20"/>
      <c r="S11" s="20"/>
      <c r="T11" s="2" t="e">
        <f t="shared" si="4"/>
        <v>#DIV/0!</v>
      </c>
      <c r="U11" s="2" t="e">
        <f t="shared" si="5"/>
        <v>#DIV/0!</v>
      </c>
      <c r="V11" s="2">
        <f>VLOOKUP(A11,[1]TDSheet!$A:$Z,26,0)</f>
        <v>0</v>
      </c>
      <c r="W11" s="2">
        <f>VLOOKUP(A11,[1]TDSheet!$A:$AA,27,0)</f>
        <v>0</v>
      </c>
      <c r="X11" s="2">
        <f>VLOOKUP(A11,[1]TDSheet!$A:$P,16,0)</f>
        <v>2.2869999999999999</v>
      </c>
      <c r="Z11" s="2">
        <f t="shared" si="6"/>
        <v>0</v>
      </c>
    </row>
    <row r="12" spans="1:28" ht="11.1" customHeight="1" outlineLevel="2" x14ac:dyDescent="0.2">
      <c r="A12" s="7" t="s">
        <v>22</v>
      </c>
      <c r="B12" s="7" t="s">
        <v>23</v>
      </c>
      <c r="C12" s="7"/>
      <c r="D12" s="8">
        <v>58</v>
      </c>
      <c r="E12" s="8"/>
      <c r="F12" s="8">
        <v>20</v>
      </c>
      <c r="G12" s="8">
        <v>33</v>
      </c>
      <c r="H12" s="21">
        <f>VLOOKUP(A12,[1]TDSheet!$A:$H,8,0)</f>
        <v>0</v>
      </c>
      <c r="K12" s="2">
        <f t="shared" si="2"/>
        <v>20</v>
      </c>
      <c r="M12" s="2">
        <f>VLOOKUP(A12,[1]TDSheet!$A:$Q,17,0)</f>
        <v>0</v>
      </c>
      <c r="P12" s="2">
        <f t="shared" si="3"/>
        <v>4</v>
      </c>
      <c r="Q12" s="20"/>
      <c r="R12" s="20"/>
      <c r="S12" s="20"/>
      <c r="T12" s="2">
        <f t="shared" si="4"/>
        <v>8.25</v>
      </c>
      <c r="U12" s="2">
        <f t="shared" si="5"/>
        <v>8.25</v>
      </c>
      <c r="V12" s="2">
        <f>VLOOKUP(A12,[1]TDSheet!$A:$Z,26,0)</f>
        <v>0</v>
      </c>
      <c r="W12" s="2">
        <f>VLOOKUP(A12,[1]TDSheet!$A:$AA,27,0)</f>
        <v>0</v>
      </c>
      <c r="X12" s="2">
        <f>VLOOKUP(A12,[1]TDSheet!$A:$P,16,0)</f>
        <v>2.4</v>
      </c>
      <c r="Z12" s="2">
        <f t="shared" si="6"/>
        <v>0</v>
      </c>
    </row>
    <row r="13" spans="1:28" ht="11.1" customHeight="1" outlineLevel="2" x14ac:dyDescent="0.2">
      <c r="A13" s="7" t="s">
        <v>24</v>
      </c>
      <c r="B13" s="7" t="s">
        <v>23</v>
      </c>
      <c r="C13" s="7"/>
      <c r="D13" s="8">
        <v>42</v>
      </c>
      <c r="E13" s="8"/>
      <c r="F13" s="8">
        <v>13</v>
      </c>
      <c r="G13" s="8">
        <v>27</v>
      </c>
      <c r="H13" s="21">
        <f>VLOOKUP(A13,[1]TDSheet!$A:$H,8,0)</f>
        <v>0</v>
      </c>
      <c r="K13" s="2">
        <f t="shared" si="2"/>
        <v>13</v>
      </c>
      <c r="M13" s="2">
        <f>VLOOKUP(A13,[1]TDSheet!$A:$Q,17,0)</f>
        <v>0</v>
      </c>
      <c r="P13" s="2">
        <f t="shared" si="3"/>
        <v>2.6</v>
      </c>
      <c r="Q13" s="20"/>
      <c r="R13" s="20"/>
      <c r="S13" s="20"/>
      <c r="T13" s="2">
        <f t="shared" si="4"/>
        <v>10.384615384615385</v>
      </c>
      <c r="U13" s="2">
        <f t="shared" si="5"/>
        <v>10.384615384615385</v>
      </c>
      <c r="V13" s="2">
        <f>VLOOKUP(A13,[1]TDSheet!$A:$Z,26,0)</f>
        <v>0</v>
      </c>
      <c r="W13" s="2">
        <f>VLOOKUP(A13,[1]TDSheet!$A:$AA,27,0)</f>
        <v>0</v>
      </c>
      <c r="X13" s="2">
        <f>VLOOKUP(A13,[1]TDSheet!$A:$P,16,0)</f>
        <v>0.8</v>
      </c>
      <c r="Z13" s="2">
        <f t="shared" si="6"/>
        <v>0</v>
      </c>
    </row>
    <row r="14" spans="1:28" ht="21.95" customHeight="1" outlineLevel="2" x14ac:dyDescent="0.2">
      <c r="A14" s="7" t="s">
        <v>25</v>
      </c>
      <c r="B14" s="7" t="s">
        <v>23</v>
      </c>
      <c r="C14" s="7"/>
      <c r="D14" s="8">
        <v>63</v>
      </c>
      <c r="E14" s="8">
        <v>10</v>
      </c>
      <c r="F14" s="8">
        <v>40</v>
      </c>
      <c r="G14" s="8">
        <v>30</v>
      </c>
      <c r="H14" s="21">
        <f>VLOOKUP(A14,[1]TDSheet!$A:$H,8,0)</f>
        <v>0.4</v>
      </c>
      <c r="K14" s="2">
        <f t="shared" si="2"/>
        <v>40</v>
      </c>
      <c r="M14" s="2">
        <f>VLOOKUP(A14,[1]TDSheet!$A:$Q,17,0)</f>
        <v>40</v>
      </c>
      <c r="P14" s="2">
        <f t="shared" si="3"/>
        <v>8</v>
      </c>
      <c r="Q14" s="20">
        <f t="shared" si="7"/>
        <v>26</v>
      </c>
      <c r="R14" s="20"/>
      <c r="S14" s="20"/>
      <c r="T14" s="2">
        <f t="shared" si="4"/>
        <v>12</v>
      </c>
      <c r="U14" s="2">
        <f t="shared" si="5"/>
        <v>8.75</v>
      </c>
      <c r="V14" s="2">
        <f>VLOOKUP(A14,[1]TDSheet!$A:$Z,26,0)</f>
        <v>14.4</v>
      </c>
      <c r="W14" s="2">
        <f>VLOOKUP(A14,[1]TDSheet!$A:$AA,27,0)</f>
        <v>10.8</v>
      </c>
      <c r="X14" s="2">
        <f>VLOOKUP(A14,[1]TDSheet!$A:$P,16,0)</f>
        <v>10.199999999999999</v>
      </c>
      <c r="Z14" s="2">
        <f t="shared" si="6"/>
        <v>10.4</v>
      </c>
    </row>
    <row r="15" spans="1:28" ht="11.1" customHeight="1" outlineLevel="2" x14ac:dyDescent="0.2">
      <c r="A15" s="7" t="s">
        <v>26</v>
      </c>
      <c r="B15" s="7" t="s">
        <v>23</v>
      </c>
      <c r="C15" s="7"/>
      <c r="D15" s="8">
        <v>499</v>
      </c>
      <c r="E15" s="8">
        <v>60</v>
      </c>
      <c r="F15" s="8">
        <v>60</v>
      </c>
      <c r="G15" s="8"/>
      <c r="H15" s="21">
        <f>VLOOKUP(A15,[1]TDSheet!$A:$H,8,0)</f>
        <v>0</v>
      </c>
      <c r="K15" s="2">
        <f t="shared" si="2"/>
        <v>0</v>
      </c>
      <c r="L15" s="2">
        <f>VLOOKUP(A15,[2]TDSheet!$A:$F,6,0)</f>
        <v>60</v>
      </c>
      <c r="M15" s="2">
        <f>VLOOKUP(A15,[1]TDSheet!$A:$Q,17,0)</f>
        <v>0</v>
      </c>
      <c r="P15" s="2">
        <f t="shared" si="3"/>
        <v>0</v>
      </c>
      <c r="Q15" s="20"/>
      <c r="R15" s="20"/>
      <c r="S15" s="20"/>
      <c r="T15" s="2" t="e">
        <f t="shared" si="4"/>
        <v>#DIV/0!</v>
      </c>
      <c r="U15" s="2" t="e">
        <f t="shared" si="5"/>
        <v>#DIV/0!</v>
      </c>
      <c r="V15" s="2">
        <f>VLOOKUP(A15,[1]TDSheet!$A:$Z,26,0)</f>
        <v>0</v>
      </c>
      <c r="W15" s="2">
        <f>VLOOKUP(A15,[1]TDSheet!$A:$AA,27,0)</f>
        <v>0</v>
      </c>
      <c r="X15" s="2">
        <f>VLOOKUP(A15,[1]TDSheet!$A:$P,16,0)</f>
        <v>-0.4</v>
      </c>
      <c r="Z15" s="2">
        <f t="shared" si="6"/>
        <v>0</v>
      </c>
    </row>
    <row r="16" spans="1:28" ht="11.1" customHeight="1" outlineLevel="2" x14ac:dyDescent="0.2">
      <c r="A16" s="7" t="s">
        <v>27</v>
      </c>
      <c r="B16" s="7" t="s">
        <v>23</v>
      </c>
      <c r="C16" s="7"/>
      <c r="D16" s="8">
        <v>63</v>
      </c>
      <c r="E16" s="8">
        <v>3</v>
      </c>
      <c r="F16" s="8"/>
      <c r="G16" s="8"/>
      <c r="H16" s="21">
        <f>VLOOKUP(A16,[1]TDSheet!$A:$H,8,0)</f>
        <v>0.45</v>
      </c>
      <c r="K16" s="2">
        <f t="shared" si="2"/>
        <v>0</v>
      </c>
      <c r="M16" s="2">
        <f>VLOOKUP(A16,[1]TDSheet!$A:$Q,17,0)</f>
        <v>375</v>
      </c>
      <c r="P16" s="2">
        <f t="shared" si="3"/>
        <v>0</v>
      </c>
      <c r="Q16" s="20"/>
      <c r="R16" s="20"/>
      <c r="S16" s="20"/>
      <c r="T16" s="2" t="e">
        <f t="shared" si="4"/>
        <v>#DIV/0!</v>
      </c>
      <c r="U16" s="2" t="e">
        <f t="shared" si="5"/>
        <v>#DIV/0!</v>
      </c>
      <c r="V16" s="2">
        <f>VLOOKUP(A16,[1]TDSheet!$A:$Z,26,0)</f>
        <v>84.6</v>
      </c>
      <c r="W16" s="2">
        <f>VLOOKUP(A16,[1]TDSheet!$A:$AA,27,0)</f>
        <v>54.4</v>
      </c>
      <c r="X16" s="2">
        <f>VLOOKUP(A16,[1]TDSheet!$A:$P,16,0)</f>
        <v>62.118399999999994</v>
      </c>
      <c r="Z16" s="2">
        <f t="shared" si="6"/>
        <v>0</v>
      </c>
    </row>
    <row r="17" spans="1:26" ht="11.1" customHeight="1" outlineLevel="2" x14ac:dyDescent="0.2">
      <c r="A17" s="7" t="s">
        <v>28</v>
      </c>
      <c r="B17" s="7" t="s">
        <v>23</v>
      </c>
      <c r="C17" s="7"/>
      <c r="D17" s="8">
        <v>595</v>
      </c>
      <c r="E17" s="8">
        <v>10</v>
      </c>
      <c r="F17" s="8">
        <v>505</v>
      </c>
      <c r="G17" s="8"/>
      <c r="H17" s="21">
        <f>VLOOKUP(A17,[1]TDSheet!$A:$H,8,0)</f>
        <v>0.45</v>
      </c>
      <c r="K17" s="2">
        <f t="shared" si="2"/>
        <v>505</v>
      </c>
      <c r="M17" s="2">
        <f>VLOOKUP(A17,[1]TDSheet!$A:$Q,17,0)</f>
        <v>645</v>
      </c>
      <c r="P17" s="2">
        <f t="shared" si="3"/>
        <v>101</v>
      </c>
      <c r="Q17" s="20">
        <f t="shared" si="7"/>
        <v>567</v>
      </c>
      <c r="R17" s="20"/>
      <c r="S17" s="20"/>
      <c r="T17" s="2">
        <f t="shared" si="4"/>
        <v>12</v>
      </c>
      <c r="U17" s="2">
        <f t="shared" si="5"/>
        <v>6.3861386138613865</v>
      </c>
      <c r="V17" s="2">
        <f>VLOOKUP(A17,[1]TDSheet!$A:$Z,26,0)</f>
        <v>117.81679999999999</v>
      </c>
      <c r="W17" s="2">
        <f>VLOOKUP(A17,[1]TDSheet!$A:$AA,27,0)</f>
        <v>63.2</v>
      </c>
      <c r="X17" s="2">
        <f>VLOOKUP(A17,[1]TDSheet!$A:$P,16,0)</f>
        <v>116.7538</v>
      </c>
      <c r="Z17" s="2">
        <f t="shared" si="6"/>
        <v>255.15</v>
      </c>
    </row>
    <row r="18" spans="1:26" ht="21.95" customHeight="1" outlineLevel="2" x14ac:dyDescent="0.2">
      <c r="A18" s="7" t="s">
        <v>29</v>
      </c>
      <c r="B18" s="7" t="s">
        <v>23</v>
      </c>
      <c r="C18" s="7"/>
      <c r="D18" s="8">
        <v>141</v>
      </c>
      <c r="E18" s="8"/>
      <c r="F18" s="8">
        <v>4</v>
      </c>
      <c r="G18" s="8">
        <v>134</v>
      </c>
      <c r="H18" s="21">
        <f>VLOOKUP(A18,[1]TDSheet!$A:$H,8,0)</f>
        <v>0.35</v>
      </c>
      <c r="K18" s="2">
        <f t="shared" si="2"/>
        <v>4</v>
      </c>
      <c r="M18" s="2">
        <f>VLOOKUP(A18,[1]TDSheet!$A:$Q,17,0)</f>
        <v>0</v>
      </c>
      <c r="P18" s="2">
        <f t="shared" si="3"/>
        <v>0.8</v>
      </c>
      <c r="Q18" s="20"/>
      <c r="R18" s="20"/>
      <c r="S18" s="20"/>
      <c r="T18" s="2">
        <f t="shared" si="4"/>
        <v>167.5</v>
      </c>
      <c r="U18" s="2">
        <f t="shared" si="5"/>
        <v>167.5</v>
      </c>
      <c r="V18" s="2">
        <f>VLOOKUP(A18,[1]TDSheet!$A:$Z,26,0)</f>
        <v>13.4</v>
      </c>
      <c r="W18" s="2">
        <f>VLOOKUP(A18,[1]TDSheet!$A:$AA,27,0)</f>
        <v>0</v>
      </c>
      <c r="X18" s="2">
        <f>VLOOKUP(A18,[1]TDSheet!$A:$P,16,0)</f>
        <v>2.4</v>
      </c>
      <c r="Z18" s="2">
        <f t="shared" si="6"/>
        <v>0</v>
      </c>
    </row>
    <row r="19" spans="1:26" ht="11.1" customHeight="1" outlineLevel="2" x14ac:dyDescent="0.2">
      <c r="A19" s="7" t="s">
        <v>69</v>
      </c>
      <c r="B19" s="7" t="s">
        <v>23</v>
      </c>
      <c r="C19" s="7"/>
      <c r="D19" s="8">
        <v>491</v>
      </c>
      <c r="E19" s="8">
        <v>10</v>
      </c>
      <c r="F19" s="8">
        <v>26</v>
      </c>
      <c r="G19" s="8">
        <v>204</v>
      </c>
      <c r="H19" s="21">
        <v>0</v>
      </c>
      <c r="K19" s="2">
        <f t="shared" si="2"/>
        <v>16</v>
      </c>
      <c r="L19" s="2">
        <f>VLOOKUP(A19,[2]TDSheet!$A:$F,6,0)</f>
        <v>10</v>
      </c>
      <c r="M19" s="2">
        <f>VLOOKUP(A19,[1]TDSheet!$A:$Q,17,0)</f>
        <v>0</v>
      </c>
      <c r="P19" s="2">
        <f t="shared" si="3"/>
        <v>3.2</v>
      </c>
      <c r="Q19" s="20"/>
      <c r="R19" s="20"/>
      <c r="S19" s="20"/>
      <c r="T19" s="2">
        <f t="shared" si="4"/>
        <v>63.75</v>
      </c>
      <c r="U19" s="2">
        <f t="shared" si="5"/>
        <v>63.75</v>
      </c>
      <c r="V19" s="2">
        <f>VLOOKUP(A19,[1]TDSheet!$A:$Z,26,0)</f>
        <v>0</v>
      </c>
      <c r="W19" s="2">
        <f>VLOOKUP(A19,[1]TDSheet!$A:$AA,27,0)</f>
        <v>0.4</v>
      </c>
      <c r="X19" s="2">
        <f>VLOOKUP(A19,[1]TDSheet!$A:$P,16,0)</f>
        <v>2</v>
      </c>
      <c r="Z19" s="2">
        <f t="shared" si="6"/>
        <v>0</v>
      </c>
    </row>
    <row r="20" spans="1:26" ht="11.1" customHeight="1" outlineLevel="2" x14ac:dyDescent="0.2">
      <c r="A20" s="7" t="s">
        <v>70</v>
      </c>
      <c r="B20" s="7" t="s">
        <v>23</v>
      </c>
      <c r="C20" s="7"/>
      <c r="D20" s="8">
        <v>120</v>
      </c>
      <c r="E20" s="8">
        <v>45</v>
      </c>
      <c r="F20" s="8">
        <v>45</v>
      </c>
      <c r="G20" s="8"/>
      <c r="H20" s="21">
        <f>VLOOKUP(A20,[1]TDSheet!$A:$H,8,0)</f>
        <v>0</v>
      </c>
      <c r="K20" s="2">
        <f t="shared" si="2"/>
        <v>0</v>
      </c>
      <c r="L20" s="2">
        <f>VLOOKUP(A20,[2]TDSheet!$A:$F,6,0)</f>
        <v>45</v>
      </c>
      <c r="M20" s="2">
        <f>VLOOKUP(A20,[1]TDSheet!$A:$Q,17,0)</f>
        <v>0</v>
      </c>
      <c r="P20" s="2">
        <f t="shared" si="3"/>
        <v>0</v>
      </c>
      <c r="Q20" s="20"/>
      <c r="R20" s="20"/>
      <c r="S20" s="20"/>
      <c r="T20" s="2" t="e">
        <f t="shared" si="4"/>
        <v>#DIV/0!</v>
      </c>
      <c r="U20" s="2" t="e">
        <f t="shared" si="5"/>
        <v>#DIV/0!</v>
      </c>
      <c r="V20" s="2">
        <f>VLOOKUP(A20,[1]TDSheet!$A:$Z,26,0)</f>
        <v>0</v>
      </c>
      <c r="W20" s="2">
        <f>VLOOKUP(A20,[1]TDSheet!$A:$AA,27,0)</f>
        <v>0</v>
      </c>
      <c r="X20" s="2">
        <f>VLOOKUP(A20,[1]TDSheet!$A:$P,16,0)</f>
        <v>0</v>
      </c>
      <c r="Z20" s="2">
        <f t="shared" si="6"/>
        <v>0</v>
      </c>
    </row>
    <row r="21" spans="1:26" ht="11.1" customHeight="1" outlineLevel="2" x14ac:dyDescent="0.2">
      <c r="A21" s="7" t="s">
        <v>71</v>
      </c>
      <c r="B21" s="7" t="s">
        <v>23</v>
      </c>
      <c r="C21" s="7"/>
      <c r="D21" s="8"/>
      <c r="E21" s="8">
        <v>18</v>
      </c>
      <c r="F21" s="8">
        <v>18</v>
      </c>
      <c r="G21" s="8"/>
      <c r="H21" s="21">
        <f>VLOOKUP(A21,[1]TDSheet!$A:$H,8,0)</f>
        <v>0</v>
      </c>
      <c r="K21" s="2">
        <f t="shared" si="2"/>
        <v>0</v>
      </c>
      <c r="L21" s="2">
        <f>VLOOKUP(A21,[2]TDSheet!$A:$F,6,0)</f>
        <v>18</v>
      </c>
      <c r="M21" s="2">
        <f>VLOOKUP(A21,[1]TDSheet!$A:$Q,17,0)</f>
        <v>0</v>
      </c>
      <c r="P21" s="2">
        <f t="shared" si="3"/>
        <v>0</v>
      </c>
      <c r="Q21" s="20"/>
      <c r="R21" s="20"/>
      <c r="S21" s="20"/>
      <c r="T21" s="2" t="e">
        <f t="shared" si="4"/>
        <v>#DIV/0!</v>
      </c>
      <c r="U21" s="2" t="e">
        <f t="shared" si="5"/>
        <v>#DIV/0!</v>
      </c>
      <c r="V21" s="2">
        <f>VLOOKUP(A21,[1]TDSheet!$A:$Z,26,0)</f>
        <v>0</v>
      </c>
      <c r="W21" s="2">
        <f>VLOOKUP(A21,[1]TDSheet!$A:$AA,27,0)</f>
        <v>0</v>
      </c>
      <c r="X21" s="2">
        <f>VLOOKUP(A21,[1]TDSheet!$A:$P,16,0)</f>
        <v>0</v>
      </c>
      <c r="Z21" s="2">
        <f t="shared" si="6"/>
        <v>0</v>
      </c>
    </row>
    <row r="22" spans="1:26" ht="11.1" customHeight="1" outlineLevel="2" x14ac:dyDescent="0.2">
      <c r="A22" s="7" t="s">
        <v>72</v>
      </c>
      <c r="B22" s="7" t="s">
        <v>23</v>
      </c>
      <c r="C22" s="7"/>
      <c r="D22" s="8">
        <v>42</v>
      </c>
      <c r="E22" s="8"/>
      <c r="F22" s="8">
        <v>32</v>
      </c>
      <c r="G22" s="8">
        <v>10</v>
      </c>
      <c r="H22" s="21">
        <f>VLOOKUP(A22,[1]TDSheet!$A:$H,8,0)</f>
        <v>0.5</v>
      </c>
      <c r="K22" s="2">
        <f t="shared" si="2"/>
        <v>32</v>
      </c>
      <c r="M22" s="2">
        <f>VLOOKUP(A22,[1]TDSheet!$A:$Q,17,0)</f>
        <v>0</v>
      </c>
      <c r="N22" s="26">
        <v>170</v>
      </c>
      <c r="P22" s="2">
        <f t="shared" si="3"/>
        <v>6.4</v>
      </c>
      <c r="Q22" s="20"/>
      <c r="R22" s="20"/>
      <c r="S22" s="20"/>
      <c r="T22" s="2">
        <f t="shared" si="4"/>
        <v>28.125</v>
      </c>
      <c r="U22" s="2">
        <f t="shared" si="5"/>
        <v>28.125</v>
      </c>
      <c r="V22" s="2">
        <f>VLOOKUP(A22,[1]TDSheet!$A:$Z,26,0)</f>
        <v>15</v>
      </c>
      <c r="W22" s="2">
        <f>VLOOKUP(A22,[1]TDSheet!$A:$AA,27,0)</f>
        <v>22.2</v>
      </c>
      <c r="X22" s="2">
        <f>VLOOKUP(A22,[1]TDSheet!$A:$P,16,0)</f>
        <v>17.600000000000001</v>
      </c>
      <c r="Z22" s="2">
        <f t="shared" si="6"/>
        <v>0</v>
      </c>
    </row>
    <row r="23" spans="1:26" ht="11.1" customHeight="1" outlineLevel="2" x14ac:dyDescent="0.2">
      <c r="A23" s="7" t="s">
        <v>73</v>
      </c>
      <c r="B23" s="7" t="s">
        <v>23</v>
      </c>
      <c r="C23" s="7"/>
      <c r="D23" s="8">
        <v>189</v>
      </c>
      <c r="E23" s="8">
        <v>60</v>
      </c>
      <c r="F23" s="8">
        <v>62</v>
      </c>
      <c r="G23" s="8">
        <v>31</v>
      </c>
      <c r="H23" s="21">
        <f>VLOOKUP(A23,[1]TDSheet!$A:$H,8,0)</f>
        <v>0</v>
      </c>
      <c r="K23" s="2">
        <f t="shared" si="2"/>
        <v>2</v>
      </c>
      <c r="L23" s="2">
        <f>VLOOKUP(A23,[2]TDSheet!$A:$F,6,0)</f>
        <v>60</v>
      </c>
      <c r="M23" s="2">
        <f>VLOOKUP(A23,[1]TDSheet!$A:$Q,17,0)</f>
        <v>0</v>
      </c>
      <c r="P23" s="2">
        <f t="shared" si="3"/>
        <v>0.4</v>
      </c>
      <c r="Q23" s="20"/>
      <c r="R23" s="20"/>
      <c r="S23" s="20"/>
      <c r="T23" s="2">
        <f t="shared" si="4"/>
        <v>77.5</v>
      </c>
      <c r="U23" s="2">
        <f t="shared" si="5"/>
        <v>77.5</v>
      </c>
      <c r="V23" s="2">
        <f>VLOOKUP(A23,[1]TDSheet!$A:$Z,26,0)</f>
        <v>0</v>
      </c>
      <c r="W23" s="2">
        <f>VLOOKUP(A23,[1]TDSheet!$A:$AA,27,0)</f>
        <v>0</v>
      </c>
      <c r="X23" s="2">
        <f>VLOOKUP(A23,[1]TDSheet!$A:$P,16,0)</f>
        <v>1.4</v>
      </c>
      <c r="Z23" s="2">
        <f t="shared" si="6"/>
        <v>0</v>
      </c>
    </row>
    <row r="24" spans="1:26" ht="11.1" customHeight="1" outlineLevel="2" x14ac:dyDescent="0.2">
      <c r="A24" s="7" t="s">
        <v>74</v>
      </c>
      <c r="B24" s="7" t="s">
        <v>23</v>
      </c>
      <c r="C24" s="7"/>
      <c r="D24" s="8">
        <v>281</v>
      </c>
      <c r="E24" s="8">
        <v>20</v>
      </c>
      <c r="F24" s="8">
        <v>32</v>
      </c>
      <c r="G24" s="8">
        <v>96</v>
      </c>
      <c r="H24" s="21">
        <f>VLOOKUP(A24,[1]TDSheet!$A:$H,8,0)</f>
        <v>0</v>
      </c>
      <c r="K24" s="2">
        <f t="shared" si="2"/>
        <v>12</v>
      </c>
      <c r="L24" s="2">
        <f>VLOOKUP(A24,[2]TDSheet!$A:$F,6,0)</f>
        <v>20</v>
      </c>
      <c r="M24" s="2">
        <f>VLOOKUP(A24,[1]TDSheet!$A:$Q,17,0)</f>
        <v>0</v>
      </c>
      <c r="P24" s="2">
        <f t="shared" si="3"/>
        <v>2.4</v>
      </c>
      <c r="Q24" s="20"/>
      <c r="R24" s="20"/>
      <c r="S24" s="20"/>
      <c r="T24" s="2">
        <f t="shared" si="4"/>
        <v>40</v>
      </c>
      <c r="U24" s="2">
        <f t="shared" si="5"/>
        <v>40</v>
      </c>
      <c r="V24" s="2">
        <f>VLOOKUP(A24,[1]TDSheet!$A:$Z,26,0)</f>
        <v>0</v>
      </c>
      <c r="W24" s="2">
        <f>VLOOKUP(A24,[1]TDSheet!$A:$AA,27,0)</f>
        <v>0</v>
      </c>
      <c r="X24" s="2">
        <f>VLOOKUP(A24,[1]TDSheet!$A:$P,16,0)</f>
        <v>0.8</v>
      </c>
      <c r="Z24" s="2">
        <f t="shared" si="6"/>
        <v>0</v>
      </c>
    </row>
    <row r="25" spans="1:26" ht="11.1" customHeight="1" outlineLevel="2" x14ac:dyDescent="0.2">
      <c r="A25" s="7" t="s">
        <v>75</v>
      </c>
      <c r="B25" s="7" t="s">
        <v>23</v>
      </c>
      <c r="C25" s="7"/>
      <c r="D25" s="8">
        <v>57</v>
      </c>
      <c r="E25" s="8">
        <v>66</v>
      </c>
      <c r="F25" s="8">
        <v>98</v>
      </c>
      <c r="G25" s="8">
        <v>17</v>
      </c>
      <c r="H25" s="21">
        <f>VLOOKUP(A25,[1]TDSheet!$A:$H,8,0)</f>
        <v>0.3</v>
      </c>
      <c r="K25" s="2">
        <f t="shared" si="2"/>
        <v>32</v>
      </c>
      <c r="L25" s="2">
        <f>VLOOKUP(A25,[2]TDSheet!$A:$F,6,0)</f>
        <v>66</v>
      </c>
      <c r="M25" s="2">
        <f>VLOOKUP(A25,[1]TDSheet!$A:$Q,17,0)</f>
        <v>40</v>
      </c>
      <c r="P25" s="2">
        <f t="shared" si="3"/>
        <v>6.4</v>
      </c>
      <c r="Q25" s="20">
        <f t="shared" si="7"/>
        <v>19.800000000000011</v>
      </c>
      <c r="R25" s="20"/>
      <c r="S25" s="20"/>
      <c r="T25" s="2">
        <f t="shared" si="4"/>
        <v>12.000000000000002</v>
      </c>
      <c r="U25" s="2">
        <f t="shared" si="5"/>
        <v>8.90625</v>
      </c>
      <c r="V25" s="2">
        <f>VLOOKUP(A25,[1]TDSheet!$A:$Z,26,0)</f>
        <v>0</v>
      </c>
      <c r="W25" s="2">
        <f>VLOOKUP(A25,[1]TDSheet!$A:$AA,27,0)</f>
        <v>0</v>
      </c>
      <c r="X25" s="2">
        <f>VLOOKUP(A25,[1]TDSheet!$A:$P,16,0)</f>
        <v>6</v>
      </c>
      <c r="Z25" s="2">
        <f t="shared" si="6"/>
        <v>5.9400000000000031</v>
      </c>
    </row>
    <row r="26" spans="1:26" ht="11.1" customHeight="1" outlineLevel="2" x14ac:dyDescent="0.2">
      <c r="A26" s="7" t="s">
        <v>76</v>
      </c>
      <c r="B26" s="7" t="s">
        <v>23</v>
      </c>
      <c r="C26" s="7"/>
      <c r="D26" s="8">
        <v>240</v>
      </c>
      <c r="E26" s="8">
        <v>120</v>
      </c>
      <c r="F26" s="8">
        <v>120</v>
      </c>
      <c r="G26" s="8"/>
      <c r="H26" s="21">
        <f>VLOOKUP(A26,[1]TDSheet!$A:$H,8,0)</f>
        <v>0</v>
      </c>
      <c r="K26" s="2">
        <f t="shared" si="2"/>
        <v>0</v>
      </c>
      <c r="L26" s="2">
        <f>VLOOKUP(A26,[2]TDSheet!$A:$F,6,0)</f>
        <v>120</v>
      </c>
      <c r="M26" s="2">
        <f>VLOOKUP(A26,[1]TDSheet!$A:$Q,17,0)</f>
        <v>0</v>
      </c>
      <c r="P26" s="2">
        <f t="shared" si="3"/>
        <v>0</v>
      </c>
      <c r="Q26" s="20"/>
      <c r="R26" s="20"/>
      <c r="S26" s="20"/>
      <c r="T26" s="2" t="e">
        <f t="shared" si="4"/>
        <v>#DIV/0!</v>
      </c>
      <c r="U26" s="2" t="e">
        <f t="shared" si="5"/>
        <v>#DIV/0!</v>
      </c>
      <c r="V26" s="2">
        <f>VLOOKUP(A26,[1]TDSheet!$A:$Z,26,0)</f>
        <v>0</v>
      </c>
      <c r="W26" s="2">
        <f>VLOOKUP(A26,[1]TDSheet!$A:$AA,27,0)</f>
        <v>0</v>
      </c>
      <c r="X26" s="2">
        <f>VLOOKUP(A26,[1]TDSheet!$A:$P,16,0)</f>
        <v>0</v>
      </c>
      <c r="Z26" s="2">
        <f t="shared" si="6"/>
        <v>0</v>
      </c>
    </row>
    <row r="27" spans="1:26" ht="11.1" customHeight="1" outlineLevel="2" x14ac:dyDescent="0.2">
      <c r="A27" s="7" t="s">
        <v>77</v>
      </c>
      <c r="B27" s="7" t="s">
        <v>23</v>
      </c>
      <c r="C27" s="7"/>
      <c r="D27" s="8">
        <v>22</v>
      </c>
      <c r="E27" s="8"/>
      <c r="F27" s="8">
        <v>5</v>
      </c>
      <c r="G27" s="8">
        <v>5</v>
      </c>
      <c r="H27" s="21">
        <f>VLOOKUP(A27,[1]TDSheet!$A:$H,8,0)</f>
        <v>0.28000000000000003</v>
      </c>
      <c r="K27" s="2">
        <f t="shared" si="2"/>
        <v>5</v>
      </c>
      <c r="M27" s="2">
        <f>VLOOKUP(A27,[1]TDSheet!$A:$Q,17,0)</f>
        <v>60</v>
      </c>
      <c r="P27" s="2">
        <f t="shared" si="3"/>
        <v>1</v>
      </c>
      <c r="Q27" s="20"/>
      <c r="R27" s="20"/>
      <c r="S27" s="20"/>
      <c r="T27" s="2">
        <f t="shared" si="4"/>
        <v>65</v>
      </c>
      <c r="U27" s="2">
        <f t="shared" si="5"/>
        <v>65</v>
      </c>
      <c r="V27" s="2">
        <f>VLOOKUP(A27,[1]TDSheet!$A:$Z,26,0)</f>
        <v>16.399999999999999</v>
      </c>
      <c r="W27" s="2">
        <f>VLOOKUP(A27,[1]TDSheet!$A:$AA,27,0)</f>
        <v>17.2</v>
      </c>
      <c r="X27" s="2">
        <f>VLOOKUP(A27,[1]TDSheet!$A:$P,16,0)</f>
        <v>9.6</v>
      </c>
      <c r="Z27" s="2">
        <f t="shared" si="6"/>
        <v>0</v>
      </c>
    </row>
    <row r="28" spans="1:26" ht="21.95" customHeight="1" outlineLevel="2" x14ac:dyDescent="0.2">
      <c r="A28" s="7" t="s">
        <v>78</v>
      </c>
      <c r="B28" s="7" t="s">
        <v>23</v>
      </c>
      <c r="C28" s="7"/>
      <c r="D28" s="8"/>
      <c r="E28" s="8">
        <v>66</v>
      </c>
      <c r="F28" s="8">
        <v>66</v>
      </c>
      <c r="G28" s="8"/>
      <c r="H28" s="21">
        <f>VLOOKUP(A28,[1]TDSheet!$A:$H,8,0)</f>
        <v>0</v>
      </c>
      <c r="K28" s="2">
        <f t="shared" si="2"/>
        <v>0</v>
      </c>
      <c r="L28" s="2">
        <f>VLOOKUP(A28,[2]TDSheet!$A:$F,6,0)</f>
        <v>66</v>
      </c>
      <c r="M28" s="2">
        <f>VLOOKUP(A28,[1]TDSheet!$A:$Q,17,0)</f>
        <v>0</v>
      </c>
      <c r="P28" s="2">
        <f t="shared" si="3"/>
        <v>0</v>
      </c>
      <c r="Q28" s="20"/>
      <c r="R28" s="20"/>
      <c r="S28" s="20"/>
      <c r="T28" s="2" t="e">
        <f t="shared" si="4"/>
        <v>#DIV/0!</v>
      </c>
      <c r="U28" s="2" t="e">
        <f t="shared" si="5"/>
        <v>#DIV/0!</v>
      </c>
      <c r="V28" s="2">
        <f>VLOOKUP(A28,[1]TDSheet!$A:$Z,26,0)</f>
        <v>0</v>
      </c>
      <c r="W28" s="2">
        <f>VLOOKUP(A28,[1]TDSheet!$A:$AA,27,0)</f>
        <v>0</v>
      </c>
      <c r="X28" s="2">
        <f>VLOOKUP(A28,[1]TDSheet!$A:$P,16,0)</f>
        <v>0</v>
      </c>
      <c r="Z28" s="2">
        <f t="shared" si="6"/>
        <v>0</v>
      </c>
    </row>
    <row r="29" spans="1:26" ht="21.95" customHeight="1" outlineLevel="2" x14ac:dyDescent="0.2">
      <c r="A29" s="7" t="s">
        <v>79</v>
      </c>
      <c r="B29" s="7" t="s">
        <v>23</v>
      </c>
      <c r="C29" s="7"/>
      <c r="D29" s="8">
        <v>378</v>
      </c>
      <c r="E29" s="8"/>
      <c r="F29" s="8">
        <v>38</v>
      </c>
      <c r="G29" s="8">
        <v>5</v>
      </c>
      <c r="H29" s="21">
        <f>VLOOKUP(A29,[1]TDSheet!$A:$H,8,0)</f>
        <v>0.42</v>
      </c>
      <c r="K29" s="2">
        <f t="shared" si="2"/>
        <v>38</v>
      </c>
      <c r="M29" s="2">
        <f>VLOOKUP(A29,[1]TDSheet!$A:$Q,17,0)</f>
        <v>20</v>
      </c>
      <c r="P29" s="2">
        <f t="shared" si="3"/>
        <v>7.6</v>
      </c>
      <c r="Q29" s="20">
        <f t="shared" si="7"/>
        <v>66.199999999999989</v>
      </c>
      <c r="R29" s="20"/>
      <c r="S29" s="20"/>
      <c r="T29" s="2">
        <f t="shared" si="4"/>
        <v>11.999999999999998</v>
      </c>
      <c r="U29" s="2">
        <f t="shared" si="5"/>
        <v>3.2894736842105265</v>
      </c>
      <c r="V29" s="2">
        <f>VLOOKUP(A29,[1]TDSheet!$A:$Z,26,0)</f>
        <v>0</v>
      </c>
      <c r="W29" s="2">
        <f>VLOOKUP(A29,[1]TDSheet!$A:$AA,27,0)</f>
        <v>0</v>
      </c>
      <c r="X29" s="2">
        <f>VLOOKUP(A29,[1]TDSheet!$A:$P,16,0)</f>
        <v>5</v>
      </c>
      <c r="Z29" s="2">
        <f t="shared" si="6"/>
        <v>27.803999999999995</v>
      </c>
    </row>
    <row r="30" spans="1:26" ht="21.95" customHeight="1" outlineLevel="2" x14ac:dyDescent="0.2">
      <c r="A30" s="7" t="s">
        <v>80</v>
      </c>
      <c r="B30" s="7" t="s">
        <v>23</v>
      </c>
      <c r="C30" s="19" t="str">
        <f>VLOOKUP(A30,[1]TDSheet!$A:$C,3,0)</f>
        <v>АКЦИЯ</v>
      </c>
      <c r="D30" s="8">
        <v>565</v>
      </c>
      <c r="E30" s="8">
        <v>2016</v>
      </c>
      <c r="F30" s="8">
        <v>2209</v>
      </c>
      <c r="G30" s="8">
        <v>1160</v>
      </c>
      <c r="H30" s="21">
        <f>VLOOKUP(A30,[1]TDSheet!$A:$H,8,0)</f>
        <v>0.42</v>
      </c>
      <c r="K30" s="2">
        <f t="shared" si="2"/>
        <v>193</v>
      </c>
      <c r="L30" s="2">
        <f>VLOOKUP(A30,[2]TDSheet!$A:$F,6,0)</f>
        <v>2016</v>
      </c>
      <c r="M30" s="2">
        <f>VLOOKUP(A30,[1]TDSheet!$A:$Q,17,0)</f>
        <v>0</v>
      </c>
      <c r="P30" s="2">
        <f t="shared" si="3"/>
        <v>38.6</v>
      </c>
      <c r="Q30" s="20"/>
      <c r="R30" s="20"/>
      <c r="S30" s="20"/>
      <c r="T30" s="2">
        <f t="shared" si="4"/>
        <v>30.051813471502591</v>
      </c>
      <c r="U30" s="2">
        <f t="shared" si="5"/>
        <v>30.051813471502591</v>
      </c>
      <c r="V30" s="2">
        <f>VLOOKUP(A30,[1]TDSheet!$A:$Z,26,0)</f>
        <v>1.2</v>
      </c>
      <c r="W30" s="2">
        <f>VLOOKUP(A30,[1]TDSheet!$A:$AA,27,0)</f>
        <v>11.6</v>
      </c>
      <c r="X30" s="2">
        <f>VLOOKUP(A30,[1]TDSheet!$A:$P,16,0)</f>
        <v>38.799999999999997</v>
      </c>
      <c r="Z30" s="2">
        <f t="shared" si="6"/>
        <v>0</v>
      </c>
    </row>
    <row r="31" spans="1:26" ht="11.1" customHeight="1" outlineLevel="2" x14ac:dyDescent="0.2">
      <c r="A31" s="7" t="s">
        <v>81</v>
      </c>
      <c r="B31" s="7" t="s">
        <v>23</v>
      </c>
      <c r="C31" s="7"/>
      <c r="D31" s="8">
        <v>236</v>
      </c>
      <c r="E31" s="8">
        <v>32</v>
      </c>
      <c r="F31" s="8">
        <v>32</v>
      </c>
      <c r="G31" s="8"/>
      <c r="H31" s="21">
        <f>VLOOKUP(A31,[1]TDSheet!$A:$H,8,0)</f>
        <v>0</v>
      </c>
      <c r="K31" s="2">
        <f t="shared" si="2"/>
        <v>0</v>
      </c>
      <c r="L31" s="2">
        <f>VLOOKUP(A31,[2]TDSheet!$A:$F,6,0)</f>
        <v>32</v>
      </c>
      <c r="M31" s="2">
        <f>VLOOKUP(A31,[1]TDSheet!$A:$Q,17,0)</f>
        <v>0</v>
      </c>
      <c r="P31" s="2">
        <f t="shared" si="3"/>
        <v>0</v>
      </c>
      <c r="Q31" s="20"/>
      <c r="R31" s="20"/>
      <c r="S31" s="20"/>
      <c r="T31" s="2" t="e">
        <f t="shared" si="4"/>
        <v>#DIV/0!</v>
      </c>
      <c r="U31" s="2" t="e">
        <f t="shared" si="5"/>
        <v>#DIV/0!</v>
      </c>
      <c r="V31" s="2">
        <f>VLOOKUP(A31,[1]TDSheet!$A:$Z,26,0)</f>
        <v>0</v>
      </c>
      <c r="W31" s="2">
        <f>VLOOKUP(A31,[1]TDSheet!$A:$AA,27,0)</f>
        <v>0</v>
      </c>
      <c r="X31" s="2">
        <f>VLOOKUP(A31,[1]TDSheet!$A:$P,16,0)</f>
        <v>0</v>
      </c>
      <c r="Z31" s="2">
        <f t="shared" si="6"/>
        <v>0</v>
      </c>
    </row>
    <row r="32" spans="1:26" ht="11.1" customHeight="1" outlineLevel="2" x14ac:dyDescent="0.2">
      <c r="A32" s="7" t="s">
        <v>82</v>
      </c>
      <c r="B32" s="7" t="s">
        <v>23</v>
      </c>
      <c r="C32" s="7"/>
      <c r="D32" s="8">
        <v>30</v>
      </c>
      <c r="E32" s="8"/>
      <c r="F32" s="8"/>
      <c r="G32" s="8">
        <v>18</v>
      </c>
      <c r="H32" s="21">
        <f>VLOOKUP(A32,[1]TDSheet!$A:$H,8,0)</f>
        <v>0</v>
      </c>
      <c r="K32" s="2">
        <f t="shared" si="2"/>
        <v>0</v>
      </c>
      <c r="M32" s="2">
        <f>VLOOKUP(A32,[1]TDSheet!$A:$Q,17,0)</f>
        <v>0</v>
      </c>
      <c r="P32" s="2">
        <f t="shared" si="3"/>
        <v>0</v>
      </c>
      <c r="Q32" s="20"/>
      <c r="R32" s="20"/>
      <c r="S32" s="20"/>
      <c r="T32" s="2" t="e">
        <f t="shared" si="4"/>
        <v>#DIV/0!</v>
      </c>
      <c r="U32" s="2" t="e">
        <f t="shared" si="5"/>
        <v>#DIV/0!</v>
      </c>
      <c r="V32" s="2">
        <f>VLOOKUP(A32,[1]TDSheet!$A:$Z,26,0)</f>
        <v>0</v>
      </c>
      <c r="W32" s="2">
        <f>VLOOKUP(A32,[1]TDSheet!$A:$AA,27,0)</f>
        <v>0</v>
      </c>
      <c r="X32" s="2">
        <f>VLOOKUP(A32,[1]TDSheet!$A:$P,16,0)</f>
        <v>0</v>
      </c>
      <c r="Z32" s="2">
        <f t="shared" si="6"/>
        <v>0</v>
      </c>
    </row>
    <row r="33" spans="1:26" ht="11.1" customHeight="1" outlineLevel="2" x14ac:dyDescent="0.2">
      <c r="A33" s="7" t="s">
        <v>83</v>
      </c>
      <c r="B33" s="7" t="s">
        <v>23</v>
      </c>
      <c r="C33" s="7"/>
      <c r="D33" s="8">
        <v>330</v>
      </c>
      <c r="E33" s="8">
        <v>12</v>
      </c>
      <c r="F33" s="8">
        <v>12</v>
      </c>
      <c r="G33" s="8"/>
      <c r="H33" s="21">
        <f>VLOOKUP(A33,[1]TDSheet!$A:$H,8,0)</f>
        <v>0</v>
      </c>
      <c r="K33" s="2">
        <f t="shared" si="2"/>
        <v>0</v>
      </c>
      <c r="L33" s="2">
        <f>VLOOKUP(A33,[2]TDSheet!$A:$F,6,0)</f>
        <v>12</v>
      </c>
      <c r="M33" s="2">
        <f>VLOOKUP(A33,[1]TDSheet!$A:$Q,17,0)</f>
        <v>0</v>
      </c>
      <c r="P33" s="2">
        <f t="shared" si="3"/>
        <v>0</v>
      </c>
      <c r="Q33" s="20"/>
      <c r="R33" s="20"/>
      <c r="S33" s="20"/>
      <c r="T33" s="2" t="e">
        <f t="shared" si="4"/>
        <v>#DIV/0!</v>
      </c>
      <c r="U33" s="2" t="e">
        <f t="shared" si="5"/>
        <v>#DIV/0!</v>
      </c>
      <c r="V33" s="2">
        <f>VLOOKUP(A33,[1]TDSheet!$A:$Z,26,0)</f>
        <v>0</v>
      </c>
      <c r="W33" s="2">
        <f>VLOOKUP(A33,[1]TDSheet!$A:$AA,27,0)</f>
        <v>0</v>
      </c>
      <c r="X33" s="2">
        <f>VLOOKUP(A33,[1]TDSheet!$A:$P,16,0)</f>
        <v>0</v>
      </c>
      <c r="Z33" s="2">
        <f t="shared" si="6"/>
        <v>0</v>
      </c>
    </row>
    <row r="34" spans="1:26" ht="11.1" customHeight="1" outlineLevel="2" x14ac:dyDescent="0.2">
      <c r="A34" s="7" t="s">
        <v>84</v>
      </c>
      <c r="B34" s="7" t="s">
        <v>23</v>
      </c>
      <c r="C34" s="7"/>
      <c r="D34" s="8">
        <v>202</v>
      </c>
      <c r="E34" s="8">
        <v>12</v>
      </c>
      <c r="F34" s="8">
        <v>12</v>
      </c>
      <c r="G34" s="8"/>
      <c r="H34" s="21">
        <f>VLOOKUP(A34,[1]TDSheet!$A:$H,8,0)</f>
        <v>0</v>
      </c>
      <c r="K34" s="2">
        <f t="shared" si="2"/>
        <v>0</v>
      </c>
      <c r="L34" s="2">
        <f>VLOOKUP(A34,[2]TDSheet!$A:$F,6,0)</f>
        <v>12</v>
      </c>
      <c r="M34" s="2">
        <f>VLOOKUP(A34,[1]TDSheet!$A:$Q,17,0)</f>
        <v>0</v>
      </c>
      <c r="P34" s="2">
        <f t="shared" si="3"/>
        <v>0</v>
      </c>
      <c r="Q34" s="20"/>
      <c r="R34" s="20"/>
      <c r="S34" s="20"/>
      <c r="T34" s="2" t="e">
        <f t="shared" si="4"/>
        <v>#DIV/0!</v>
      </c>
      <c r="U34" s="2" t="e">
        <f t="shared" si="5"/>
        <v>#DIV/0!</v>
      </c>
      <c r="V34" s="2">
        <f>VLOOKUP(A34,[1]TDSheet!$A:$Z,26,0)</f>
        <v>0</v>
      </c>
      <c r="W34" s="2">
        <f>VLOOKUP(A34,[1]TDSheet!$A:$AA,27,0)</f>
        <v>0</v>
      </c>
      <c r="X34" s="2">
        <f>VLOOKUP(A34,[1]TDSheet!$A:$P,16,0)</f>
        <v>0.2</v>
      </c>
      <c r="Z34" s="2">
        <f t="shared" si="6"/>
        <v>0</v>
      </c>
    </row>
    <row r="35" spans="1:26" ht="11.1" customHeight="1" outlineLevel="2" x14ac:dyDescent="0.2">
      <c r="A35" s="7" t="s">
        <v>85</v>
      </c>
      <c r="B35" s="7" t="s">
        <v>23</v>
      </c>
      <c r="C35" s="7"/>
      <c r="D35" s="8">
        <v>79</v>
      </c>
      <c r="E35" s="8">
        <v>18</v>
      </c>
      <c r="F35" s="8">
        <v>30</v>
      </c>
      <c r="G35" s="8">
        <v>62</v>
      </c>
      <c r="H35" s="21">
        <v>0.35</v>
      </c>
      <c r="K35" s="2">
        <f t="shared" si="2"/>
        <v>12</v>
      </c>
      <c r="L35" s="2">
        <f>VLOOKUP(A35,[2]TDSheet!$A:$F,6,0)</f>
        <v>18</v>
      </c>
      <c r="M35" s="2">
        <f>VLOOKUP(A35,[1]TDSheet!$A:$Q,17,0)</f>
        <v>0</v>
      </c>
      <c r="N35" s="26">
        <v>52</v>
      </c>
      <c r="P35" s="2">
        <f t="shared" si="3"/>
        <v>2.4</v>
      </c>
      <c r="Q35" s="20"/>
      <c r="R35" s="20"/>
      <c r="S35" s="20"/>
      <c r="T35" s="2">
        <f t="shared" si="4"/>
        <v>47.5</v>
      </c>
      <c r="U35" s="2">
        <f t="shared" si="5"/>
        <v>47.5</v>
      </c>
      <c r="V35" s="2">
        <f>VLOOKUP(A35,[1]TDSheet!$A:$Z,26,0)</f>
        <v>0</v>
      </c>
      <c r="W35" s="2">
        <f>VLOOKUP(A35,[1]TDSheet!$A:$AA,27,0)</f>
        <v>0</v>
      </c>
      <c r="X35" s="2">
        <f>VLOOKUP(A35,[1]TDSheet!$A:$P,16,0)</f>
        <v>2.6</v>
      </c>
      <c r="Z35" s="2">
        <f t="shared" si="6"/>
        <v>0</v>
      </c>
    </row>
    <row r="36" spans="1:26" ht="11.1" customHeight="1" outlineLevel="2" x14ac:dyDescent="0.2">
      <c r="A36" s="7" t="s">
        <v>86</v>
      </c>
      <c r="B36" s="7" t="s">
        <v>23</v>
      </c>
      <c r="C36" s="7"/>
      <c r="D36" s="8">
        <v>101</v>
      </c>
      <c r="E36" s="8">
        <v>78</v>
      </c>
      <c r="F36" s="8">
        <v>92</v>
      </c>
      <c r="G36" s="8">
        <v>12</v>
      </c>
      <c r="H36" s="21">
        <f>VLOOKUP(A36,[1]TDSheet!$A:$H,8,0)</f>
        <v>0</v>
      </c>
      <c r="K36" s="2">
        <f t="shared" si="2"/>
        <v>14</v>
      </c>
      <c r="L36" s="2">
        <f>VLOOKUP(A36,[2]TDSheet!$A:$F,6,0)</f>
        <v>78</v>
      </c>
      <c r="M36" s="2">
        <f>VLOOKUP(A36,[1]TDSheet!$A:$Q,17,0)</f>
        <v>0</v>
      </c>
      <c r="P36" s="2">
        <f t="shared" si="3"/>
        <v>2.8</v>
      </c>
      <c r="Q36" s="20"/>
      <c r="R36" s="20"/>
      <c r="S36" s="20"/>
      <c r="T36" s="2">
        <f t="shared" si="4"/>
        <v>4.2857142857142856</v>
      </c>
      <c r="U36" s="2">
        <f t="shared" si="5"/>
        <v>4.2857142857142856</v>
      </c>
      <c r="V36" s="2">
        <f>VLOOKUP(A36,[1]TDSheet!$A:$Z,26,0)</f>
        <v>0</v>
      </c>
      <c r="W36" s="2">
        <f>VLOOKUP(A36,[1]TDSheet!$A:$AA,27,0)</f>
        <v>0</v>
      </c>
      <c r="X36" s="2">
        <f>VLOOKUP(A36,[1]TDSheet!$A:$P,16,0)</f>
        <v>1.4</v>
      </c>
      <c r="Z36" s="2">
        <f t="shared" si="6"/>
        <v>0</v>
      </c>
    </row>
    <row r="37" spans="1:26" ht="11.1" customHeight="1" outlineLevel="2" x14ac:dyDescent="0.2">
      <c r="A37" s="7" t="s">
        <v>87</v>
      </c>
      <c r="B37" s="7" t="s">
        <v>23</v>
      </c>
      <c r="C37" s="7"/>
      <c r="D37" s="8">
        <v>146</v>
      </c>
      <c r="E37" s="8">
        <v>60</v>
      </c>
      <c r="F37" s="8">
        <v>75</v>
      </c>
      <c r="G37" s="8"/>
      <c r="H37" s="21">
        <f>VLOOKUP(A37,[1]TDSheet!$A:$H,8,0)</f>
        <v>0</v>
      </c>
      <c r="K37" s="2">
        <f t="shared" si="2"/>
        <v>15</v>
      </c>
      <c r="L37" s="2">
        <f>VLOOKUP(A37,[2]TDSheet!$A:$F,6,0)</f>
        <v>60</v>
      </c>
      <c r="M37" s="2">
        <f>VLOOKUP(A37,[1]TDSheet!$A:$Q,17,0)</f>
        <v>0</v>
      </c>
      <c r="P37" s="2">
        <f t="shared" si="3"/>
        <v>3</v>
      </c>
      <c r="Q37" s="20"/>
      <c r="R37" s="20"/>
      <c r="S37" s="20"/>
      <c r="T37" s="2">
        <f t="shared" si="4"/>
        <v>0</v>
      </c>
      <c r="U37" s="2">
        <f t="shared" si="5"/>
        <v>0</v>
      </c>
      <c r="V37" s="2">
        <f>VLOOKUP(A37,[1]TDSheet!$A:$Z,26,0)</f>
        <v>0</v>
      </c>
      <c r="W37" s="2">
        <f>VLOOKUP(A37,[1]TDSheet!$A:$AA,27,0)</f>
        <v>0</v>
      </c>
      <c r="X37" s="2">
        <f>VLOOKUP(A37,[1]TDSheet!$A:$P,16,0)</f>
        <v>3</v>
      </c>
      <c r="Z37" s="2">
        <f t="shared" si="6"/>
        <v>0</v>
      </c>
    </row>
    <row r="38" spans="1:26" ht="11.1" customHeight="1" outlineLevel="2" x14ac:dyDescent="0.2">
      <c r="A38" s="7" t="s">
        <v>36</v>
      </c>
      <c r="B38" s="7" t="s">
        <v>9</v>
      </c>
      <c r="C38" s="18" t="str">
        <f>VLOOKUP(A38,[1]TDSheet!$A:$C,3,0)</f>
        <v>АКЦИЯ</v>
      </c>
      <c r="D38" s="8">
        <v>1526.99</v>
      </c>
      <c r="E38" s="8">
        <v>659.78800000000001</v>
      </c>
      <c r="F38" s="8">
        <v>924.51099999999997</v>
      </c>
      <c r="G38" s="8">
        <v>1077.51</v>
      </c>
      <c r="H38" s="21">
        <f>VLOOKUP(A38,[1]TDSheet!$A:$H,8,0)</f>
        <v>1</v>
      </c>
      <c r="K38" s="2">
        <f t="shared" si="2"/>
        <v>924.51099999999997</v>
      </c>
      <c r="M38" s="2">
        <f>VLOOKUP(A38,[1]TDSheet!$A:$Q,17,0)</f>
        <v>0</v>
      </c>
      <c r="P38" s="2">
        <f t="shared" si="3"/>
        <v>184.90219999999999</v>
      </c>
      <c r="Q38" s="20">
        <f>10*P38-G38-M38-N38</f>
        <v>771.51199999999994</v>
      </c>
      <c r="R38" s="20"/>
      <c r="S38" s="20"/>
      <c r="T38" s="2">
        <f t="shared" si="4"/>
        <v>10</v>
      </c>
      <c r="U38" s="2">
        <f t="shared" si="5"/>
        <v>5.8274590567337761</v>
      </c>
      <c r="V38" s="2">
        <f>VLOOKUP(A38,[1]TDSheet!$A:$Z,26,0)</f>
        <v>255.67660000000001</v>
      </c>
      <c r="W38" s="2">
        <f>VLOOKUP(A38,[1]TDSheet!$A:$AA,27,0)</f>
        <v>227.2748</v>
      </c>
      <c r="X38" s="2">
        <f>VLOOKUP(A38,[1]TDSheet!$A:$P,16,0)</f>
        <v>278.9196</v>
      </c>
      <c r="Z38" s="2">
        <f t="shared" si="6"/>
        <v>771.51199999999994</v>
      </c>
    </row>
    <row r="39" spans="1:26" ht="11.1" customHeight="1" outlineLevel="2" x14ac:dyDescent="0.2">
      <c r="A39" s="7" t="s">
        <v>37</v>
      </c>
      <c r="B39" s="7" t="s">
        <v>9</v>
      </c>
      <c r="C39" s="7"/>
      <c r="D39" s="8">
        <v>628.91600000000005</v>
      </c>
      <c r="E39" s="8">
        <v>1454.75</v>
      </c>
      <c r="F39" s="8">
        <v>1257.646</v>
      </c>
      <c r="G39" s="8">
        <v>301.8</v>
      </c>
      <c r="H39" s="21">
        <f>VLOOKUP(A39,[1]TDSheet!$A:$H,8,0)</f>
        <v>1</v>
      </c>
      <c r="K39" s="2">
        <f t="shared" si="2"/>
        <v>1257.646</v>
      </c>
      <c r="M39" s="2">
        <f>VLOOKUP(A39,[1]TDSheet!$A:$Q,17,0)</f>
        <v>3300</v>
      </c>
      <c r="N39" s="26">
        <v>2513</v>
      </c>
      <c r="P39" s="2">
        <f t="shared" si="3"/>
        <v>251.5292</v>
      </c>
      <c r="Q39" s="20"/>
      <c r="R39" s="20"/>
      <c r="S39" s="20"/>
      <c r="T39" s="2">
        <f t="shared" si="4"/>
        <v>24.310497548594757</v>
      </c>
      <c r="U39" s="2">
        <f t="shared" si="5"/>
        <v>24.310497548594757</v>
      </c>
      <c r="V39" s="2">
        <f>VLOOKUP(A39,[1]TDSheet!$A:$Z,26,0)</f>
        <v>511.36260000000004</v>
      </c>
      <c r="W39" s="2">
        <f>VLOOKUP(A39,[1]TDSheet!$A:$AA,27,0)</f>
        <v>547.43380000000002</v>
      </c>
      <c r="X39" s="2">
        <f>VLOOKUP(A39,[1]TDSheet!$A:$P,16,0)</f>
        <v>630.96620000000007</v>
      </c>
      <c r="Z39" s="2">
        <f t="shared" si="6"/>
        <v>0</v>
      </c>
    </row>
    <row r="40" spans="1:26" ht="11.1" customHeight="1" outlineLevel="2" x14ac:dyDescent="0.2">
      <c r="A40" s="7" t="s">
        <v>38</v>
      </c>
      <c r="B40" s="7" t="s">
        <v>9</v>
      </c>
      <c r="C40" s="7"/>
      <c r="D40" s="8">
        <v>111.503</v>
      </c>
      <c r="E40" s="8"/>
      <c r="F40" s="8">
        <v>17.527999999999999</v>
      </c>
      <c r="G40" s="8">
        <v>82.83</v>
      </c>
      <c r="H40" s="21">
        <f>VLOOKUP(A40,[1]TDSheet!$A:$H,8,0)</f>
        <v>1</v>
      </c>
      <c r="K40" s="2">
        <f t="shared" si="2"/>
        <v>17.527999999999999</v>
      </c>
      <c r="M40" s="2">
        <f>VLOOKUP(A40,[1]TDSheet!$A:$Q,17,0)</f>
        <v>0</v>
      </c>
      <c r="P40" s="2">
        <f t="shared" si="3"/>
        <v>3.5055999999999998</v>
      </c>
      <c r="Q40" s="20"/>
      <c r="R40" s="20"/>
      <c r="S40" s="20"/>
      <c r="T40" s="2">
        <f t="shared" si="4"/>
        <v>23.627909630305798</v>
      </c>
      <c r="U40" s="2">
        <f t="shared" si="5"/>
        <v>23.627909630305798</v>
      </c>
      <c r="V40" s="2">
        <f>VLOOKUP(A40,[1]TDSheet!$A:$Z,26,0)</f>
        <v>7.0396000000000001</v>
      </c>
      <c r="W40" s="2">
        <f>VLOOKUP(A40,[1]TDSheet!$A:$AA,27,0)</f>
        <v>7.3924000000000003</v>
      </c>
      <c r="X40" s="2">
        <f>VLOOKUP(A40,[1]TDSheet!$A:$P,16,0)</f>
        <v>4.2214</v>
      </c>
      <c r="Z40" s="2">
        <f t="shared" si="6"/>
        <v>0</v>
      </c>
    </row>
    <row r="41" spans="1:26" ht="11.1" customHeight="1" outlineLevel="2" x14ac:dyDescent="0.2">
      <c r="A41" s="7" t="s">
        <v>39</v>
      </c>
      <c r="B41" s="7" t="s">
        <v>9</v>
      </c>
      <c r="C41" s="18" t="str">
        <f>VLOOKUP(A41,[1]TDSheet!$A:$C,3,0)</f>
        <v>АКЦИЯ</v>
      </c>
      <c r="D41" s="8">
        <v>545.57100000000003</v>
      </c>
      <c r="E41" s="8">
        <v>4305.55</v>
      </c>
      <c r="F41" s="8">
        <v>871.14800000000002</v>
      </c>
      <c r="G41" s="8">
        <v>3159.5070000000001</v>
      </c>
      <c r="H41" s="21">
        <f>VLOOKUP(A41,[1]TDSheet!$A:$H,8,0)</f>
        <v>1</v>
      </c>
      <c r="K41" s="2">
        <f t="shared" si="2"/>
        <v>871.14800000000002</v>
      </c>
      <c r="M41" s="2">
        <f>VLOOKUP(A41,[1]TDSheet!$A:$Q,17,0)</f>
        <v>0</v>
      </c>
      <c r="P41" s="2">
        <f t="shared" si="3"/>
        <v>174.2296</v>
      </c>
      <c r="Q41" s="20"/>
      <c r="R41" s="20"/>
      <c r="S41" s="20"/>
      <c r="T41" s="2">
        <f t="shared" si="4"/>
        <v>18.134157456597499</v>
      </c>
      <c r="U41" s="2">
        <f t="shared" si="5"/>
        <v>18.134157456597499</v>
      </c>
      <c r="V41" s="2">
        <f>VLOOKUP(A41,[1]TDSheet!$A:$Z,26,0)</f>
        <v>301.11340000000001</v>
      </c>
      <c r="W41" s="2">
        <f>VLOOKUP(A41,[1]TDSheet!$A:$AA,27,0)</f>
        <v>220.47199999999998</v>
      </c>
      <c r="X41" s="2">
        <f>VLOOKUP(A41,[1]TDSheet!$A:$P,16,0)</f>
        <v>344.6198</v>
      </c>
      <c r="Z41" s="2">
        <f t="shared" si="6"/>
        <v>0</v>
      </c>
    </row>
    <row r="42" spans="1:26" ht="11.1" customHeight="1" outlineLevel="2" x14ac:dyDescent="0.2">
      <c r="A42" s="7" t="s">
        <v>40</v>
      </c>
      <c r="B42" s="7" t="s">
        <v>9</v>
      </c>
      <c r="C42" s="7"/>
      <c r="D42" s="8">
        <v>1510.241</v>
      </c>
      <c r="E42" s="8"/>
      <c r="F42" s="8">
        <v>1000.527</v>
      </c>
      <c r="G42" s="8">
        <v>7.82</v>
      </c>
      <c r="H42" s="21">
        <f>VLOOKUP(A42,[1]TDSheet!$A:$H,8,0)</f>
        <v>1</v>
      </c>
      <c r="K42" s="2">
        <f t="shared" si="2"/>
        <v>1000.527</v>
      </c>
      <c r="M42" s="2">
        <f>VLOOKUP(A42,[1]TDSheet!$A:$Q,17,0)</f>
        <v>5700</v>
      </c>
      <c r="N42" s="26">
        <v>2910</v>
      </c>
      <c r="P42" s="2">
        <f t="shared" si="3"/>
        <v>200.1054</v>
      </c>
      <c r="Q42" s="20"/>
      <c r="R42" s="20"/>
      <c r="S42" s="20"/>
      <c r="T42" s="2">
        <f t="shared" si="4"/>
        <v>43.066404005089318</v>
      </c>
      <c r="U42" s="2">
        <f t="shared" si="5"/>
        <v>43.066404005089318</v>
      </c>
      <c r="V42" s="2">
        <f>VLOOKUP(A42,[1]TDSheet!$A:$Z,26,0)</f>
        <v>724.05640000000005</v>
      </c>
      <c r="W42" s="2">
        <f>VLOOKUP(A42,[1]TDSheet!$A:$AA,27,0)</f>
        <v>944.88139999999999</v>
      </c>
      <c r="X42" s="2">
        <f>VLOOKUP(A42,[1]TDSheet!$A:$P,16,0)</f>
        <v>1013.4631999999999</v>
      </c>
      <c r="Z42" s="2">
        <f t="shared" si="6"/>
        <v>0</v>
      </c>
    </row>
    <row r="43" spans="1:26" ht="11.1" customHeight="1" outlineLevel="2" x14ac:dyDescent="0.2">
      <c r="A43" s="7" t="s">
        <v>41</v>
      </c>
      <c r="B43" s="7" t="s">
        <v>9</v>
      </c>
      <c r="C43" s="18" t="str">
        <f>VLOOKUP(A43,[1]TDSheet!$A:$C,3,0)</f>
        <v>АКЦИЯ</v>
      </c>
      <c r="D43" s="8">
        <v>420.90499999999997</v>
      </c>
      <c r="E43" s="8">
        <v>459.33199999999999</v>
      </c>
      <c r="F43" s="8">
        <v>150.01900000000001</v>
      </c>
      <c r="G43" s="8">
        <v>582.44299999999998</v>
      </c>
      <c r="H43" s="21">
        <f>VLOOKUP(A43,[1]TDSheet!$A:$H,8,0)</f>
        <v>0</v>
      </c>
      <c r="K43" s="2">
        <f t="shared" si="2"/>
        <v>150.01900000000001</v>
      </c>
      <c r="M43" s="2">
        <f>VLOOKUP(A43,[1]TDSheet!$A:$Q,17,0)</f>
        <v>0</v>
      </c>
      <c r="P43" s="2">
        <f t="shared" si="3"/>
        <v>30.003800000000002</v>
      </c>
      <c r="Q43" s="20"/>
      <c r="R43" s="20"/>
      <c r="S43" s="20"/>
      <c r="T43" s="2">
        <f t="shared" si="4"/>
        <v>19.41230777434858</v>
      </c>
      <c r="U43" s="2">
        <f t="shared" si="5"/>
        <v>19.41230777434858</v>
      </c>
      <c r="V43" s="2">
        <f>VLOOKUP(A43,[1]TDSheet!$A:$Z,26,0)</f>
        <v>45.951799999999999</v>
      </c>
      <c r="W43" s="2">
        <f>VLOOKUP(A43,[1]TDSheet!$A:$AA,27,0)</f>
        <v>13.3362</v>
      </c>
      <c r="X43" s="2">
        <f>VLOOKUP(A43,[1]TDSheet!$A:$P,16,0)</f>
        <v>69.379800000000003</v>
      </c>
      <c r="Y43" s="22" t="str">
        <f>VLOOKUP(A43,[1]TDSheet!$A:$AB,28,0)</f>
        <v>акция/вывод</v>
      </c>
      <c r="Z43" s="2">
        <f t="shared" si="6"/>
        <v>0</v>
      </c>
    </row>
    <row r="44" spans="1:26" ht="11.1" customHeight="1" outlineLevel="2" x14ac:dyDescent="0.2">
      <c r="A44" s="7" t="s">
        <v>42</v>
      </c>
      <c r="B44" s="7" t="s">
        <v>9</v>
      </c>
      <c r="C44" s="18" t="str">
        <f>VLOOKUP(A44,[1]TDSheet!$A:$C,3,0)</f>
        <v>АКЦИЯ</v>
      </c>
      <c r="D44" s="8">
        <v>2708.11</v>
      </c>
      <c r="E44" s="8"/>
      <c r="F44" s="8">
        <v>1124.5809999999999</v>
      </c>
      <c r="G44" s="8">
        <v>1354.269</v>
      </c>
      <c r="H44" s="21">
        <f>VLOOKUP(A44,[1]TDSheet!$A:$H,8,0)</f>
        <v>1</v>
      </c>
      <c r="K44" s="2">
        <f t="shared" si="2"/>
        <v>1124.5809999999999</v>
      </c>
      <c r="M44" s="2">
        <f>VLOOKUP(A44,[1]TDSheet!$A:$Q,17,0)</f>
        <v>0</v>
      </c>
      <c r="P44" s="2">
        <f t="shared" si="3"/>
        <v>224.91619999999998</v>
      </c>
      <c r="Q44" s="20">
        <f>10*P44-G44-M44-N44</f>
        <v>894.8929999999998</v>
      </c>
      <c r="R44" s="20"/>
      <c r="S44" s="20"/>
      <c r="T44" s="2">
        <f t="shared" si="4"/>
        <v>10</v>
      </c>
      <c r="U44" s="2">
        <f t="shared" si="5"/>
        <v>6.0212159017447391</v>
      </c>
      <c r="V44" s="2">
        <f>VLOOKUP(A44,[1]TDSheet!$A:$Z,26,0)</f>
        <v>335.36500000000001</v>
      </c>
      <c r="W44" s="2">
        <f>VLOOKUP(A44,[1]TDSheet!$A:$AA,27,0)</f>
        <v>296.85160000000002</v>
      </c>
      <c r="X44" s="2">
        <f>VLOOKUP(A44,[1]TDSheet!$A:$P,16,0)</f>
        <v>325.75120000000004</v>
      </c>
      <c r="Z44" s="2">
        <f t="shared" si="6"/>
        <v>894.8929999999998</v>
      </c>
    </row>
    <row r="45" spans="1:26" ht="11.1" customHeight="1" outlineLevel="2" x14ac:dyDescent="0.2">
      <c r="A45" s="7" t="s">
        <v>43</v>
      </c>
      <c r="B45" s="7" t="s">
        <v>9</v>
      </c>
      <c r="C45" s="7"/>
      <c r="D45" s="8">
        <v>0.01</v>
      </c>
      <c r="E45" s="8">
        <v>5197.3850000000002</v>
      </c>
      <c r="F45" s="8">
        <v>3216.953</v>
      </c>
      <c r="G45" s="8">
        <v>1980.0519999999999</v>
      </c>
      <c r="H45" s="21">
        <f>VLOOKUP(A45,[1]TDSheet!$A:$H,8,0)</f>
        <v>1</v>
      </c>
      <c r="K45" s="2">
        <f t="shared" si="2"/>
        <v>3216.953</v>
      </c>
      <c r="M45" s="2">
        <f>VLOOKUP(A45,[1]TDSheet!$A:$Q,17,0)+1500</f>
        <v>1500</v>
      </c>
      <c r="P45" s="2">
        <f t="shared" si="3"/>
        <v>643.39059999999995</v>
      </c>
      <c r="Q45" s="20">
        <f t="shared" si="7"/>
        <v>4240.6351999999997</v>
      </c>
      <c r="R45" s="20"/>
      <c r="S45" s="20"/>
      <c r="T45" s="2">
        <f t="shared" si="4"/>
        <v>12</v>
      </c>
      <c r="U45" s="2">
        <f t="shared" si="5"/>
        <v>5.4089257754154323</v>
      </c>
      <c r="V45" s="2">
        <f>VLOOKUP(A45,[1]TDSheet!$A:$Z,26,0)</f>
        <v>579.12239999999997</v>
      </c>
      <c r="W45" s="2">
        <f>VLOOKUP(A45,[1]TDSheet!$A:$AA,27,0)</f>
        <v>341.91399999999999</v>
      </c>
      <c r="X45" s="2">
        <f>VLOOKUP(A45,[1]TDSheet!$A:$P,16,0)</f>
        <v>23.363</v>
      </c>
      <c r="Y45" s="25" t="str">
        <f>VLOOKUP(A45,[1]TDSheet!$A:$AB,28,0)</f>
        <v>+1500</v>
      </c>
      <c r="Z45" s="2">
        <f t="shared" si="6"/>
        <v>4240.6351999999997</v>
      </c>
    </row>
    <row r="46" spans="1:26" ht="11.1" customHeight="1" outlineLevel="2" x14ac:dyDescent="0.2">
      <c r="A46" s="7" t="s">
        <v>44</v>
      </c>
      <c r="B46" s="7" t="s">
        <v>9</v>
      </c>
      <c r="C46" s="7"/>
      <c r="D46" s="8">
        <v>985.63499999999999</v>
      </c>
      <c r="E46" s="8"/>
      <c r="F46" s="8">
        <v>805.94299999999998</v>
      </c>
      <c r="G46" s="8">
        <v>89.581999999999994</v>
      </c>
      <c r="H46" s="21">
        <f>VLOOKUP(A46,[1]TDSheet!$A:$H,8,0)</f>
        <v>1</v>
      </c>
      <c r="K46" s="2">
        <f t="shared" si="2"/>
        <v>805.94299999999998</v>
      </c>
      <c r="M46" s="2">
        <f>VLOOKUP(A46,[1]TDSheet!$A:$Q,17,0)+1500</f>
        <v>1870</v>
      </c>
      <c r="N46" s="26">
        <v>2316</v>
      </c>
      <c r="P46" s="2">
        <f t="shared" si="3"/>
        <v>161.18860000000001</v>
      </c>
      <c r="Q46" s="20"/>
      <c r="R46" s="20"/>
      <c r="S46" s="20"/>
      <c r="T46" s="2">
        <f t="shared" si="4"/>
        <v>26.525337399791301</v>
      </c>
      <c r="U46" s="2">
        <f t="shared" si="5"/>
        <v>26.525337399791301</v>
      </c>
      <c r="V46" s="2">
        <f>VLOOKUP(A46,[1]TDSheet!$A:$Z,26,0)</f>
        <v>313.053</v>
      </c>
      <c r="W46" s="2">
        <f>VLOOKUP(A46,[1]TDSheet!$A:$AA,27,0)</f>
        <v>351.7722</v>
      </c>
      <c r="X46" s="2">
        <f>VLOOKUP(A46,[1]TDSheet!$A:$P,16,0)</f>
        <v>314.07339999999999</v>
      </c>
      <c r="Y46" s="25" t="str">
        <f>VLOOKUP(A46,[1]TDSheet!$A:$AB,28,0)</f>
        <v>+1500</v>
      </c>
      <c r="Z46" s="2">
        <f t="shared" si="6"/>
        <v>0</v>
      </c>
    </row>
    <row r="47" spans="1:26" ht="11.1" customHeight="1" outlineLevel="2" x14ac:dyDescent="0.2">
      <c r="A47" s="7" t="s">
        <v>45</v>
      </c>
      <c r="B47" s="7" t="s">
        <v>9</v>
      </c>
      <c r="C47" s="18" t="str">
        <f>VLOOKUP(A47,[1]TDSheet!$A:$C,3,0)</f>
        <v>АКЦИЯ</v>
      </c>
      <c r="D47" s="8">
        <v>1509.7850000000001</v>
      </c>
      <c r="E47" s="8"/>
      <c r="F47" s="8">
        <v>456.60399999999998</v>
      </c>
      <c r="G47" s="8">
        <v>437.65499999999997</v>
      </c>
      <c r="H47" s="21">
        <f>VLOOKUP(A47,[1]TDSheet!$A:$H,8,0)</f>
        <v>1</v>
      </c>
      <c r="K47" s="2">
        <f t="shared" si="2"/>
        <v>456.60399999999998</v>
      </c>
      <c r="M47" s="2">
        <f>VLOOKUP(A47,[1]TDSheet!$A:$Q,17,0)</f>
        <v>0</v>
      </c>
      <c r="P47" s="2">
        <f t="shared" si="3"/>
        <v>91.320799999999991</v>
      </c>
      <c r="Q47" s="20">
        <f>9*P47-G47-M47-N47</f>
        <v>384.23219999999992</v>
      </c>
      <c r="R47" s="20"/>
      <c r="S47" s="20"/>
      <c r="T47" s="2">
        <f t="shared" si="4"/>
        <v>9</v>
      </c>
      <c r="U47" s="2">
        <f t="shared" si="5"/>
        <v>4.7925007227269143</v>
      </c>
      <c r="V47" s="2">
        <f>VLOOKUP(A47,[1]TDSheet!$A:$Z,26,0)</f>
        <v>143.4034</v>
      </c>
      <c r="W47" s="2">
        <f>VLOOKUP(A47,[1]TDSheet!$A:$AA,27,0)</f>
        <v>120.10080000000001</v>
      </c>
      <c r="X47" s="2">
        <f>VLOOKUP(A47,[1]TDSheet!$A:$P,16,0)</f>
        <v>134.22579999999999</v>
      </c>
      <c r="Z47" s="2">
        <f t="shared" si="6"/>
        <v>384.23219999999992</v>
      </c>
    </row>
    <row r="48" spans="1:26" ht="11.1" customHeight="1" outlineLevel="2" x14ac:dyDescent="0.2">
      <c r="A48" s="7" t="s">
        <v>46</v>
      </c>
      <c r="B48" s="7" t="s">
        <v>9</v>
      </c>
      <c r="C48" s="18" t="str">
        <f>VLOOKUP(A48,[1]TDSheet!$A:$C,3,0)</f>
        <v>АКЦИЯ</v>
      </c>
      <c r="D48" s="8">
        <v>1386.26</v>
      </c>
      <c r="E48" s="8"/>
      <c r="F48" s="8">
        <v>602.149</v>
      </c>
      <c r="G48" s="8">
        <v>662.00400000000002</v>
      </c>
      <c r="H48" s="21">
        <f>VLOOKUP(A48,[1]TDSheet!$A:$H,8,0)</f>
        <v>1</v>
      </c>
      <c r="K48" s="2">
        <f t="shared" si="2"/>
        <v>602.149</v>
      </c>
      <c r="M48" s="2">
        <f>VLOOKUP(A48,[1]TDSheet!$A:$Q,17,0)</f>
        <v>0</v>
      </c>
      <c r="P48" s="2">
        <f t="shared" si="3"/>
        <v>120.4298</v>
      </c>
      <c r="Q48" s="20">
        <f>9*P48-G48-M48-N48</f>
        <v>421.86419999999987</v>
      </c>
      <c r="R48" s="20"/>
      <c r="S48" s="20"/>
      <c r="T48" s="2">
        <f t="shared" si="4"/>
        <v>8.9999999999999982</v>
      </c>
      <c r="U48" s="2">
        <f t="shared" si="5"/>
        <v>5.4970115370116037</v>
      </c>
      <c r="V48" s="2">
        <f>VLOOKUP(A48,[1]TDSheet!$A:$Z,26,0)</f>
        <v>158.05540000000002</v>
      </c>
      <c r="W48" s="2">
        <f>VLOOKUP(A48,[1]TDSheet!$A:$AA,27,0)</f>
        <v>112.26500000000001</v>
      </c>
      <c r="X48" s="2">
        <f>VLOOKUP(A48,[1]TDSheet!$A:$P,16,0)</f>
        <v>162.83420000000001</v>
      </c>
      <c r="Z48" s="2">
        <f t="shared" si="6"/>
        <v>421.86419999999987</v>
      </c>
    </row>
    <row r="49" spans="1:26" ht="11.1" customHeight="1" outlineLevel="2" x14ac:dyDescent="0.2">
      <c r="A49" s="7" t="s">
        <v>47</v>
      </c>
      <c r="B49" s="7" t="s">
        <v>9</v>
      </c>
      <c r="C49" s="7"/>
      <c r="D49" s="8">
        <v>40.704000000000001</v>
      </c>
      <c r="E49" s="8"/>
      <c r="F49" s="8">
        <v>10.162000000000001</v>
      </c>
      <c r="G49" s="8">
        <v>29.818000000000001</v>
      </c>
      <c r="H49" s="21">
        <f>VLOOKUP(A49,[1]TDSheet!$A:$H,8,0)</f>
        <v>1</v>
      </c>
      <c r="K49" s="2">
        <f t="shared" si="2"/>
        <v>10.162000000000001</v>
      </c>
      <c r="M49" s="2">
        <f>VLOOKUP(A49,[1]TDSheet!$A:$Q,17,0)</f>
        <v>25</v>
      </c>
      <c r="P49" s="2">
        <f t="shared" si="3"/>
        <v>2.0324</v>
      </c>
      <c r="Q49" s="20"/>
      <c r="R49" s="20"/>
      <c r="S49" s="20"/>
      <c r="T49" s="2">
        <f t="shared" si="4"/>
        <v>26.972052745522536</v>
      </c>
      <c r="U49" s="2">
        <f t="shared" si="5"/>
        <v>26.972052745522536</v>
      </c>
      <c r="V49" s="2">
        <f>VLOOKUP(A49,[1]TDSheet!$A:$Z,26,0)</f>
        <v>5.8559999999999999</v>
      </c>
      <c r="W49" s="2">
        <f>VLOOKUP(A49,[1]TDSheet!$A:$AA,27,0)</f>
        <v>4.1962000000000002</v>
      </c>
      <c r="X49" s="2">
        <f>VLOOKUP(A49,[1]TDSheet!$A:$P,16,0)</f>
        <v>5.375</v>
      </c>
      <c r="Z49" s="2">
        <f t="shared" si="6"/>
        <v>0</v>
      </c>
    </row>
    <row r="50" spans="1:26" ht="11.1" customHeight="1" outlineLevel="2" x14ac:dyDescent="0.2">
      <c r="A50" s="7" t="s">
        <v>48</v>
      </c>
      <c r="B50" s="7" t="s">
        <v>9</v>
      </c>
      <c r="C50" s="18" t="str">
        <f>VLOOKUP(A50,[1]TDSheet!$A:$C,3,0)</f>
        <v>АКЦИЯ</v>
      </c>
      <c r="D50" s="8">
        <v>1459.33</v>
      </c>
      <c r="E50" s="8"/>
      <c r="F50" s="8">
        <v>949.11800000000005</v>
      </c>
      <c r="G50" s="8">
        <v>195.876</v>
      </c>
      <c r="H50" s="21">
        <f>VLOOKUP(A50,[1]TDSheet!$A:$H,8,0)</f>
        <v>1</v>
      </c>
      <c r="K50" s="2">
        <f t="shared" si="2"/>
        <v>949.11800000000005</v>
      </c>
      <c r="M50" s="2">
        <f>VLOOKUP(A50,[1]TDSheet!$A:$Q,17,0)</f>
        <v>200</v>
      </c>
      <c r="P50" s="2">
        <f t="shared" si="3"/>
        <v>189.8236</v>
      </c>
      <c r="Q50" s="20">
        <f>7*P50-G50-M50-N50</f>
        <v>932.88920000000007</v>
      </c>
      <c r="R50" s="20"/>
      <c r="S50" s="20"/>
      <c r="T50" s="2">
        <f t="shared" si="4"/>
        <v>7</v>
      </c>
      <c r="U50" s="2">
        <f t="shared" si="5"/>
        <v>2.0854941113749819</v>
      </c>
      <c r="V50" s="2">
        <f>VLOOKUP(A50,[1]TDSheet!$A:$Z,26,0)</f>
        <v>273.46199999999999</v>
      </c>
      <c r="W50" s="2">
        <f>VLOOKUP(A50,[1]TDSheet!$A:$AA,27,0)</f>
        <v>236.38800000000001</v>
      </c>
      <c r="X50" s="2">
        <f>VLOOKUP(A50,[1]TDSheet!$A:$P,16,0)</f>
        <v>269.60599999999999</v>
      </c>
      <c r="Z50" s="2">
        <f t="shared" si="6"/>
        <v>932.88920000000007</v>
      </c>
    </row>
    <row r="51" spans="1:26" ht="21.95" customHeight="1" outlineLevel="2" x14ac:dyDescent="0.2">
      <c r="A51" s="7" t="s">
        <v>49</v>
      </c>
      <c r="B51" s="7" t="s">
        <v>9</v>
      </c>
      <c r="C51" s="7"/>
      <c r="D51" s="8">
        <v>63.171999999999997</v>
      </c>
      <c r="E51" s="8">
        <v>4.2</v>
      </c>
      <c r="F51" s="8">
        <v>49.521999999999998</v>
      </c>
      <c r="G51" s="8">
        <v>7.4530000000000003</v>
      </c>
      <c r="H51" s="21">
        <f>VLOOKUP(A51,[1]TDSheet!$A:$H,8,0)</f>
        <v>1</v>
      </c>
      <c r="K51" s="2">
        <f t="shared" si="2"/>
        <v>49.521999999999998</v>
      </c>
      <c r="M51" s="2">
        <f>VLOOKUP(A51,[1]TDSheet!$A:$Q,17,0)</f>
        <v>80</v>
      </c>
      <c r="N51" s="26">
        <v>67</v>
      </c>
      <c r="P51" s="2">
        <f t="shared" si="3"/>
        <v>9.904399999999999</v>
      </c>
      <c r="Q51" s="20"/>
      <c r="R51" s="20"/>
      <c r="S51" s="20"/>
      <c r="T51" s="2">
        <f t="shared" si="4"/>
        <v>15.594382294737695</v>
      </c>
      <c r="U51" s="2">
        <f t="shared" si="5"/>
        <v>15.594382294737695</v>
      </c>
      <c r="V51" s="2">
        <f>VLOOKUP(A51,[1]TDSheet!$A:$Z,26,0)</f>
        <v>15.647600000000001</v>
      </c>
      <c r="W51" s="2">
        <f>VLOOKUP(A51,[1]TDSheet!$A:$AA,27,0)</f>
        <v>16.866999999999997</v>
      </c>
      <c r="X51" s="2">
        <f>VLOOKUP(A51,[1]TDSheet!$A:$P,16,0)</f>
        <v>17.7332</v>
      </c>
      <c r="Z51" s="2">
        <f t="shared" si="6"/>
        <v>0</v>
      </c>
    </row>
    <row r="52" spans="1:26" ht="11.1" customHeight="1" outlineLevel="2" x14ac:dyDescent="0.2">
      <c r="A52" s="7" t="s">
        <v>50</v>
      </c>
      <c r="B52" s="7" t="s">
        <v>9</v>
      </c>
      <c r="C52" s="7"/>
      <c r="D52" s="8">
        <v>150.06</v>
      </c>
      <c r="E52" s="8"/>
      <c r="F52" s="8">
        <v>26.603000000000002</v>
      </c>
      <c r="G52" s="8">
        <v>50.436999999999998</v>
      </c>
      <c r="H52" s="21">
        <f>VLOOKUP(A52,[1]TDSheet!$A:$H,8,0)</f>
        <v>1</v>
      </c>
      <c r="K52" s="2">
        <f t="shared" si="2"/>
        <v>26.603000000000002</v>
      </c>
      <c r="M52" s="2">
        <f>VLOOKUP(A52,[1]TDSheet!$A:$Q,17,0)</f>
        <v>60</v>
      </c>
      <c r="P52" s="2">
        <f t="shared" si="3"/>
        <v>5.3206000000000007</v>
      </c>
      <c r="Q52" s="20"/>
      <c r="R52" s="20"/>
      <c r="S52" s="20"/>
      <c r="T52" s="2">
        <f t="shared" si="4"/>
        <v>20.756493628538131</v>
      </c>
      <c r="U52" s="2">
        <f t="shared" si="5"/>
        <v>20.756493628538131</v>
      </c>
      <c r="V52" s="2">
        <f>VLOOKUP(A52,[1]TDSheet!$A:$Z,26,0)</f>
        <v>11.741200000000001</v>
      </c>
      <c r="W52" s="2">
        <f>VLOOKUP(A52,[1]TDSheet!$A:$AA,27,0)</f>
        <v>16.4254</v>
      </c>
      <c r="X52" s="2">
        <f>VLOOKUP(A52,[1]TDSheet!$A:$P,16,0)</f>
        <v>17.451599999999999</v>
      </c>
      <c r="Z52" s="2">
        <f t="shared" si="6"/>
        <v>0</v>
      </c>
    </row>
    <row r="53" spans="1:26" ht="11.1" customHeight="1" outlineLevel="2" x14ac:dyDescent="0.2">
      <c r="A53" s="7" t="s">
        <v>51</v>
      </c>
      <c r="B53" s="7" t="s">
        <v>9</v>
      </c>
      <c r="C53" s="7"/>
      <c r="D53" s="8">
        <v>100.80800000000001</v>
      </c>
      <c r="E53" s="8"/>
      <c r="F53" s="8">
        <v>74.257999999999996</v>
      </c>
      <c r="G53" s="8"/>
      <c r="H53" s="21">
        <f>VLOOKUP(A53,[1]TDSheet!$A:$H,8,0)</f>
        <v>1</v>
      </c>
      <c r="K53" s="2">
        <f t="shared" si="2"/>
        <v>74.257999999999996</v>
      </c>
      <c r="M53" s="2">
        <f>VLOOKUP(A53,[1]TDSheet!$A:$Q,17,0)</f>
        <v>0</v>
      </c>
      <c r="N53" s="26">
        <v>264</v>
      </c>
      <c r="P53" s="2">
        <f t="shared" si="3"/>
        <v>14.851599999999999</v>
      </c>
      <c r="Q53" s="20"/>
      <c r="R53" s="20"/>
      <c r="S53" s="20"/>
      <c r="T53" s="2">
        <f t="shared" si="4"/>
        <v>17.775862533329743</v>
      </c>
      <c r="U53" s="2">
        <f t="shared" si="5"/>
        <v>17.775862533329743</v>
      </c>
      <c r="V53" s="2">
        <f>VLOOKUP(A53,[1]TDSheet!$A:$Z,26,0)</f>
        <v>30.718599999999999</v>
      </c>
      <c r="W53" s="2">
        <f>VLOOKUP(A53,[1]TDSheet!$A:$AA,27,0)</f>
        <v>40.1922</v>
      </c>
      <c r="X53" s="2">
        <f>VLOOKUP(A53,[1]TDSheet!$A:$P,16,0)</f>
        <v>26.894200000000001</v>
      </c>
      <c r="Z53" s="2">
        <f t="shared" si="6"/>
        <v>0</v>
      </c>
    </row>
    <row r="54" spans="1:26" ht="21.95" customHeight="1" outlineLevel="2" x14ac:dyDescent="0.2">
      <c r="A54" s="7" t="s">
        <v>52</v>
      </c>
      <c r="B54" s="7" t="s">
        <v>9</v>
      </c>
      <c r="C54" s="7"/>
      <c r="D54" s="8">
        <v>47.808999999999997</v>
      </c>
      <c r="E54" s="8">
        <v>321.90600000000001</v>
      </c>
      <c r="F54" s="8">
        <v>315.44799999999998</v>
      </c>
      <c r="G54" s="8">
        <v>39.051000000000002</v>
      </c>
      <c r="H54" s="21">
        <f>VLOOKUP(A54,[1]TDSheet!$A:$H,8,0)</f>
        <v>1</v>
      </c>
      <c r="K54" s="2">
        <f t="shared" si="2"/>
        <v>31.341999999999985</v>
      </c>
      <c r="L54" s="2">
        <f>VLOOKUP(A54,[2]TDSheet!$A:$F,6,0)</f>
        <v>284.10599999999999</v>
      </c>
      <c r="M54" s="2">
        <f>VLOOKUP(A54,[1]TDSheet!$A:$Q,17,0)</f>
        <v>110</v>
      </c>
      <c r="N54" s="26">
        <v>86</v>
      </c>
      <c r="P54" s="2">
        <f t="shared" si="3"/>
        <v>6.2683999999999971</v>
      </c>
      <c r="Q54" s="20"/>
      <c r="R54" s="20"/>
      <c r="S54" s="20"/>
      <c r="T54" s="2">
        <f t="shared" si="4"/>
        <v>37.497766575202618</v>
      </c>
      <c r="U54" s="2">
        <f t="shared" si="5"/>
        <v>37.497766575202618</v>
      </c>
      <c r="V54" s="2">
        <f>VLOOKUP(A54,[1]TDSheet!$A:$Z,26,0)</f>
        <v>4.8587999999999996</v>
      </c>
      <c r="W54" s="2">
        <f>VLOOKUP(A54,[1]TDSheet!$A:$AA,27,0)</f>
        <v>12.931999999999999</v>
      </c>
      <c r="X54" s="2">
        <f>VLOOKUP(A54,[1]TDSheet!$A:$P,16,0)</f>
        <v>22.137</v>
      </c>
      <c r="Z54" s="2">
        <f t="shared" si="6"/>
        <v>0</v>
      </c>
    </row>
    <row r="55" spans="1:26" ht="11.1" customHeight="1" outlineLevel="2" x14ac:dyDescent="0.2">
      <c r="A55" s="7" t="s">
        <v>53</v>
      </c>
      <c r="B55" s="7" t="s">
        <v>9</v>
      </c>
      <c r="C55" s="7"/>
      <c r="D55" s="8">
        <v>528.80499999999995</v>
      </c>
      <c r="E55" s="8"/>
      <c r="F55" s="8">
        <v>403.637</v>
      </c>
      <c r="G55" s="8">
        <v>38.956000000000003</v>
      </c>
      <c r="H55" s="21">
        <f>VLOOKUP(A55,[1]TDSheet!$A:$H,8,0)</f>
        <v>1</v>
      </c>
      <c r="K55" s="2">
        <f t="shared" si="2"/>
        <v>403.637</v>
      </c>
      <c r="M55" s="2">
        <f>VLOOKUP(A55,[1]TDSheet!$A:$Q,17,0)</f>
        <v>530</v>
      </c>
      <c r="P55" s="2">
        <f t="shared" si="3"/>
        <v>80.727400000000003</v>
      </c>
      <c r="Q55" s="20">
        <f t="shared" si="7"/>
        <v>399.77280000000007</v>
      </c>
      <c r="R55" s="20"/>
      <c r="S55" s="20"/>
      <c r="T55" s="2">
        <f t="shared" si="4"/>
        <v>12</v>
      </c>
      <c r="U55" s="2">
        <f t="shared" si="5"/>
        <v>7.0478672668759303</v>
      </c>
      <c r="V55" s="2">
        <f>VLOOKUP(A55,[1]TDSheet!$A:$Z,26,0)</f>
        <v>107.38219999999998</v>
      </c>
      <c r="W55" s="2">
        <f>VLOOKUP(A55,[1]TDSheet!$A:$AA,27,0)</f>
        <v>39.703199999999995</v>
      </c>
      <c r="X55" s="2">
        <f>VLOOKUP(A55,[1]TDSheet!$A:$P,16,0)</f>
        <v>92.735600000000005</v>
      </c>
      <c r="Z55" s="2">
        <f t="shared" si="6"/>
        <v>399.77280000000007</v>
      </c>
    </row>
    <row r="56" spans="1:26" ht="11.1" customHeight="1" outlineLevel="2" x14ac:dyDescent="0.2">
      <c r="A56" s="7" t="s">
        <v>54</v>
      </c>
      <c r="B56" s="7" t="s">
        <v>9</v>
      </c>
      <c r="C56" s="7"/>
      <c r="D56" s="8">
        <v>347.73399999999998</v>
      </c>
      <c r="E56" s="8"/>
      <c r="F56" s="8">
        <v>57.121000000000002</v>
      </c>
      <c r="G56" s="8">
        <v>264.89400000000001</v>
      </c>
      <c r="H56" s="21">
        <f>VLOOKUP(A56,[1]TDSheet!$A:$H,8,0)</f>
        <v>1</v>
      </c>
      <c r="K56" s="2">
        <f t="shared" si="2"/>
        <v>57.121000000000002</v>
      </c>
      <c r="M56" s="2">
        <f>VLOOKUP(A56,[1]TDSheet!$A:$Q,17,0)</f>
        <v>0</v>
      </c>
      <c r="P56" s="2">
        <f t="shared" si="3"/>
        <v>11.424200000000001</v>
      </c>
      <c r="Q56" s="20"/>
      <c r="R56" s="20"/>
      <c r="S56" s="20"/>
      <c r="T56" s="2">
        <f t="shared" si="4"/>
        <v>23.187094063479279</v>
      </c>
      <c r="U56" s="2">
        <f t="shared" si="5"/>
        <v>23.187094063479279</v>
      </c>
      <c r="V56" s="2">
        <f>VLOOKUP(A56,[1]TDSheet!$A:$Z,26,0)</f>
        <v>14.6678</v>
      </c>
      <c r="W56" s="2">
        <f>VLOOKUP(A56,[1]TDSheet!$A:$AA,27,0)</f>
        <v>16.154599999999999</v>
      </c>
      <c r="X56" s="2">
        <f>VLOOKUP(A56,[1]TDSheet!$A:$P,16,0)</f>
        <v>21.461000000000002</v>
      </c>
      <c r="Z56" s="2">
        <f t="shared" si="6"/>
        <v>0</v>
      </c>
    </row>
    <row r="57" spans="1:26" ht="11.1" customHeight="1" outlineLevel="2" x14ac:dyDescent="0.2">
      <c r="A57" s="7" t="s">
        <v>55</v>
      </c>
      <c r="B57" s="7" t="s">
        <v>9</v>
      </c>
      <c r="C57" s="7"/>
      <c r="D57" s="8">
        <v>693.61900000000003</v>
      </c>
      <c r="E57" s="8">
        <v>3106.125</v>
      </c>
      <c r="F57" s="8">
        <v>1757.8610000000001</v>
      </c>
      <c r="G57" s="8">
        <v>1062.789</v>
      </c>
      <c r="H57" s="21">
        <f>VLOOKUP(A57,[1]TDSheet!$A:$H,8,0)</f>
        <v>1</v>
      </c>
      <c r="K57" s="2">
        <f t="shared" si="2"/>
        <v>1757.8610000000001</v>
      </c>
      <c r="M57" s="2">
        <f>VLOOKUP(A57,[1]TDSheet!$A:$Q,17,0)</f>
        <v>1250</v>
      </c>
      <c r="P57" s="2">
        <f t="shared" si="3"/>
        <v>351.57220000000001</v>
      </c>
      <c r="Q57" s="20">
        <f t="shared" si="7"/>
        <v>1906.0774000000001</v>
      </c>
      <c r="R57" s="20"/>
      <c r="S57" s="20"/>
      <c r="T57" s="2">
        <f t="shared" si="4"/>
        <v>12</v>
      </c>
      <c r="U57" s="2">
        <f t="shared" si="5"/>
        <v>6.5784183163515193</v>
      </c>
      <c r="V57" s="2">
        <f>VLOOKUP(A57,[1]TDSheet!$A:$Z,26,0)</f>
        <v>444.64700000000005</v>
      </c>
      <c r="W57" s="2">
        <f>VLOOKUP(A57,[1]TDSheet!$A:$AA,27,0)</f>
        <v>63.545399999999994</v>
      </c>
      <c r="X57" s="2">
        <f>VLOOKUP(A57,[1]TDSheet!$A:$P,16,0)</f>
        <v>391.11060000000003</v>
      </c>
      <c r="Z57" s="2">
        <f t="shared" si="6"/>
        <v>1906.0774000000001</v>
      </c>
    </row>
    <row r="58" spans="1:26" ht="11.1" customHeight="1" outlineLevel="2" x14ac:dyDescent="0.2">
      <c r="A58" s="7" t="s">
        <v>133</v>
      </c>
      <c r="B58" s="7" t="s">
        <v>9</v>
      </c>
      <c r="C58" s="7"/>
      <c r="D58" s="8"/>
      <c r="E58" s="8"/>
      <c r="F58" s="8">
        <v>-0.39</v>
      </c>
      <c r="G58" s="8"/>
      <c r="H58" s="21">
        <f>VLOOKUP(A58,[1]TDSheet!$A:$H,8,0)</f>
        <v>1</v>
      </c>
      <c r="K58" s="2">
        <f t="shared" si="2"/>
        <v>-0.39</v>
      </c>
      <c r="M58" s="2">
        <f>VLOOKUP(A58,[1]TDSheet!$A:$Q,17,0)</f>
        <v>50</v>
      </c>
      <c r="P58" s="2">
        <f t="shared" si="3"/>
        <v>-7.8E-2</v>
      </c>
      <c r="Q58" s="20"/>
      <c r="R58" s="20"/>
      <c r="S58" s="20"/>
      <c r="T58" s="2">
        <f t="shared" si="4"/>
        <v>-641.02564102564099</v>
      </c>
      <c r="U58" s="2">
        <f t="shared" si="5"/>
        <v>-641.02564102564099</v>
      </c>
      <c r="V58" s="2">
        <f>VLOOKUP(A58,[1]TDSheet!$A:$Z,26,0)</f>
        <v>3.4670000000000001</v>
      </c>
      <c r="W58" s="2">
        <f>VLOOKUP(A58,[1]TDSheet!$A:$AA,27,0)</f>
        <v>0.55720000000000003</v>
      </c>
      <c r="X58" s="2">
        <f>VLOOKUP(A58,[1]TDSheet!$A:$P,16,0)</f>
        <v>8.0366</v>
      </c>
      <c r="Z58" s="2">
        <f t="shared" si="6"/>
        <v>0</v>
      </c>
    </row>
    <row r="59" spans="1:26" ht="21.95" customHeight="1" outlineLevel="2" x14ac:dyDescent="0.2">
      <c r="A59" s="7" t="s">
        <v>56</v>
      </c>
      <c r="B59" s="7" t="s">
        <v>9</v>
      </c>
      <c r="C59" s="7"/>
      <c r="D59" s="8">
        <v>58.561</v>
      </c>
      <c r="E59" s="8"/>
      <c r="F59" s="8">
        <v>20.128</v>
      </c>
      <c r="G59" s="8">
        <v>29.181999999999999</v>
      </c>
      <c r="H59" s="21">
        <f>VLOOKUP(A59,[1]TDSheet!$A:$H,8,0)</f>
        <v>0</v>
      </c>
      <c r="K59" s="2">
        <f t="shared" si="2"/>
        <v>20.128</v>
      </c>
      <c r="M59" s="2">
        <f>VLOOKUP(A59,[1]TDSheet!$A:$Q,17,0)</f>
        <v>0</v>
      </c>
      <c r="P59" s="2">
        <f t="shared" si="3"/>
        <v>4.0255999999999998</v>
      </c>
      <c r="Q59" s="20"/>
      <c r="R59" s="20"/>
      <c r="S59" s="20"/>
      <c r="T59" s="2">
        <f t="shared" si="4"/>
        <v>7.2491057233704295</v>
      </c>
      <c r="U59" s="2">
        <f t="shared" si="5"/>
        <v>7.2491057233704295</v>
      </c>
      <c r="V59" s="2">
        <f>VLOOKUP(A59,[1]TDSheet!$A:$Z,26,0)</f>
        <v>0</v>
      </c>
      <c r="W59" s="2">
        <f>VLOOKUP(A59,[1]TDSheet!$A:$AA,27,0)</f>
        <v>0</v>
      </c>
      <c r="X59" s="2">
        <f>VLOOKUP(A59,[1]TDSheet!$A:$P,16,0)</f>
        <v>3.5646</v>
      </c>
      <c r="Z59" s="2">
        <f t="shared" si="6"/>
        <v>0</v>
      </c>
    </row>
    <row r="60" spans="1:26" ht="21.95" customHeight="1" outlineLevel="2" x14ac:dyDescent="0.2">
      <c r="A60" s="7" t="s">
        <v>57</v>
      </c>
      <c r="B60" s="7" t="s">
        <v>9</v>
      </c>
      <c r="C60" s="7"/>
      <c r="D60" s="8">
        <v>493.80099999999999</v>
      </c>
      <c r="E60" s="8"/>
      <c r="F60" s="8">
        <v>87.343000000000004</v>
      </c>
      <c r="G60" s="8">
        <v>186.52699999999999</v>
      </c>
      <c r="H60" s="21">
        <f>VLOOKUP(A60,[1]TDSheet!$A:$H,8,0)</f>
        <v>1</v>
      </c>
      <c r="K60" s="2">
        <f t="shared" si="2"/>
        <v>87.343000000000004</v>
      </c>
      <c r="M60" s="2">
        <f>VLOOKUP(A60,[1]TDSheet!$A:$Q,17,0)</f>
        <v>0</v>
      </c>
      <c r="P60" s="2">
        <f t="shared" si="3"/>
        <v>17.468600000000002</v>
      </c>
      <c r="Q60" s="20">
        <f t="shared" si="7"/>
        <v>23.096200000000039</v>
      </c>
      <c r="R60" s="20"/>
      <c r="S60" s="20"/>
      <c r="T60" s="2">
        <f t="shared" si="4"/>
        <v>12</v>
      </c>
      <c r="U60" s="2">
        <f t="shared" si="5"/>
        <v>10.677844818703271</v>
      </c>
      <c r="V60" s="2">
        <f>VLOOKUP(A60,[1]TDSheet!$A:$Z,26,0)</f>
        <v>50.978200000000001</v>
      </c>
      <c r="W60" s="2">
        <f>VLOOKUP(A60,[1]TDSheet!$A:$AA,27,0)</f>
        <v>33.171800000000005</v>
      </c>
      <c r="X60" s="2">
        <f>VLOOKUP(A60,[1]TDSheet!$A:$P,16,0)</f>
        <v>33.156199999999998</v>
      </c>
      <c r="Z60" s="2">
        <f t="shared" si="6"/>
        <v>23.096200000000039</v>
      </c>
    </row>
    <row r="61" spans="1:26" ht="21.95" customHeight="1" outlineLevel="2" x14ac:dyDescent="0.2">
      <c r="A61" s="7" t="s">
        <v>58</v>
      </c>
      <c r="B61" s="7" t="s">
        <v>9</v>
      </c>
      <c r="C61" s="7"/>
      <c r="D61" s="8">
        <v>76.558999999999997</v>
      </c>
      <c r="E61" s="8"/>
      <c r="F61" s="8">
        <v>46.576999999999998</v>
      </c>
      <c r="G61" s="8">
        <v>15.84</v>
      </c>
      <c r="H61" s="21">
        <f>VLOOKUP(A61,[1]TDSheet!$A:$H,8,0)</f>
        <v>1</v>
      </c>
      <c r="K61" s="2">
        <f t="shared" si="2"/>
        <v>46.576999999999998</v>
      </c>
      <c r="M61" s="2">
        <f>VLOOKUP(A61,[1]TDSheet!$A:$Q,17,0)</f>
        <v>130</v>
      </c>
      <c r="P61" s="2">
        <f t="shared" si="3"/>
        <v>9.3154000000000003</v>
      </c>
      <c r="Q61" s="20"/>
      <c r="R61" s="20"/>
      <c r="S61" s="20"/>
      <c r="T61" s="2">
        <f t="shared" si="4"/>
        <v>15.655795779032569</v>
      </c>
      <c r="U61" s="2">
        <f t="shared" si="5"/>
        <v>15.655795779032569</v>
      </c>
      <c r="V61" s="2">
        <f>VLOOKUP(A61,[1]TDSheet!$A:$Z,26,0)</f>
        <v>14.5166</v>
      </c>
      <c r="W61" s="2">
        <f>VLOOKUP(A61,[1]TDSheet!$A:$AA,27,0)</f>
        <v>17.149999999999999</v>
      </c>
      <c r="X61" s="2">
        <f>VLOOKUP(A61,[1]TDSheet!$A:$P,16,0)</f>
        <v>21.046399999999998</v>
      </c>
      <c r="Z61" s="2">
        <f t="shared" si="6"/>
        <v>0</v>
      </c>
    </row>
    <row r="62" spans="1:26" ht="21.95" customHeight="1" outlineLevel="2" x14ac:dyDescent="0.2">
      <c r="A62" s="7" t="s">
        <v>59</v>
      </c>
      <c r="B62" s="7" t="s">
        <v>9</v>
      </c>
      <c r="C62" s="7"/>
      <c r="D62" s="8">
        <v>64.427000000000007</v>
      </c>
      <c r="E62" s="8"/>
      <c r="F62" s="8">
        <v>3.9510000000000001</v>
      </c>
      <c r="G62" s="8"/>
      <c r="H62" s="21">
        <f>VLOOKUP(A62,[1]TDSheet!$A:$H,8,0)</f>
        <v>0</v>
      </c>
      <c r="K62" s="2">
        <f t="shared" si="2"/>
        <v>3.9510000000000001</v>
      </c>
      <c r="M62" s="2">
        <f>VLOOKUP(A62,[1]TDSheet!$A:$Q,17,0)</f>
        <v>0</v>
      </c>
      <c r="P62" s="2">
        <f t="shared" si="3"/>
        <v>0.79020000000000001</v>
      </c>
      <c r="Q62" s="20"/>
      <c r="R62" s="20"/>
      <c r="S62" s="20"/>
      <c r="T62" s="2">
        <f t="shared" si="4"/>
        <v>0</v>
      </c>
      <c r="U62" s="2">
        <f t="shared" si="5"/>
        <v>0</v>
      </c>
      <c r="V62" s="2">
        <f>VLOOKUP(A62,[1]TDSheet!$A:$Z,26,0)</f>
        <v>0</v>
      </c>
      <c r="W62" s="2">
        <f>VLOOKUP(A62,[1]TDSheet!$A:$AA,27,0)</f>
        <v>0</v>
      </c>
      <c r="X62" s="2">
        <f>VLOOKUP(A62,[1]TDSheet!$A:$P,16,0)</f>
        <v>1.8168</v>
      </c>
      <c r="Z62" s="2">
        <f t="shared" si="6"/>
        <v>0</v>
      </c>
    </row>
    <row r="63" spans="1:26" ht="21.95" customHeight="1" outlineLevel="2" x14ac:dyDescent="0.2">
      <c r="A63" s="7" t="s">
        <v>60</v>
      </c>
      <c r="B63" s="7" t="s">
        <v>23</v>
      </c>
      <c r="C63" s="7"/>
      <c r="D63" s="8">
        <v>196</v>
      </c>
      <c r="E63" s="8"/>
      <c r="F63" s="8">
        <v>73</v>
      </c>
      <c r="G63" s="8">
        <v>115</v>
      </c>
      <c r="H63" s="21">
        <f>VLOOKUP(A63,[1]TDSheet!$A:$H,8,0)</f>
        <v>0.35</v>
      </c>
      <c r="K63" s="2">
        <f t="shared" si="2"/>
        <v>73</v>
      </c>
      <c r="M63" s="2">
        <f>VLOOKUP(A63,[1]TDSheet!$A:$Q,17,0)</f>
        <v>50</v>
      </c>
      <c r="P63" s="2">
        <f t="shared" si="3"/>
        <v>14.6</v>
      </c>
      <c r="Q63" s="20">
        <f t="shared" si="7"/>
        <v>10.199999999999989</v>
      </c>
      <c r="R63" s="20"/>
      <c r="S63" s="20"/>
      <c r="T63" s="2">
        <f t="shared" si="4"/>
        <v>12</v>
      </c>
      <c r="U63" s="2">
        <f t="shared" si="5"/>
        <v>11.301369863013699</v>
      </c>
      <c r="V63" s="2">
        <f>VLOOKUP(A63,[1]TDSheet!$A:$Z,26,0)</f>
        <v>25.8</v>
      </c>
      <c r="W63" s="2">
        <f>VLOOKUP(A63,[1]TDSheet!$A:$AA,27,0)</f>
        <v>12.8</v>
      </c>
      <c r="X63" s="2">
        <f>VLOOKUP(A63,[1]TDSheet!$A:$P,16,0)</f>
        <v>20.2</v>
      </c>
      <c r="Z63" s="2">
        <f t="shared" si="6"/>
        <v>3.5699999999999958</v>
      </c>
    </row>
    <row r="64" spans="1:26" ht="21.95" customHeight="1" outlineLevel="2" x14ac:dyDescent="0.2">
      <c r="A64" s="7" t="s">
        <v>88</v>
      </c>
      <c r="B64" s="7" t="s">
        <v>23</v>
      </c>
      <c r="C64" s="18" t="str">
        <f>VLOOKUP(A64,[1]TDSheet!$A:$C,3,0)</f>
        <v>АКЦИЯ</v>
      </c>
      <c r="D64" s="8">
        <v>578</v>
      </c>
      <c r="E64" s="8">
        <v>504</v>
      </c>
      <c r="F64" s="8">
        <v>497</v>
      </c>
      <c r="G64" s="8">
        <v>469</v>
      </c>
      <c r="H64" s="21">
        <f>VLOOKUP(A64,[1]TDSheet!$A:$H,8,0)</f>
        <v>0.4</v>
      </c>
      <c r="K64" s="2">
        <f t="shared" si="2"/>
        <v>497</v>
      </c>
      <c r="M64" s="2">
        <f>VLOOKUP(A64,[1]TDSheet!$A:$Q,17,0)</f>
        <v>0</v>
      </c>
      <c r="P64" s="2">
        <f t="shared" si="3"/>
        <v>99.4</v>
      </c>
      <c r="Q64" s="20">
        <f>9*P64-G64-M64-N64</f>
        <v>425.6</v>
      </c>
      <c r="R64" s="20"/>
      <c r="S64" s="20"/>
      <c r="T64" s="2">
        <f t="shared" si="4"/>
        <v>9</v>
      </c>
      <c r="U64" s="2">
        <f t="shared" si="5"/>
        <v>4.7183098591549291</v>
      </c>
      <c r="V64" s="2">
        <f>VLOOKUP(A64,[1]TDSheet!$A:$Z,26,0)</f>
        <v>123.2</v>
      </c>
      <c r="W64" s="2">
        <f>VLOOKUP(A64,[1]TDSheet!$A:$AA,27,0)</f>
        <v>145.4</v>
      </c>
      <c r="X64" s="2">
        <f>VLOOKUP(A64,[1]TDSheet!$A:$P,16,0)</f>
        <v>160.96300000000002</v>
      </c>
      <c r="Z64" s="2">
        <f t="shared" si="6"/>
        <v>170.24</v>
      </c>
    </row>
    <row r="65" spans="1:26" ht="11.1" customHeight="1" outlineLevel="2" x14ac:dyDescent="0.2">
      <c r="A65" s="7" t="s">
        <v>30</v>
      </c>
      <c r="B65" s="7" t="s">
        <v>23</v>
      </c>
      <c r="C65" s="7"/>
      <c r="D65" s="8">
        <v>68</v>
      </c>
      <c r="E65" s="8"/>
      <c r="F65" s="8">
        <v>27</v>
      </c>
      <c r="G65" s="8">
        <v>35</v>
      </c>
      <c r="H65" s="21">
        <f>VLOOKUP(A65,[1]TDSheet!$A:$H,8,0)</f>
        <v>0.45</v>
      </c>
      <c r="K65" s="2">
        <f t="shared" si="2"/>
        <v>27</v>
      </c>
      <c r="M65" s="2">
        <f>VLOOKUP(A65,[1]TDSheet!$A:$Q,17,0)</f>
        <v>0</v>
      </c>
      <c r="P65" s="2">
        <f t="shared" si="3"/>
        <v>5.4</v>
      </c>
      <c r="Q65" s="20">
        <f t="shared" si="7"/>
        <v>29.800000000000011</v>
      </c>
      <c r="R65" s="20"/>
      <c r="S65" s="20"/>
      <c r="T65" s="2">
        <f t="shared" si="4"/>
        <v>12.000000000000002</v>
      </c>
      <c r="U65" s="2">
        <f t="shared" si="5"/>
        <v>6.481481481481481</v>
      </c>
      <c r="V65" s="2">
        <f>VLOOKUP(A65,[1]TDSheet!$A:$Z,26,0)</f>
        <v>0</v>
      </c>
      <c r="W65" s="2">
        <f>VLOOKUP(A65,[1]TDSheet!$A:$AA,27,0)</f>
        <v>0</v>
      </c>
      <c r="X65" s="2">
        <f>VLOOKUP(A65,[1]TDSheet!$A:$P,16,0)</f>
        <v>4</v>
      </c>
      <c r="Z65" s="2">
        <f t="shared" si="6"/>
        <v>13.410000000000005</v>
      </c>
    </row>
    <row r="66" spans="1:26" ht="11.1" customHeight="1" outlineLevel="2" x14ac:dyDescent="0.2">
      <c r="A66" s="7" t="s">
        <v>61</v>
      </c>
      <c r="B66" s="7" t="s">
        <v>9</v>
      </c>
      <c r="C66" s="7"/>
      <c r="D66" s="8">
        <v>615.37800000000004</v>
      </c>
      <c r="E66" s="8"/>
      <c r="F66" s="8">
        <v>298.05200000000002</v>
      </c>
      <c r="G66" s="8">
        <v>280.78800000000001</v>
      </c>
      <c r="H66" s="21">
        <f>VLOOKUP(A66,[1]TDSheet!$A:$H,8,0)</f>
        <v>1</v>
      </c>
      <c r="K66" s="2">
        <f t="shared" si="2"/>
        <v>298.05200000000002</v>
      </c>
      <c r="M66" s="2">
        <f>VLOOKUP(A66,[1]TDSheet!$A:$Q,17,0)</f>
        <v>280</v>
      </c>
      <c r="N66" s="26">
        <v>130</v>
      </c>
      <c r="P66" s="2">
        <f t="shared" si="3"/>
        <v>59.610400000000006</v>
      </c>
      <c r="Q66" s="20">
        <f t="shared" si="7"/>
        <v>24.536800000000085</v>
      </c>
      <c r="R66" s="20"/>
      <c r="S66" s="20"/>
      <c r="T66" s="2">
        <f t="shared" si="4"/>
        <v>12</v>
      </c>
      <c r="U66" s="2">
        <f t="shared" si="5"/>
        <v>11.588380551044784</v>
      </c>
      <c r="V66" s="2">
        <f>VLOOKUP(A66,[1]TDSheet!$A:$Z,26,0)</f>
        <v>97.538199999999989</v>
      </c>
      <c r="W66" s="2">
        <f>VLOOKUP(A66,[1]TDSheet!$A:$AA,27,0)</f>
        <v>93.524199999999993</v>
      </c>
      <c r="X66" s="2">
        <f>VLOOKUP(A66,[1]TDSheet!$A:$P,16,0)</f>
        <v>82.814599999999999</v>
      </c>
      <c r="Z66" s="2">
        <f t="shared" si="6"/>
        <v>24.536800000000085</v>
      </c>
    </row>
    <row r="67" spans="1:26" ht="21.95" customHeight="1" outlineLevel="2" x14ac:dyDescent="0.2">
      <c r="A67" s="7" t="s">
        <v>89</v>
      </c>
      <c r="B67" s="7" t="s">
        <v>23</v>
      </c>
      <c r="C67" s="7"/>
      <c r="D67" s="8">
        <v>31</v>
      </c>
      <c r="E67" s="8"/>
      <c r="F67" s="8">
        <v>6</v>
      </c>
      <c r="G67" s="8">
        <v>2</v>
      </c>
      <c r="H67" s="21">
        <f>VLOOKUP(A67,[1]TDSheet!$A:$H,8,0)</f>
        <v>0.35</v>
      </c>
      <c r="K67" s="2">
        <f t="shared" si="2"/>
        <v>6</v>
      </c>
      <c r="M67" s="2">
        <f>VLOOKUP(A67,[1]TDSheet!$A:$Q,17,0)</f>
        <v>80</v>
      </c>
      <c r="N67" s="26">
        <v>72</v>
      </c>
      <c r="P67" s="2">
        <f t="shared" si="3"/>
        <v>1.2</v>
      </c>
      <c r="Q67" s="20"/>
      <c r="R67" s="20"/>
      <c r="S67" s="20"/>
      <c r="T67" s="2">
        <f t="shared" si="4"/>
        <v>128.33333333333334</v>
      </c>
      <c r="U67" s="2">
        <f t="shared" si="5"/>
        <v>128.33333333333334</v>
      </c>
      <c r="V67" s="2">
        <f>VLOOKUP(A67,[1]TDSheet!$A:$Z,26,0)</f>
        <v>12.4</v>
      </c>
      <c r="W67" s="2">
        <f>VLOOKUP(A67,[1]TDSheet!$A:$AA,27,0)</f>
        <v>14</v>
      </c>
      <c r="X67" s="2">
        <f>VLOOKUP(A67,[1]TDSheet!$A:$P,16,0)</f>
        <v>15.2</v>
      </c>
      <c r="Z67" s="2">
        <f t="shared" si="6"/>
        <v>0</v>
      </c>
    </row>
    <row r="68" spans="1:26" ht="21.95" customHeight="1" outlineLevel="2" x14ac:dyDescent="0.2">
      <c r="A68" s="7" t="s">
        <v>90</v>
      </c>
      <c r="B68" s="7" t="s">
        <v>23</v>
      </c>
      <c r="C68" s="18" t="str">
        <f>VLOOKUP(A68,[1]TDSheet!$A:$C,3,0)</f>
        <v>АКЦИЯ</v>
      </c>
      <c r="D68" s="8">
        <v>1488</v>
      </c>
      <c r="E68" s="8">
        <v>18</v>
      </c>
      <c r="F68" s="8">
        <v>544</v>
      </c>
      <c r="G68" s="8">
        <v>857</v>
      </c>
      <c r="H68" s="21">
        <f>VLOOKUP(A68,[1]TDSheet!$A:$H,8,0)</f>
        <v>0.4</v>
      </c>
      <c r="K68" s="2">
        <f t="shared" si="2"/>
        <v>526</v>
      </c>
      <c r="L68" s="2">
        <f>VLOOKUP(A68,[2]TDSheet!$A:$F,6,0)</f>
        <v>18</v>
      </c>
      <c r="M68" s="2">
        <f>VLOOKUP(A68,[1]TDSheet!$A:$Q,17,0)</f>
        <v>0</v>
      </c>
      <c r="P68" s="2">
        <f t="shared" si="3"/>
        <v>105.2</v>
      </c>
      <c r="Q68" s="20">
        <f>9*P68-G68-M68-N68</f>
        <v>89.800000000000068</v>
      </c>
      <c r="R68" s="20"/>
      <c r="S68" s="20"/>
      <c r="T68" s="2">
        <f t="shared" si="4"/>
        <v>9</v>
      </c>
      <c r="U68" s="2">
        <f t="shared" si="5"/>
        <v>8.1463878326996202</v>
      </c>
      <c r="V68" s="2">
        <f>VLOOKUP(A68,[1]TDSheet!$A:$Z,26,0)</f>
        <v>192.8</v>
      </c>
      <c r="W68" s="2">
        <f>VLOOKUP(A68,[1]TDSheet!$A:$AA,27,0)</f>
        <v>139.6</v>
      </c>
      <c r="X68" s="2">
        <f>VLOOKUP(A68,[1]TDSheet!$A:$P,16,0)</f>
        <v>146.80000000000001</v>
      </c>
      <c r="Z68" s="2">
        <f t="shared" si="6"/>
        <v>35.92000000000003</v>
      </c>
    </row>
    <row r="69" spans="1:26" ht="11.1" customHeight="1" outlineLevel="2" x14ac:dyDescent="0.2">
      <c r="A69" s="7" t="s">
        <v>91</v>
      </c>
      <c r="B69" s="7" t="s">
        <v>23</v>
      </c>
      <c r="C69" s="18" t="str">
        <f>VLOOKUP(A69,[1]TDSheet!$A:$C,3,0)</f>
        <v>АКЦИЯ</v>
      </c>
      <c r="D69" s="8">
        <v>1890</v>
      </c>
      <c r="E69" s="8">
        <v>378</v>
      </c>
      <c r="F69" s="8">
        <v>972</v>
      </c>
      <c r="G69" s="8">
        <v>342</v>
      </c>
      <c r="H69" s="21">
        <f>VLOOKUP(A69,[1]TDSheet!$A:$H,8,0)</f>
        <v>0.4</v>
      </c>
      <c r="K69" s="2">
        <f t="shared" si="2"/>
        <v>954</v>
      </c>
      <c r="L69" s="2">
        <f>VLOOKUP(A69,[2]TDSheet!$A:$F,6,0)</f>
        <v>18</v>
      </c>
      <c r="M69" s="2">
        <f>VLOOKUP(A69,[1]TDSheet!$A:$Q,17,0)</f>
        <v>0</v>
      </c>
      <c r="P69" s="2">
        <f t="shared" si="3"/>
        <v>190.8</v>
      </c>
      <c r="Q69" s="20">
        <f>7*P69-G69-M69-N69</f>
        <v>993.60000000000014</v>
      </c>
      <c r="R69" s="20"/>
      <c r="S69" s="20"/>
      <c r="T69" s="2">
        <f t="shared" si="4"/>
        <v>7</v>
      </c>
      <c r="U69" s="2">
        <f t="shared" si="5"/>
        <v>1.7924528301886791</v>
      </c>
      <c r="V69" s="2">
        <f>VLOOKUP(A69,[1]TDSheet!$A:$Z,26,0)</f>
        <v>289.60000000000002</v>
      </c>
      <c r="W69" s="2">
        <f>VLOOKUP(A69,[1]TDSheet!$A:$AA,27,0)</f>
        <v>253.3536</v>
      </c>
      <c r="X69" s="2">
        <f>VLOOKUP(A69,[1]TDSheet!$A:$P,16,0)</f>
        <v>226</v>
      </c>
      <c r="Z69" s="2">
        <f t="shared" si="6"/>
        <v>397.44000000000005</v>
      </c>
    </row>
    <row r="70" spans="1:26" ht="11.1" customHeight="1" outlineLevel="2" x14ac:dyDescent="0.2">
      <c r="A70" s="7" t="s">
        <v>92</v>
      </c>
      <c r="B70" s="7" t="s">
        <v>23</v>
      </c>
      <c r="C70" s="7"/>
      <c r="D70" s="8"/>
      <c r="E70" s="8">
        <v>18</v>
      </c>
      <c r="F70" s="8">
        <v>18</v>
      </c>
      <c r="G70" s="8"/>
      <c r="H70" s="21">
        <v>0</v>
      </c>
      <c r="K70" s="2">
        <f t="shared" si="2"/>
        <v>0</v>
      </c>
      <c r="L70" s="2">
        <f>VLOOKUP(A70,[2]TDSheet!$A:$F,6,0)</f>
        <v>18</v>
      </c>
      <c r="M70" s="2">
        <v>0</v>
      </c>
      <c r="P70" s="2">
        <f t="shared" si="3"/>
        <v>0</v>
      </c>
      <c r="Q70" s="20"/>
      <c r="R70" s="20"/>
      <c r="S70" s="20"/>
      <c r="T70" s="2" t="e">
        <f t="shared" si="4"/>
        <v>#DIV/0!</v>
      </c>
      <c r="U70" s="2" t="e">
        <f t="shared" si="5"/>
        <v>#DIV/0!</v>
      </c>
      <c r="V70" s="2">
        <v>0</v>
      </c>
      <c r="W70" s="2">
        <v>0</v>
      </c>
      <c r="X70" s="2">
        <v>0</v>
      </c>
      <c r="Z70" s="2">
        <f t="shared" si="6"/>
        <v>0</v>
      </c>
    </row>
    <row r="71" spans="1:26" ht="11.1" customHeight="1" outlineLevel="2" x14ac:dyDescent="0.2">
      <c r="A71" s="7" t="s">
        <v>15</v>
      </c>
      <c r="B71" s="7" t="s">
        <v>9</v>
      </c>
      <c r="C71" s="18" t="str">
        <f>VLOOKUP(A71,[1]TDSheet!$A:$C,3,0)</f>
        <v>АКЦИЯ</v>
      </c>
      <c r="D71" s="8">
        <v>554.30999999999995</v>
      </c>
      <c r="E71" s="8"/>
      <c r="F71" s="8">
        <v>60.173999999999999</v>
      </c>
      <c r="G71" s="8">
        <v>488.66500000000002</v>
      </c>
      <c r="H71" s="21">
        <f>VLOOKUP(A71,[1]TDSheet!$A:$H,8,0)</f>
        <v>1</v>
      </c>
      <c r="K71" s="2">
        <f t="shared" ref="K71:K111" si="8">F71-L71</f>
        <v>60.173999999999999</v>
      </c>
      <c r="M71" s="2">
        <f>VLOOKUP(A71,[1]TDSheet!$A:$Q,17,0)</f>
        <v>0</v>
      </c>
      <c r="P71" s="2">
        <f t="shared" ref="P71:P111" si="9">K71/5</f>
        <v>12.034800000000001</v>
      </c>
      <c r="Q71" s="20"/>
      <c r="R71" s="20"/>
      <c r="S71" s="20"/>
      <c r="T71" s="2">
        <f t="shared" ref="T71:T111" si="10">(G71+M71+N71+Q71+R71)/P71</f>
        <v>40.604330774088474</v>
      </c>
      <c r="U71" s="2">
        <f t="shared" ref="U71:U111" si="11">(G71+M71+N71)/P71</f>
        <v>40.604330774088474</v>
      </c>
      <c r="V71" s="2">
        <f>VLOOKUP(A71,[1]TDSheet!$A:$Z,26,0)</f>
        <v>39.223599999999998</v>
      </c>
      <c r="W71" s="2">
        <f>VLOOKUP(A71,[1]TDSheet!$A:$AA,27,0)</f>
        <v>30.777999999999999</v>
      </c>
      <c r="X71" s="2">
        <f>VLOOKUP(A71,[1]TDSheet!$A:$P,16,0)</f>
        <v>25.1646</v>
      </c>
      <c r="Z71" s="2">
        <f t="shared" ref="Z71:Z111" si="12">Q71*H71</f>
        <v>0</v>
      </c>
    </row>
    <row r="72" spans="1:26" ht="11.1" customHeight="1" outlineLevel="2" x14ac:dyDescent="0.2">
      <c r="A72" s="7" t="s">
        <v>16</v>
      </c>
      <c r="B72" s="7" t="s">
        <v>9</v>
      </c>
      <c r="C72" s="18" t="str">
        <f>VLOOKUP(A72,[1]TDSheet!$A:$C,3,0)</f>
        <v>АКЦИЯ</v>
      </c>
      <c r="D72" s="8">
        <v>529.76800000000003</v>
      </c>
      <c r="E72" s="8"/>
      <c r="F72" s="8">
        <v>377.86099999999999</v>
      </c>
      <c r="G72" s="8">
        <v>88.308000000000007</v>
      </c>
      <c r="H72" s="21">
        <f>VLOOKUP(A72,[1]TDSheet!$A:$H,8,0)</f>
        <v>1</v>
      </c>
      <c r="K72" s="2">
        <f t="shared" si="8"/>
        <v>377.86099999999999</v>
      </c>
      <c r="M72" s="2">
        <f>VLOOKUP(A72,[1]TDSheet!$A:$Q,17,0)</f>
        <v>0</v>
      </c>
      <c r="N72" s="26">
        <v>595</v>
      </c>
      <c r="P72" s="2">
        <f t="shared" si="9"/>
        <v>75.572199999999995</v>
      </c>
      <c r="Q72" s="20">
        <f>10*P72-G72-M72-N72</f>
        <v>72.413999999999987</v>
      </c>
      <c r="R72" s="20"/>
      <c r="S72" s="20"/>
      <c r="T72" s="2">
        <f t="shared" si="10"/>
        <v>10</v>
      </c>
      <c r="U72" s="2">
        <f t="shared" si="11"/>
        <v>9.0417904996811007</v>
      </c>
      <c r="V72" s="2">
        <f>VLOOKUP(A72,[1]TDSheet!$A:$Z,26,0)</f>
        <v>113.066</v>
      </c>
      <c r="W72" s="2">
        <f>VLOOKUP(A72,[1]TDSheet!$A:$AA,27,0)</f>
        <v>126.1694</v>
      </c>
      <c r="X72" s="2">
        <f>VLOOKUP(A72,[1]TDSheet!$A:$P,16,0)</f>
        <v>118.29220000000001</v>
      </c>
      <c r="Z72" s="2">
        <f t="shared" si="12"/>
        <v>72.413999999999987</v>
      </c>
    </row>
    <row r="73" spans="1:26" ht="11.1" customHeight="1" outlineLevel="2" x14ac:dyDescent="0.2">
      <c r="A73" s="7" t="s">
        <v>17</v>
      </c>
      <c r="B73" s="7" t="s">
        <v>9</v>
      </c>
      <c r="C73" s="18" t="str">
        <f>VLOOKUP(A73,[1]TDSheet!$A:$C,3,0)</f>
        <v>АКЦИЯ</v>
      </c>
      <c r="D73" s="8">
        <v>2232.8980000000001</v>
      </c>
      <c r="E73" s="8"/>
      <c r="F73" s="8">
        <v>77.203999999999994</v>
      </c>
      <c r="G73" s="8">
        <v>2146.239</v>
      </c>
      <c r="H73" s="21">
        <f>VLOOKUP(A73,[1]TDSheet!$A:$H,8,0)</f>
        <v>1</v>
      </c>
      <c r="K73" s="2">
        <f t="shared" si="8"/>
        <v>77.203999999999994</v>
      </c>
      <c r="M73" s="2">
        <f>VLOOKUP(A73,[1]TDSheet!$A:$Q,17,0)</f>
        <v>0</v>
      </c>
      <c r="P73" s="2">
        <f t="shared" si="9"/>
        <v>15.440799999999999</v>
      </c>
      <c r="Q73" s="20"/>
      <c r="R73" s="20"/>
      <c r="S73" s="20"/>
      <c r="T73" s="2">
        <f t="shared" si="10"/>
        <v>138.99791461582302</v>
      </c>
      <c r="U73" s="2">
        <f t="shared" si="11"/>
        <v>138.99791461582302</v>
      </c>
      <c r="V73" s="2">
        <f>VLOOKUP(A73,[1]TDSheet!$A:$Z,26,0)</f>
        <v>44.686999999999998</v>
      </c>
      <c r="W73" s="2">
        <f>VLOOKUP(A73,[1]TDSheet!$A:$AA,27,0)</f>
        <v>60.979399999999998</v>
      </c>
      <c r="X73" s="2">
        <f>VLOOKUP(A73,[1]TDSheet!$A:$P,16,0)</f>
        <v>33.095999999999997</v>
      </c>
      <c r="Z73" s="2">
        <f t="shared" si="12"/>
        <v>0</v>
      </c>
    </row>
    <row r="74" spans="1:26" ht="11.1" customHeight="1" outlineLevel="2" x14ac:dyDescent="0.2">
      <c r="A74" s="7" t="s">
        <v>62</v>
      </c>
      <c r="B74" s="7" t="s">
        <v>9</v>
      </c>
      <c r="C74" s="7"/>
      <c r="D74" s="8">
        <v>1381.2090000000001</v>
      </c>
      <c r="E74" s="8"/>
      <c r="F74" s="8">
        <v>113.37</v>
      </c>
      <c r="G74" s="8">
        <v>1239.425</v>
      </c>
      <c r="H74" s="21">
        <f>VLOOKUP(A74,[1]TDSheet!$A:$H,8,0)</f>
        <v>1</v>
      </c>
      <c r="K74" s="2">
        <f t="shared" si="8"/>
        <v>113.37</v>
      </c>
      <c r="M74" s="2">
        <f>VLOOKUP(A74,[1]TDSheet!$A:$Q,17,0)</f>
        <v>0</v>
      </c>
      <c r="P74" s="2">
        <f t="shared" si="9"/>
        <v>22.673999999999999</v>
      </c>
      <c r="Q74" s="20"/>
      <c r="R74" s="20"/>
      <c r="S74" s="20"/>
      <c r="T74" s="2">
        <f t="shared" si="10"/>
        <v>54.662829672752935</v>
      </c>
      <c r="U74" s="2">
        <f t="shared" si="11"/>
        <v>54.662829672752935</v>
      </c>
      <c r="V74" s="2">
        <f>VLOOKUP(A74,[1]TDSheet!$A:$Z,26,0)</f>
        <v>27.3216</v>
      </c>
      <c r="W74" s="2">
        <f>VLOOKUP(A74,[1]TDSheet!$A:$AA,27,0)</f>
        <v>27.860199999999999</v>
      </c>
      <c r="X74" s="2">
        <f>VLOOKUP(A74,[1]TDSheet!$A:$P,16,0)</f>
        <v>38.384799999999998</v>
      </c>
      <c r="Z74" s="2">
        <f t="shared" si="12"/>
        <v>0</v>
      </c>
    </row>
    <row r="75" spans="1:26" ht="11.1" customHeight="1" outlineLevel="2" x14ac:dyDescent="0.2">
      <c r="A75" s="7" t="s">
        <v>63</v>
      </c>
      <c r="B75" s="7" t="s">
        <v>9</v>
      </c>
      <c r="C75" s="7"/>
      <c r="D75" s="8">
        <v>929.70699999999999</v>
      </c>
      <c r="E75" s="8"/>
      <c r="F75" s="8">
        <v>196.11600000000001</v>
      </c>
      <c r="G75" s="8">
        <v>663.24300000000005</v>
      </c>
      <c r="H75" s="21">
        <f>VLOOKUP(A75,[1]TDSheet!$A:$H,8,0)</f>
        <v>1</v>
      </c>
      <c r="K75" s="2">
        <f t="shared" si="8"/>
        <v>196.11600000000001</v>
      </c>
      <c r="M75" s="2">
        <f>VLOOKUP(A75,[1]TDSheet!$A:$Q,17,0)</f>
        <v>225</v>
      </c>
      <c r="P75" s="2">
        <f t="shared" si="9"/>
        <v>39.223200000000006</v>
      </c>
      <c r="Q75" s="20"/>
      <c r="R75" s="20"/>
      <c r="S75" s="20"/>
      <c r="T75" s="2">
        <f t="shared" si="10"/>
        <v>22.645857553692711</v>
      </c>
      <c r="U75" s="2">
        <f t="shared" si="11"/>
        <v>22.645857553692711</v>
      </c>
      <c r="V75" s="2">
        <f>VLOOKUP(A75,[1]TDSheet!$A:$Z,26,0)</f>
        <v>106.374</v>
      </c>
      <c r="W75" s="2">
        <f>VLOOKUP(A75,[1]TDSheet!$A:$AA,27,0)</f>
        <v>119.97380000000001</v>
      </c>
      <c r="X75" s="2">
        <f>VLOOKUP(A75,[1]TDSheet!$A:$P,16,0)</f>
        <v>95.882199999999997</v>
      </c>
      <c r="Z75" s="2">
        <f t="shared" si="12"/>
        <v>0</v>
      </c>
    </row>
    <row r="76" spans="1:26" ht="11.1" customHeight="1" outlineLevel="2" x14ac:dyDescent="0.2">
      <c r="A76" s="7" t="s">
        <v>31</v>
      </c>
      <c r="B76" s="7" t="s">
        <v>23</v>
      </c>
      <c r="C76" s="7"/>
      <c r="D76" s="8">
        <v>7</v>
      </c>
      <c r="E76" s="8"/>
      <c r="F76" s="8"/>
      <c r="G76" s="8"/>
      <c r="H76" s="21">
        <f>VLOOKUP(A76,[1]TDSheet!$A:$H,8,0)</f>
        <v>0</v>
      </c>
      <c r="K76" s="2">
        <f t="shared" si="8"/>
        <v>0</v>
      </c>
      <c r="M76" s="2">
        <f>VLOOKUP(A76,[1]TDSheet!$A:$Q,17,0)</f>
        <v>85</v>
      </c>
      <c r="P76" s="2">
        <f t="shared" si="9"/>
        <v>0</v>
      </c>
      <c r="Q76" s="20"/>
      <c r="R76" s="20"/>
      <c r="S76" s="20"/>
      <c r="T76" s="2" t="e">
        <f t="shared" si="10"/>
        <v>#DIV/0!</v>
      </c>
      <c r="U76" s="2" t="e">
        <f t="shared" si="11"/>
        <v>#DIV/0!</v>
      </c>
      <c r="V76" s="2">
        <f>VLOOKUP(A76,[1]TDSheet!$A:$Z,26,0)</f>
        <v>0</v>
      </c>
      <c r="W76" s="2">
        <f>VLOOKUP(A76,[1]TDSheet!$A:$AA,27,0)</f>
        <v>0</v>
      </c>
      <c r="X76" s="2">
        <f>VLOOKUP(A76,[1]TDSheet!$A:$P,16,0)</f>
        <v>14</v>
      </c>
      <c r="Z76" s="2">
        <f t="shared" si="12"/>
        <v>0</v>
      </c>
    </row>
    <row r="77" spans="1:26" ht="11.1" customHeight="1" outlineLevel="2" x14ac:dyDescent="0.2">
      <c r="A77" s="7" t="s">
        <v>93</v>
      </c>
      <c r="B77" s="7" t="s">
        <v>23</v>
      </c>
      <c r="C77" s="18" t="str">
        <f>VLOOKUP(A77,[1]TDSheet!$A:$C,3,0)</f>
        <v>АКЦИЯ</v>
      </c>
      <c r="D77" s="8">
        <v>263</v>
      </c>
      <c r="E77" s="8">
        <v>1</v>
      </c>
      <c r="F77" s="8">
        <v>189</v>
      </c>
      <c r="G77" s="8"/>
      <c r="H77" s="21">
        <f>VLOOKUP(A77,[1]TDSheet!$A:$H,8,0)</f>
        <v>0</v>
      </c>
      <c r="K77" s="2">
        <f t="shared" si="8"/>
        <v>189</v>
      </c>
      <c r="M77" s="2">
        <f>VLOOKUP(A77,[1]TDSheet!$A:$Q,17,0)</f>
        <v>0</v>
      </c>
      <c r="P77" s="2">
        <f t="shared" si="9"/>
        <v>37.799999999999997</v>
      </c>
      <c r="Q77" s="20"/>
      <c r="R77" s="20"/>
      <c r="S77" s="20"/>
      <c r="T77" s="2">
        <f t="shared" si="10"/>
        <v>0</v>
      </c>
      <c r="U77" s="2">
        <f t="shared" si="11"/>
        <v>0</v>
      </c>
      <c r="V77" s="2">
        <f>VLOOKUP(A77,[1]TDSheet!$A:$Z,26,0)</f>
        <v>0</v>
      </c>
      <c r="W77" s="2">
        <f>VLOOKUP(A77,[1]TDSheet!$A:$AA,27,0)</f>
        <v>29.8</v>
      </c>
      <c r="X77" s="2">
        <f>VLOOKUP(A77,[1]TDSheet!$A:$P,16,0)</f>
        <v>46</v>
      </c>
      <c r="Y77" s="22" t="str">
        <f>VLOOKUP(A77,[1]TDSheet!$A:$AB,28,0)</f>
        <v>акция/вывод</v>
      </c>
      <c r="Z77" s="2">
        <f t="shared" si="12"/>
        <v>0</v>
      </c>
    </row>
    <row r="78" spans="1:26" ht="11.1" customHeight="1" outlineLevel="2" x14ac:dyDescent="0.2">
      <c r="A78" s="7" t="s">
        <v>94</v>
      </c>
      <c r="B78" s="7" t="s">
        <v>23</v>
      </c>
      <c r="C78" s="7"/>
      <c r="D78" s="8">
        <v>203</v>
      </c>
      <c r="E78" s="8"/>
      <c r="F78" s="8">
        <v>37</v>
      </c>
      <c r="G78" s="8">
        <v>152</v>
      </c>
      <c r="H78" s="21">
        <f>VLOOKUP(A78,[1]TDSheet!$A:$H,8,0)</f>
        <v>0.35</v>
      </c>
      <c r="K78" s="2">
        <f t="shared" si="8"/>
        <v>37</v>
      </c>
      <c r="M78" s="2">
        <f>VLOOKUP(A78,[1]TDSheet!$A:$Q,17,0)</f>
        <v>0</v>
      </c>
      <c r="P78" s="2">
        <f t="shared" si="9"/>
        <v>7.4</v>
      </c>
      <c r="Q78" s="20"/>
      <c r="R78" s="20"/>
      <c r="S78" s="20"/>
      <c r="T78" s="2">
        <f t="shared" si="10"/>
        <v>20.54054054054054</v>
      </c>
      <c r="U78" s="2">
        <f t="shared" si="11"/>
        <v>20.54054054054054</v>
      </c>
      <c r="V78" s="2">
        <f>VLOOKUP(A78,[1]TDSheet!$A:$Z,26,0)</f>
        <v>0.2</v>
      </c>
      <c r="W78" s="2">
        <f>VLOOKUP(A78,[1]TDSheet!$A:$AA,27,0)</f>
        <v>0</v>
      </c>
      <c r="X78" s="2">
        <f>VLOOKUP(A78,[1]TDSheet!$A:$P,16,0)</f>
        <v>5.4</v>
      </c>
      <c r="Z78" s="2">
        <f t="shared" si="12"/>
        <v>0</v>
      </c>
    </row>
    <row r="79" spans="1:26" ht="11.1" customHeight="1" outlineLevel="2" x14ac:dyDescent="0.2">
      <c r="A79" s="7" t="s">
        <v>32</v>
      </c>
      <c r="B79" s="7" t="s">
        <v>23</v>
      </c>
      <c r="C79" s="7"/>
      <c r="D79" s="8"/>
      <c r="E79" s="8">
        <v>12</v>
      </c>
      <c r="F79" s="8">
        <v>12</v>
      </c>
      <c r="G79" s="8"/>
      <c r="H79" s="21">
        <f>VLOOKUP(A79,[1]TDSheet!$A:$H,8,0)</f>
        <v>0</v>
      </c>
      <c r="K79" s="2">
        <f t="shared" si="8"/>
        <v>0</v>
      </c>
      <c r="L79" s="2">
        <f>VLOOKUP(A79,[2]TDSheet!$A:$F,6,0)</f>
        <v>12</v>
      </c>
      <c r="M79" s="2">
        <f>VLOOKUP(A79,[1]TDSheet!$A:$Q,17,0)</f>
        <v>0</v>
      </c>
      <c r="P79" s="2">
        <f t="shared" si="9"/>
        <v>0</v>
      </c>
      <c r="Q79" s="20"/>
      <c r="R79" s="20"/>
      <c r="S79" s="20"/>
      <c r="T79" s="2" t="e">
        <f t="shared" si="10"/>
        <v>#DIV/0!</v>
      </c>
      <c r="U79" s="2" t="e">
        <f t="shared" si="11"/>
        <v>#DIV/0!</v>
      </c>
      <c r="V79" s="2">
        <f>VLOOKUP(A79,[1]TDSheet!$A:$Z,26,0)</f>
        <v>0</v>
      </c>
      <c r="W79" s="2">
        <f>VLOOKUP(A79,[1]TDSheet!$A:$AA,27,0)</f>
        <v>0</v>
      </c>
      <c r="X79" s="2">
        <f>VLOOKUP(A79,[1]TDSheet!$A:$P,16,0)</f>
        <v>0</v>
      </c>
      <c r="Z79" s="2">
        <f t="shared" si="12"/>
        <v>0</v>
      </c>
    </row>
    <row r="80" spans="1:26" ht="11.1" customHeight="1" outlineLevel="2" x14ac:dyDescent="0.2">
      <c r="A80" s="7" t="s">
        <v>95</v>
      </c>
      <c r="B80" s="7" t="s">
        <v>23</v>
      </c>
      <c r="C80" s="7"/>
      <c r="D80" s="8"/>
      <c r="E80" s="8">
        <v>54</v>
      </c>
      <c r="F80" s="8">
        <v>54</v>
      </c>
      <c r="G80" s="8"/>
      <c r="H80" s="21">
        <f>VLOOKUP(A80,[1]TDSheet!$A:$H,8,0)</f>
        <v>0</v>
      </c>
      <c r="K80" s="2">
        <f t="shared" si="8"/>
        <v>0</v>
      </c>
      <c r="L80" s="2">
        <f>VLOOKUP(A80,[2]TDSheet!$A:$F,6,0)</f>
        <v>54</v>
      </c>
      <c r="M80" s="2">
        <f>VLOOKUP(A80,[1]TDSheet!$A:$Q,17,0)</f>
        <v>0</v>
      </c>
      <c r="P80" s="2">
        <f t="shared" si="9"/>
        <v>0</v>
      </c>
      <c r="Q80" s="20"/>
      <c r="R80" s="20"/>
      <c r="S80" s="20"/>
      <c r="T80" s="2" t="e">
        <f t="shared" si="10"/>
        <v>#DIV/0!</v>
      </c>
      <c r="U80" s="2" t="e">
        <f t="shared" si="11"/>
        <v>#DIV/0!</v>
      </c>
      <c r="V80" s="2">
        <f>VLOOKUP(A80,[1]TDSheet!$A:$Z,26,0)</f>
        <v>0</v>
      </c>
      <c r="W80" s="2">
        <f>VLOOKUP(A80,[1]TDSheet!$A:$AA,27,0)</f>
        <v>0</v>
      </c>
      <c r="X80" s="2">
        <f>VLOOKUP(A80,[1]TDSheet!$A:$P,16,0)</f>
        <v>0</v>
      </c>
      <c r="Z80" s="2">
        <f t="shared" si="12"/>
        <v>0</v>
      </c>
    </row>
    <row r="81" spans="1:26" ht="11.1" customHeight="1" outlineLevel="2" x14ac:dyDescent="0.2">
      <c r="A81" s="7" t="s">
        <v>96</v>
      </c>
      <c r="B81" s="7" t="s">
        <v>23</v>
      </c>
      <c r="C81" s="7"/>
      <c r="D81" s="8">
        <v>400</v>
      </c>
      <c r="E81" s="8">
        <v>70</v>
      </c>
      <c r="F81" s="8">
        <v>70</v>
      </c>
      <c r="G81" s="8">
        <v>20</v>
      </c>
      <c r="H81" s="21">
        <f>VLOOKUP(A81,[1]TDSheet!$A:$H,8,0)</f>
        <v>0</v>
      </c>
      <c r="K81" s="2">
        <f t="shared" si="8"/>
        <v>0</v>
      </c>
      <c r="L81" s="2">
        <f>VLOOKUP(A81,[2]TDSheet!$A:$F,6,0)</f>
        <v>70</v>
      </c>
      <c r="M81" s="2">
        <f>VLOOKUP(A81,[1]TDSheet!$A:$Q,17,0)</f>
        <v>0</v>
      </c>
      <c r="P81" s="2">
        <f t="shared" si="9"/>
        <v>0</v>
      </c>
      <c r="Q81" s="20"/>
      <c r="R81" s="20"/>
      <c r="S81" s="20"/>
      <c r="T81" s="2" t="e">
        <f t="shared" si="10"/>
        <v>#DIV/0!</v>
      </c>
      <c r="U81" s="2" t="e">
        <f t="shared" si="11"/>
        <v>#DIV/0!</v>
      </c>
      <c r="V81" s="2">
        <f>VLOOKUP(A81,[1]TDSheet!$A:$Z,26,0)</f>
        <v>0</v>
      </c>
      <c r="W81" s="2">
        <f>VLOOKUP(A81,[1]TDSheet!$A:$AA,27,0)</f>
        <v>0</v>
      </c>
      <c r="X81" s="2">
        <f>VLOOKUP(A81,[1]TDSheet!$A:$P,16,0)</f>
        <v>0.6</v>
      </c>
      <c r="Z81" s="2">
        <f t="shared" si="12"/>
        <v>0</v>
      </c>
    </row>
    <row r="82" spans="1:26" ht="21.95" customHeight="1" outlineLevel="2" x14ac:dyDescent="0.2">
      <c r="A82" s="7" t="s">
        <v>33</v>
      </c>
      <c r="B82" s="7" t="s">
        <v>23</v>
      </c>
      <c r="C82" s="7"/>
      <c r="D82" s="8">
        <v>32</v>
      </c>
      <c r="E82" s="8">
        <v>64</v>
      </c>
      <c r="F82" s="8">
        <v>64</v>
      </c>
      <c r="G82" s="8"/>
      <c r="H82" s="21">
        <f>VLOOKUP(A82,[1]TDSheet!$A:$H,8,0)</f>
        <v>0.35</v>
      </c>
      <c r="K82" s="2">
        <f t="shared" si="8"/>
        <v>0</v>
      </c>
      <c r="L82" s="2">
        <f>VLOOKUP(A82,[2]TDSheet!$A:$F,6,0)</f>
        <v>64</v>
      </c>
      <c r="M82" s="2">
        <f>VLOOKUP(A82,[1]TDSheet!$A:$Q,17,0)</f>
        <v>0</v>
      </c>
      <c r="P82" s="2">
        <f t="shared" si="9"/>
        <v>0</v>
      </c>
      <c r="Q82" s="20"/>
      <c r="R82" s="20"/>
      <c r="S82" s="20"/>
      <c r="T82" s="2" t="e">
        <f t="shared" si="10"/>
        <v>#DIV/0!</v>
      </c>
      <c r="U82" s="2" t="e">
        <f t="shared" si="11"/>
        <v>#DIV/0!</v>
      </c>
      <c r="V82" s="2">
        <f>VLOOKUP(A82,[1]TDSheet!$A:$Z,26,0)</f>
        <v>-0.2</v>
      </c>
      <c r="W82" s="2">
        <f>VLOOKUP(A82,[1]TDSheet!$A:$AA,27,0)</f>
        <v>0</v>
      </c>
      <c r="X82" s="2">
        <f>VLOOKUP(A82,[1]TDSheet!$A:$P,16,0)</f>
        <v>0</v>
      </c>
      <c r="Z82" s="2">
        <f t="shared" si="12"/>
        <v>0</v>
      </c>
    </row>
    <row r="83" spans="1:26" ht="21.95" customHeight="1" outlineLevel="2" x14ac:dyDescent="0.2">
      <c r="A83" s="7" t="s">
        <v>97</v>
      </c>
      <c r="B83" s="7" t="s">
        <v>23</v>
      </c>
      <c r="C83" s="7"/>
      <c r="D83" s="8">
        <v>96</v>
      </c>
      <c r="E83" s="8">
        <v>60</v>
      </c>
      <c r="F83" s="8">
        <v>60</v>
      </c>
      <c r="G83" s="8"/>
      <c r="H83" s="21">
        <f>VLOOKUP(A83,[1]TDSheet!$A:$H,8,0)</f>
        <v>0</v>
      </c>
      <c r="K83" s="2">
        <f t="shared" si="8"/>
        <v>0</v>
      </c>
      <c r="L83" s="2">
        <f>VLOOKUP(A83,[2]TDSheet!$A:$F,6,0)</f>
        <v>60</v>
      </c>
      <c r="M83" s="2">
        <f>VLOOKUP(A83,[1]TDSheet!$A:$Q,17,0)</f>
        <v>0</v>
      </c>
      <c r="P83" s="2">
        <f t="shared" si="9"/>
        <v>0</v>
      </c>
      <c r="Q83" s="20"/>
      <c r="R83" s="20"/>
      <c r="S83" s="20"/>
      <c r="T83" s="2" t="e">
        <f t="shared" si="10"/>
        <v>#DIV/0!</v>
      </c>
      <c r="U83" s="2" t="e">
        <f t="shared" si="11"/>
        <v>#DIV/0!</v>
      </c>
      <c r="V83" s="2">
        <f>VLOOKUP(A83,[1]TDSheet!$A:$Z,26,0)</f>
        <v>0</v>
      </c>
      <c r="W83" s="2">
        <f>VLOOKUP(A83,[1]TDSheet!$A:$AA,27,0)</f>
        <v>0</v>
      </c>
      <c r="X83" s="2">
        <f>VLOOKUP(A83,[1]TDSheet!$A:$P,16,0)</f>
        <v>0</v>
      </c>
      <c r="Z83" s="2">
        <f t="shared" si="12"/>
        <v>0</v>
      </c>
    </row>
    <row r="84" spans="1:26" ht="21.95" customHeight="1" outlineLevel="2" x14ac:dyDescent="0.2">
      <c r="A84" s="7" t="s">
        <v>98</v>
      </c>
      <c r="B84" s="7" t="s">
        <v>23</v>
      </c>
      <c r="C84" s="7"/>
      <c r="D84" s="8">
        <v>1200</v>
      </c>
      <c r="E84" s="8"/>
      <c r="F84" s="8"/>
      <c r="G84" s="8"/>
      <c r="H84" s="21">
        <f>VLOOKUP(A84,[1]TDSheet!$A:$H,8,0)</f>
        <v>0</v>
      </c>
      <c r="K84" s="2">
        <f t="shared" si="8"/>
        <v>0</v>
      </c>
      <c r="M84" s="2">
        <f>VLOOKUP(A84,[1]TDSheet!$A:$Q,17,0)</f>
        <v>0</v>
      </c>
      <c r="P84" s="2">
        <f t="shared" si="9"/>
        <v>0</v>
      </c>
      <c r="Q84" s="20"/>
      <c r="R84" s="20"/>
      <c r="S84" s="20"/>
      <c r="T84" s="2" t="e">
        <f t="shared" si="10"/>
        <v>#DIV/0!</v>
      </c>
      <c r="U84" s="2" t="e">
        <f t="shared" si="11"/>
        <v>#DIV/0!</v>
      </c>
      <c r="V84" s="2">
        <f>VLOOKUP(A84,[1]TDSheet!$A:$Z,26,0)</f>
        <v>0</v>
      </c>
      <c r="W84" s="2">
        <f>VLOOKUP(A84,[1]TDSheet!$A:$AA,27,0)</f>
        <v>0</v>
      </c>
      <c r="X84" s="2">
        <f>VLOOKUP(A84,[1]TDSheet!$A:$P,16,0)</f>
        <v>0</v>
      </c>
      <c r="Z84" s="2">
        <f t="shared" si="12"/>
        <v>0</v>
      </c>
    </row>
    <row r="85" spans="1:26" ht="11.1" customHeight="1" outlineLevel="2" x14ac:dyDescent="0.2">
      <c r="A85" s="7" t="s">
        <v>99</v>
      </c>
      <c r="B85" s="7" t="s">
        <v>23</v>
      </c>
      <c r="C85" s="7"/>
      <c r="D85" s="8"/>
      <c r="E85" s="8">
        <v>366</v>
      </c>
      <c r="F85" s="8">
        <v>366</v>
      </c>
      <c r="G85" s="8"/>
      <c r="H85" s="21">
        <v>0</v>
      </c>
      <c r="K85" s="2">
        <f t="shared" si="8"/>
        <v>0</v>
      </c>
      <c r="L85" s="2">
        <f>VLOOKUP(A85,[2]TDSheet!$A:$F,6,0)</f>
        <v>366</v>
      </c>
      <c r="M85" s="2">
        <v>0</v>
      </c>
      <c r="P85" s="2">
        <f t="shared" si="9"/>
        <v>0</v>
      </c>
      <c r="Q85" s="20"/>
      <c r="R85" s="20"/>
      <c r="S85" s="20"/>
      <c r="T85" s="2" t="e">
        <f t="shared" si="10"/>
        <v>#DIV/0!</v>
      </c>
      <c r="U85" s="2" t="e">
        <f t="shared" si="11"/>
        <v>#DIV/0!</v>
      </c>
      <c r="V85" s="2">
        <v>0</v>
      </c>
      <c r="W85" s="2">
        <v>0</v>
      </c>
      <c r="X85" s="2">
        <v>0</v>
      </c>
      <c r="Z85" s="2">
        <f t="shared" si="12"/>
        <v>0</v>
      </c>
    </row>
    <row r="86" spans="1:26" ht="11.1" customHeight="1" outlineLevel="2" x14ac:dyDescent="0.2">
      <c r="A86" s="7" t="s">
        <v>34</v>
      </c>
      <c r="B86" s="7" t="s">
        <v>23</v>
      </c>
      <c r="C86" s="7"/>
      <c r="D86" s="8">
        <v>565</v>
      </c>
      <c r="E86" s="8">
        <v>66</v>
      </c>
      <c r="F86" s="8">
        <v>228</v>
      </c>
      <c r="G86" s="8">
        <v>167</v>
      </c>
      <c r="H86" s="21">
        <f>VLOOKUP(A86,[1]TDSheet!$A:$H,8,0)</f>
        <v>0</v>
      </c>
      <c r="K86" s="2">
        <f t="shared" si="8"/>
        <v>162</v>
      </c>
      <c r="L86" s="2">
        <f>VLOOKUP(A86,[2]TDSheet!$A:$F,6,0)</f>
        <v>66</v>
      </c>
      <c r="M86" s="2">
        <f>VLOOKUP(A86,[1]TDSheet!$A:$Q,17,0)</f>
        <v>20</v>
      </c>
      <c r="P86" s="2">
        <f t="shared" si="9"/>
        <v>32.4</v>
      </c>
      <c r="Q86" s="20"/>
      <c r="R86" s="20"/>
      <c r="S86" s="20"/>
      <c r="T86" s="2">
        <f t="shared" si="10"/>
        <v>5.7716049382716053</v>
      </c>
      <c r="U86" s="2">
        <f t="shared" si="11"/>
        <v>5.7716049382716053</v>
      </c>
      <c r="V86" s="2">
        <f>VLOOKUP(A86,[1]TDSheet!$A:$Z,26,0)</f>
        <v>3.8</v>
      </c>
      <c r="W86" s="2">
        <f>VLOOKUP(A86,[1]TDSheet!$A:$AA,27,0)</f>
        <v>0.4</v>
      </c>
      <c r="X86" s="2">
        <f>VLOOKUP(A86,[1]TDSheet!$A:$P,16,0)</f>
        <v>27.2</v>
      </c>
      <c r="Z86" s="2">
        <f t="shared" si="12"/>
        <v>0</v>
      </c>
    </row>
    <row r="87" spans="1:26" ht="11.1" customHeight="1" outlineLevel="2" x14ac:dyDescent="0.2">
      <c r="A87" s="7" t="s">
        <v>100</v>
      </c>
      <c r="B87" s="7" t="s">
        <v>23</v>
      </c>
      <c r="C87" s="7"/>
      <c r="D87" s="8">
        <v>258</v>
      </c>
      <c r="E87" s="8">
        <v>18</v>
      </c>
      <c r="F87" s="8">
        <v>18</v>
      </c>
      <c r="G87" s="8"/>
      <c r="H87" s="21">
        <f>VLOOKUP(A87,[1]TDSheet!$A:$H,8,0)</f>
        <v>0</v>
      </c>
      <c r="K87" s="2">
        <f t="shared" si="8"/>
        <v>0</v>
      </c>
      <c r="L87" s="2">
        <f>VLOOKUP(A87,[2]TDSheet!$A:$F,6,0)</f>
        <v>18</v>
      </c>
      <c r="M87" s="2">
        <f>VLOOKUP(A87,[1]TDSheet!$A:$Q,17,0)</f>
        <v>0</v>
      </c>
      <c r="P87" s="2">
        <f t="shared" si="9"/>
        <v>0</v>
      </c>
      <c r="Q87" s="20"/>
      <c r="R87" s="20"/>
      <c r="S87" s="20"/>
      <c r="T87" s="2" t="e">
        <f t="shared" si="10"/>
        <v>#DIV/0!</v>
      </c>
      <c r="U87" s="2" t="e">
        <f t="shared" si="11"/>
        <v>#DIV/0!</v>
      </c>
      <c r="V87" s="2">
        <f>VLOOKUP(A87,[1]TDSheet!$A:$Z,26,0)</f>
        <v>0</v>
      </c>
      <c r="W87" s="2">
        <f>VLOOKUP(A87,[1]TDSheet!$A:$AA,27,0)</f>
        <v>0</v>
      </c>
      <c r="X87" s="2">
        <f>VLOOKUP(A87,[1]TDSheet!$A:$P,16,0)</f>
        <v>0</v>
      </c>
      <c r="Z87" s="2">
        <f t="shared" si="12"/>
        <v>0</v>
      </c>
    </row>
    <row r="88" spans="1:26" ht="11.1" customHeight="1" outlineLevel="2" x14ac:dyDescent="0.2">
      <c r="A88" s="7" t="s">
        <v>101</v>
      </c>
      <c r="B88" s="7" t="s">
        <v>23</v>
      </c>
      <c r="C88" s="18" t="str">
        <f>VLOOKUP(A88,[1]TDSheet!$A:$C,3,0)</f>
        <v>АКЦИЯ</v>
      </c>
      <c r="D88" s="8">
        <v>28</v>
      </c>
      <c r="E88" s="8">
        <v>18</v>
      </c>
      <c r="F88" s="8">
        <v>18</v>
      </c>
      <c r="G88" s="8"/>
      <c r="H88" s="21">
        <f>VLOOKUP(A88,[1]TDSheet!$A:$H,8,0)</f>
        <v>0</v>
      </c>
      <c r="K88" s="2">
        <f t="shared" si="8"/>
        <v>0</v>
      </c>
      <c r="L88" s="2">
        <f>VLOOKUP(A88,[2]TDSheet!$A:$F,6,0)</f>
        <v>18</v>
      </c>
      <c r="M88" s="2">
        <f>VLOOKUP(A88,[1]TDSheet!$A:$Q,17,0)</f>
        <v>0</v>
      </c>
      <c r="N88" s="26">
        <v>324</v>
      </c>
      <c r="P88" s="2">
        <f t="shared" si="9"/>
        <v>0</v>
      </c>
      <c r="Q88" s="20"/>
      <c r="R88" s="20"/>
      <c r="S88" s="20"/>
      <c r="T88" s="2" t="e">
        <f t="shared" si="10"/>
        <v>#DIV/0!</v>
      </c>
      <c r="U88" s="2" t="e">
        <f t="shared" si="11"/>
        <v>#DIV/0!</v>
      </c>
      <c r="V88" s="2">
        <f>VLOOKUP(A88,[1]TDSheet!$A:$Z,26,0)</f>
        <v>0</v>
      </c>
      <c r="W88" s="2">
        <f>VLOOKUP(A88,[1]TDSheet!$A:$AA,27,0)</f>
        <v>51.8</v>
      </c>
      <c r="X88" s="2">
        <f>VLOOKUP(A88,[1]TDSheet!$A:$P,16,0)</f>
        <v>56</v>
      </c>
      <c r="Y88" s="22" t="str">
        <f>VLOOKUP(A88,[1]TDSheet!$A:$AB,28,0)</f>
        <v>акция/вывод</v>
      </c>
      <c r="Z88" s="2">
        <f t="shared" si="12"/>
        <v>0</v>
      </c>
    </row>
    <row r="89" spans="1:26" ht="11.1" customHeight="1" outlineLevel="2" x14ac:dyDescent="0.2">
      <c r="A89" s="7" t="s">
        <v>102</v>
      </c>
      <c r="B89" s="7" t="s">
        <v>23</v>
      </c>
      <c r="C89" s="7"/>
      <c r="D89" s="8">
        <v>12</v>
      </c>
      <c r="E89" s="8">
        <v>126</v>
      </c>
      <c r="F89" s="8">
        <v>126</v>
      </c>
      <c r="G89" s="8"/>
      <c r="H89" s="21">
        <f>VLOOKUP(A89,[1]TDSheet!$A:$H,8,0)</f>
        <v>0</v>
      </c>
      <c r="K89" s="2">
        <f t="shared" si="8"/>
        <v>0</v>
      </c>
      <c r="L89" s="2">
        <f>VLOOKUP(A89,[2]TDSheet!$A:$F,6,0)</f>
        <v>126</v>
      </c>
      <c r="M89" s="2">
        <f>VLOOKUP(A89,[1]TDSheet!$A:$Q,17,0)</f>
        <v>0</v>
      </c>
      <c r="P89" s="2">
        <f t="shared" si="9"/>
        <v>0</v>
      </c>
      <c r="Q89" s="20"/>
      <c r="R89" s="20"/>
      <c r="S89" s="20"/>
      <c r="T89" s="2" t="e">
        <f t="shared" si="10"/>
        <v>#DIV/0!</v>
      </c>
      <c r="U89" s="2" t="e">
        <f t="shared" si="11"/>
        <v>#DIV/0!</v>
      </c>
      <c r="V89" s="2">
        <f>VLOOKUP(A89,[1]TDSheet!$A:$Z,26,0)</f>
        <v>0</v>
      </c>
      <c r="W89" s="2">
        <f>VLOOKUP(A89,[1]TDSheet!$A:$AA,27,0)</f>
        <v>0</v>
      </c>
      <c r="X89" s="2">
        <f>VLOOKUP(A89,[1]TDSheet!$A:$P,16,0)</f>
        <v>0</v>
      </c>
      <c r="Z89" s="2">
        <f t="shared" si="12"/>
        <v>0</v>
      </c>
    </row>
    <row r="90" spans="1:26" ht="11.1" customHeight="1" outlineLevel="2" x14ac:dyDescent="0.2">
      <c r="A90" s="7" t="s">
        <v>64</v>
      </c>
      <c r="B90" s="7" t="s">
        <v>9</v>
      </c>
      <c r="C90" s="7"/>
      <c r="D90" s="8">
        <v>38.006999999999998</v>
      </c>
      <c r="E90" s="8"/>
      <c r="F90" s="8">
        <v>6.4580000000000002</v>
      </c>
      <c r="G90" s="8">
        <v>30.824999999999999</v>
      </c>
      <c r="H90" s="21">
        <f>VLOOKUP(A90,[1]TDSheet!$A:$H,8,0)</f>
        <v>1</v>
      </c>
      <c r="K90" s="2">
        <f t="shared" si="8"/>
        <v>6.4580000000000002</v>
      </c>
      <c r="M90" s="2">
        <f>VLOOKUP(A90,[1]TDSheet!$A:$Q,17,0)</f>
        <v>0</v>
      </c>
      <c r="P90" s="2">
        <f t="shared" si="9"/>
        <v>1.2916000000000001</v>
      </c>
      <c r="Q90" s="20"/>
      <c r="R90" s="20"/>
      <c r="S90" s="20"/>
      <c r="T90" s="2">
        <f t="shared" si="10"/>
        <v>23.865747909569524</v>
      </c>
      <c r="U90" s="2">
        <f t="shared" si="11"/>
        <v>23.865747909569524</v>
      </c>
      <c r="V90" s="2">
        <f>VLOOKUP(A90,[1]TDSheet!$A:$Z,26,0)</f>
        <v>7.5563999999999991</v>
      </c>
      <c r="W90" s="2">
        <f>VLOOKUP(A90,[1]TDSheet!$A:$AA,27,0)</f>
        <v>2.7190000000000003</v>
      </c>
      <c r="X90" s="2">
        <f>VLOOKUP(A90,[1]TDSheet!$A:$P,16,0)</f>
        <v>2.4386000000000001</v>
      </c>
      <c r="Z90" s="2">
        <f t="shared" si="12"/>
        <v>0</v>
      </c>
    </row>
    <row r="91" spans="1:26" ht="21.95" customHeight="1" outlineLevel="2" x14ac:dyDescent="0.2">
      <c r="A91" s="7" t="s">
        <v>103</v>
      </c>
      <c r="B91" s="7" t="s">
        <v>23</v>
      </c>
      <c r="C91" s="7"/>
      <c r="D91" s="8">
        <v>42</v>
      </c>
      <c r="E91" s="8"/>
      <c r="F91" s="8">
        <v>0</v>
      </c>
      <c r="G91" s="8"/>
      <c r="H91" s="21">
        <f>VLOOKUP(A91,[1]TDSheet!$A:$H,8,0)</f>
        <v>0.35</v>
      </c>
      <c r="K91" s="2">
        <f t="shared" si="8"/>
        <v>0</v>
      </c>
      <c r="M91" s="2">
        <f>VLOOKUP(A91,[1]TDSheet!$A:$Q,17,0)</f>
        <v>0</v>
      </c>
      <c r="N91" s="26">
        <v>16</v>
      </c>
      <c r="P91" s="2">
        <f t="shared" si="9"/>
        <v>0</v>
      </c>
      <c r="Q91" s="20"/>
      <c r="R91" s="20"/>
      <c r="S91" s="20"/>
      <c r="T91" s="2" t="e">
        <f t="shared" si="10"/>
        <v>#DIV/0!</v>
      </c>
      <c r="U91" s="2" t="e">
        <f t="shared" si="11"/>
        <v>#DIV/0!</v>
      </c>
      <c r="V91" s="2">
        <f>VLOOKUP(A91,[1]TDSheet!$A:$Z,26,0)</f>
        <v>3.8</v>
      </c>
      <c r="W91" s="2">
        <f>VLOOKUP(A91,[1]TDSheet!$A:$AA,27,0)</f>
        <v>5.2</v>
      </c>
      <c r="X91" s="2">
        <f>VLOOKUP(A91,[1]TDSheet!$A:$P,16,0)</f>
        <v>3.2</v>
      </c>
      <c r="Z91" s="2">
        <f t="shared" si="12"/>
        <v>0</v>
      </c>
    </row>
    <row r="92" spans="1:26" ht="21.95" customHeight="1" outlineLevel="2" x14ac:dyDescent="0.2">
      <c r="A92" s="7" t="s">
        <v>104</v>
      </c>
      <c r="B92" s="7" t="s">
        <v>23</v>
      </c>
      <c r="C92" s="7"/>
      <c r="D92" s="8">
        <v>74</v>
      </c>
      <c r="E92" s="8"/>
      <c r="F92" s="8">
        <v>32</v>
      </c>
      <c r="G92" s="8">
        <v>35</v>
      </c>
      <c r="H92" s="21">
        <f>VLOOKUP(A92,[1]TDSheet!$A:$H,8,0)</f>
        <v>0.28000000000000003</v>
      </c>
      <c r="K92" s="2">
        <f t="shared" si="8"/>
        <v>32</v>
      </c>
      <c r="M92" s="2">
        <f>VLOOKUP(A92,[1]TDSheet!$A:$Q,17,0)</f>
        <v>55</v>
      </c>
      <c r="P92" s="2">
        <f t="shared" si="9"/>
        <v>6.4</v>
      </c>
      <c r="Q92" s="20"/>
      <c r="R92" s="20"/>
      <c r="S92" s="20"/>
      <c r="T92" s="2">
        <f t="shared" si="10"/>
        <v>14.0625</v>
      </c>
      <c r="U92" s="2">
        <f t="shared" si="11"/>
        <v>14.0625</v>
      </c>
      <c r="V92" s="2">
        <f>VLOOKUP(A92,[1]TDSheet!$A:$Z,26,0)</f>
        <v>10.8</v>
      </c>
      <c r="W92" s="2">
        <f>VLOOKUP(A92,[1]TDSheet!$A:$AA,27,0)</f>
        <v>4.8</v>
      </c>
      <c r="X92" s="2">
        <f>VLOOKUP(A92,[1]TDSheet!$A:$P,16,0)</f>
        <v>10.8</v>
      </c>
      <c r="Z92" s="2">
        <f t="shared" si="12"/>
        <v>0</v>
      </c>
    </row>
    <row r="93" spans="1:26" ht="21.95" customHeight="1" outlineLevel="2" x14ac:dyDescent="0.2">
      <c r="A93" s="7" t="s">
        <v>18</v>
      </c>
      <c r="B93" s="7" t="s">
        <v>9</v>
      </c>
      <c r="C93" s="7"/>
      <c r="D93" s="8">
        <v>41.308999999999997</v>
      </c>
      <c r="E93" s="8">
        <v>7.6999999999999999E-2</v>
      </c>
      <c r="F93" s="8">
        <v>10.087999999999999</v>
      </c>
      <c r="G93" s="8"/>
      <c r="H93" s="21">
        <f>VLOOKUP(A93,[1]TDSheet!$A:$H,8,0)</f>
        <v>1</v>
      </c>
      <c r="K93" s="2">
        <f t="shared" si="8"/>
        <v>10.087999999999999</v>
      </c>
      <c r="M93" s="2">
        <f>VLOOKUP(A93,[1]TDSheet!$A:$Q,17,0)</f>
        <v>240</v>
      </c>
      <c r="N93" s="26">
        <v>16</v>
      </c>
      <c r="P93" s="2">
        <f t="shared" si="9"/>
        <v>2.0175999999999998</v>
      </c>
      <c r="Q93" s="20"/>
      <c r="R93" s="20"/>
      <c r="S93" s="20"/>
      <c r="T93" s="2">
        <f t="shared" si="10"/>
        <v>126.88342585249802</v>
      </c>
      <c r="U93" s="2">
        <f t="shared" si="11"/>
        <v>126.88342585249802</v>
      </c>
      <c r="V93" s="2">
        <f>VLOOKUP(A93,[1]TDSheet!$A:$Z,26,0)</f>
        <v>28.639999999999997</v>
      </c>
      <c r="W93" s="2">
        <f>VLOOKUP(A93,[1]TDSheet!$A:$AA,27,0)</f>
        <v>26.222000000000001</v>
      </c>
      <c r="X93" s="2">
        <f>VLOOKUP(A93,[1]TDSheet!$A:$P,16,0)</f>
        <v>42.916000000000004</v>
      </c>
      <c r="Z93" s="2">
        <f t="shared" si="12"/>
        <v>0</v>
      </c>
    </row>
    <row r="94" spans="1:26" ht="21.95" customHeight="1" outlineLevel="2" x14ac:dyDescent="0.2">
      <c r="A94" s="7" t="s">
        <v>105</v>
      </c>
      <c r="B94" s="7" t="s">
        <v>23</v>
      </c>
      <c r="C94" s="7"/>
      <c r="D94" s="8">
        <v>134</v>
      </c>
      <c r="E94" s="8"/>
      <c r="F94" s="8">
        <v>34</v>
      </c>
      <c r="G94" s="8">
        <v>90</v>
      </c>
      <c r="H94" s="21">
        <f>VLOOKUP(A94,[1]TDSheet!$A:$H,8,0)</f>
        <v>0.28000000000000003</v>
      </c>
      <c r="K94" s="2">
        <f t="shared" si="8"/>
        <v>34</v>
      </c>
      <c r="M94" s="2">
        <f>VLOOKUP(A94,[1]TDSheet!$A:$Q,17,0)</f>
        <v>30</v>
      </c>
      <c r="P94" s="2">
        <f t="shared" si="9"/>
        <v>6.8</v>
      </c>
      <c r="Q94" s="20"/>
      <c r="R94" s="20"/>
      <c r="S94" s="20"/>
      <c r="T94" s="2">
        <f t="shared" si="10"/>
        <v>17.647058823529413</v>
      </c>
      <c r="U94" s="2">
        <f t="shared" si="11"/>
        <v>17.647058823529413</v>
      </c>
      <c r="V94" s="2">
        <f>VLOOKUP(A94,[1]TDSheet!$A:$Z,26,0)</f>
        <v>19</v>
      </c>
      <c r="W94" s="2">
        <f>VLOOKUP(A94,[1]TDSheet!$A:$AA,27,0)</f>
        <v>7.8</v>
      </c>
      <c r="X94" s="2">
        <f>VLOOKUP(A94,[1]TDSheet!$A:$P,16,0)</f>
        <v>13.6</v>
      </c>
      <c r="Z94" s="2">
        <f t="shared" si="12"/>
        <v>0</v>
      </c>
    </row>
    <row r="95" spans="1:26" ht="21.95" customHeight="1" outlineLevel="2" x14ac:dyDescent="0.2">
      <c r="A95" s="7" t="s">
        <v>19</v>
      </c>
      <c r="B95" s="7" t="s">
        <v>9</v>
      </c>
      <c r="C95" s="18" t="str">
        <f>VLOOKUP(A95,[1]TDSheet!$A:$C,3,0)</f>
        <v>АКЦИЯ</v>
      </c>
      <c r="D95" s="8">
        <v>373.31200000000001</v>
      </c>
      <c r="E95" s="8"/>
      <c r="F95" s="8">
        <v>97.600999999999999</v>
      </c>
      <c r="G95" s="8">
        <v>265.01799999999997</v>
      </c>
      <c r="H95" s="21">
        <f>VLOOKUP(A95,[1]TDSheet!$A:$H,8,0)</f>
        <v>0</v>
      </c>
      <c r="K95" s="2">
        <f t="shared" si="8"/>
        <v>97.600999999999999</v>
      </c>
      <c r="M95" s="2">
        <f>VLOOKUP(A95,[1]TDSheet!$A:$Q,17,0)</f>
        <v>0</v>
      </c>
      <c r="P95" s="2">
        <f t="shared" si="9"/>
        <v>19.520199999999999</v>
      </c>
      <c r="Q95" s="20"/>
      <c r="R95" s="20"/>
      <c r="S95" s="20"/>
      <c r="T95" s="2">
        <f t="shared" si="10"/>
        <v>13.576602698742841</v>
      </c>
      <c r="U95" s="2">
        <f t="shared" si="11"/>
        <v>13.576602698742841</v>
      </c>
      <c r="V95" s="2">
        <f>VLOOKUP(A95,[1]TDSheet!$A:$Z,26,0)</f>
        <v>0</v>
      </c>
      <c r="W95" s="2">
        <f>VLOOKUP(A95,[1]TDSheet!$A:$AA,27,0)</f>
        <v>17.220400000000001</v>
      </c>
      <c r="X95" s="2">
        <f>VLOOKUP(A95,[1]TDSheet!$A:$P,16,0)</f>
        <v>28.676400000000001</v>
      </c>
      <c r="Y95" s="22" t="str">
        <f>VLOOKUP(A95,[1]TDSheet!$A:$AB,28,0)</f>
        <v>акция/вывод</v>
      </c>
      <c r="Z95" s="2">
        <f t="shared" si="12"/>
        <v>0</v>
      </c>
    </row>
    <row r="96" spans="1:26" ht="21.95" customHeight="1" outlineLevel="2" x14ac:dyDescent="0.2">
      <c r="A96" s="7" t="s">
        <v>20</v>
      </c>
      <c r="B96" s="7" t="s">
        <v>9</v>
      </c>
      <c r="C96" s="18" t="str">
        <f>VLOOKUP(A96,[1]TDSheet!$A:$C,3,0)</f>
        <v>АКЦИЯ</v>
      </c>
      <c r="D96" s="8">
        <v>755.02200000000005</v>
      </c>
      <c r="E96" s="8"/>
      <c r="F96" s="8">
        <v>13.741</v>
      </c>
      <c r="G96" s="8">
        <v>741.28099999999995</v>
      </c>
      <c r="H96" s="21">
        <f>VLOOKUP(A96,[1]TDSheet!$A:$H,8,0)</f>
        <v>0</v>
      </c>
      <c r="K96" s="2">
        <f t="shared" si="8"/>
        <v>13.741</v>
      </c>
      <c r="M96" s="2">
        <f>VLOOKUP(A96,[1]TDSheet!$A:$Q,17,0)</f>
        <v>0</v>
      </c>
      <c r="P96" s="2">
        <f t="shared" si="9"/>
        <v>2.7481999999999998</v>
      </c>
      <c r="Q96" s="20"/>
      <c r="R96" s="20"/>
      <c r="S96" s="20"/>
      <c r="T96" s="2">
        <f t="shared" si="10"/>
        <v>269.73327996506805</v>
      </c>
      <c r="U96" s="2">
        <f t="shared" si="11"/>
        <v>269.73327996506805</v>
      </c>
      <c r="V96" s="2">
        <f>VLOOKUP(A96,[1]TDSheet!$A:$Z,26,0)</f>
        <v>0</v>
      </c>
      <c r="W96" s="2">
        <f>VLOOKUP(A96,[1]TDSheet!$A:$AA,27,0)</f>
        <v>20.258600000000001</v>
      </c>
      <c r="X96" s="2">
        <f>VLOOKUP(A96,[1]TDSheet!$A:$P,16,0)</f>
        <v>18.6418</v>
      </c>
      <c r="Y96" s="22" t="str">
        <f>VLOOKUP(A96,[1]TDSheet!$A:$AB,28,0)</f>
        <v>акция/вывод</v>
      </c>
      <c r="Z96" s="2">
        <f t="shared" si="12"/>
        <v>0</v>
      </c>
    </row>
    <row r="97" spans="1:26" ht="21.95" customHeight="1" outlineLevel="2" x14ac:dyDescent="0.2">
      <c r="A97" s="7" t="s">
        <v>106</v>
      </c>
      <c r="B97" s="7" t="s">
        <v>23</v>
      </c>
      <c r="C97" s="18" t="str">
        <f>VLOOKUP(A97,[1]TDSheet!$A:$C,3,0)</f>
        <v>АКЦИЯ</v>
      </c>
      <c r="D97" s="8">
        <v>497</v>
      </c>
      <c r="E97" s="8"/>
      <c r="F97" s="8">
        <v>408</v>
      </c>
      <c r="G97" s="8">
        <v>47</v>
      </c>
      <c r="H97" s="21">
        <f>VLOOKUP(A97,[1]TDSheet!$A:$H,8,0)</f>
        <v>0</v>
      </c>
      <c r="K97" s="2">
        <f t="shared" si="8"/>
        <v>408</v>
      </c>
      <c r="M97" s="2">
        <f>VLOOKUP(A97,[1]TDSheet!$A:$Q,17,0)</f>
        <v>0</v>
      </c>
      <c r="P97" s="2">
        <f t="shared" si="9"/>
        <v>81.599999999999994</v>
      </c>
      <c r="Q97" s="20"/>
      <c r="R97" s="20"/>
      <c r="S97" s="20"/>
      <c r="T97" s="2">
        <f t="shared" si="10"/>
        <v>0.57598039215686281</v>
      </c>
      <c r="U97" s="2">
        <f t="shared" si="11"/>
        <v>0.57598039215686281</v>
      </c>
      <c r="V97" s="2">
        <f>VLOOKUP(A97,[1]TDSheet!$A:$Z,26,0)</f>
        <v>0</v>
      </c>
      <c r="W97" s="2">
        <f>VLOOKUP(A97,[1]TDSheet!$A:$AA,27,0)</f>
        <v>42.4</v>
      </c>
      <c r="X97" s="2">
        <f>VLOOKUP(A97,[1]TDSheet!$A:$P,16,0)</f>
        <v>75.8</v>
      </c>
      <c r="Y97" s="22" t="str">
        <f>VLOOKUP(A97,[1]TDSheet!$A:$AB,28,0)</f>
        <v>акция/вывод</v>
      </c>
      <c r="Z97" s="2">
        <f t="shared" si="12"/>
        <v>0</v>
      </c>
    </row>
    <row r="98" spans="1:26" ht="11.1" customHeight="1" outlineLevel="2" x14ac:dyDescent="0.2">
      <c r="A98" s="7" t="s">
        <v>107</v>
      </c>
      <c r="B98" s="7" t="s">
        <v>23</v>
      </c>
      <c r="C98" s="18" t="str">
        <f>VLOOKUP(A98,[1]TDSheet!$A:$C,3,0)</f>
        <v>АКЦИЯ</v>
      </c>
      <c r="D98" s="8">
        <v>552</v>
      </c>
      <c r="E98" s="8"/>
      <c r="F98" s="8">
        <v>353</v>
      </c>
      <c r="G98" s="8">
        <v>142</v>
      </c>
      <c r="H98" s="21">
        <f>VLOOKUP(A98,[1]TDSheet!$A:$H,8,0)</f>
        <v>0</v>
      </c>
      <c r="K98" s="2">
        <f t="shared" si="8"/>
        <v>353</v>
      </c>
      <c r="M98" s="2">
        <f>VLOOKUP(A98,[1]TDSheet!$A:$Q,17,0)</f>
        <v>0</v>
      </c>
      <c r="P98" s="2">
        <f t="shared" si="9"/>
        <v>70.599999999999994</v>
      </c>
      <c r="Q98" s="20"/>
      <c r="R98" s="20"/>
      <c r="S98" s="20"/>
      <c r="T98" s="2">
        <f t="shared" si="10"/>
        <v>2.011331444759207</v>
      </c>
      <c r="U98" s="2">
        <f t="shared" si="11"/>
        <v>2.011331444759207</v>
      </c>
      <c r="V98" s="2">
        <f>VLOOKUP(A98,[1]TDSheet!$A:$Z,26,0)</f>
        <v>0</v>
      </c>
      <c r="W98" s="2">
        <f>VLOOKUP(A98,[1]TDSheet!$A:$AA,27,0)</f>
        <v>34.200000000000003</v>
      </c>
      <c r="X98" s="2">
        <f>VLOOKUP(A98,[1]TDSheet!$A:$P,16,0)</f>
        <v>76.2</v>
      </c>
      <c r="Y98" s="22" t="str">
        <f>VLOOKUP(A98,[1]TDSheet!$A:$AB,28,0)</f>
        <v>акция/вывод</v>
      </c>
      <c r="Z98" s="2">
        <f t="shared" si="12"/>
        <v>0</v>
      </c>
    </row>
    <row r="99" spans="1:26" ht="11.1" customHeight="1" outlineLevel="2" x14ac:dyDescent="0.2">
      <c r="A99" s="7" t="s">
        <v>35</v>
      </c>
      <c r="B99" s="7" t="s">
        <v>23</v>
      </c>
      <c r="C99" s="7"/>
      <c r="D99" s="8"/>
      <c r="E99" s="8">
        <v>12</v>
      </c>
      <c r="F99" s="8">
        <v>12</v>
      </c>
      <c r="G99" s="8"/>
      <c r="H99" s="21">
        <v>0</v>
      </c>
      <c r="K99" s="2">
        <f t="shared" si="8"/>
        <v>0</v>
      </c>
      <c r="L99" s="2">
        <f>VLOOKUP(A99,[2]TDSheet!$A:$F,6,0)</f>
        <v>12</v>
      </c>
      <c r="M99" s="2">
        <v>0</v>
      </c>
      <c r="P99" s="2">
        <f t="shared" si="9"/>
        <v>0</v>
      </c>
      <c r="Q99" s="20"/>
      <c r="R99" s="20"/>
      <c r="S99" s="20"/>
      <c r="T99" s="2" t="e">
        <f t="shared" si="10"/>
        <v>#DIV/0!</v>
      </c>
      <c r="U99" s="2" t="e">
        <f t="shared" si="11"/>
        <v>#DIV/0!</v>
      </c>
      <c r="V99" s="2">
        <v>0</v>
      </c>
      <c r="W99" s="2">
        <v>0</v>
      </c>
      <c r="X99" s="2">
        <v>0</v>
      </c>
      <c r="Z99" s="2">
        <f t="shared" si="12"/>
        <v>0</v>
      </c>
    </row>
    <row r="100" spans="1:26" ht="21.95" customHeight="1" outlineLevel="2" x14ac:dyDescent="0.2">
      <c r="A100" s="7" t="s">
        <v>108</v>
      </c>
      <c r="B100" s="7" t="s">
        <v>23</v>
      </c>
      <c r="C100" s="7"/>
      <c r="D100" s="8"/>
      <c r="E100" s="8">
        <v>18</v>
      </c>
      <c r="F100" s="8">
        <v>18</v>
      </c>
      <c r="G100" s="8"/>
      <c r="H100" s="21">
        <v>0</v>
      </c>
      <c r="K100" s="2">
        <f t="shared" si="8"/>
        <v>0</v>
      </c>
      <c r="L100" s="2">
        <f>VLOOKUP(A100,[2]TDSheet!$A:$F,6,0)</f>
        <v>18</v>
      </c>
      <c r="M100" s="2">
        <v>0</v>
      </c>
      <c r="P100" s="2">
        <f t="shared" si="9"/>
        <v>0</v>
      </c>
      <c r="Q100" s="20"/>
      <c r="R100" s="20"/>
      <c r="S100" s="20"/>
      <c r="T100" s="2" t="e">
        <f t="shared" si="10"/>
        <v>#DIV/0!</v>
      </c>
      <c r="U100" s="2" t="e">
        <f t="shared" si="11"/>
        <v>#DIV/0!</v>
      </c>
      <c r="V100" s="2">
        <v>0</v>
      </c>
      <c r="W100" s="2">
        <v>0</v>
      </c>
      <c r="X100" s="2">
        <v>0</v>
      </c>
      <c r="Z100" s="2">
        <f t="shared" si="12"/>
        <v>0</v>
      </c>
    </row>
    <row r="101" spans="1:26" ht="21.95" customHeight="1" outlineLevel="2" x14ac:dyDescent="0.2">
      <c r="A101" s="7" t="s">
        <v>109</v>
      </c>
      <c r="B101" s="7" t="s">
        <v>23</v>
      </c>
      <c r="C101" s="7"/>
      <c r="D101" s="8"/>
      <c r="E101" s="8">
        <v>12</v>
      </c>
      <c r="F101" s="8">
        <v>12</v>
      </c>
      <c r="G101" s="8"/>
      <c r="H101" s="21">
        <v>0</v>
      </c>
      <c r="K101" s="2">
        <f t="shared" si="8"/>
        <v>0</v>
      </c>
      <c r="L101" s="2">
        <f>VLOOKUP(A101,[2]TDSheet!$A:$F,6,0)</f>
        <v>12</v>
      </c>
      <c r="M101" s="2">
        <v>0</v>
      </c>
      <c r="P101" s="2">
        <f t="shared" si="9"/>
        <v>0</v>
      </c>
      <c r="Q101" s="20"/>
      <c r="R101" s="20"/>
      <c r="S101" s="20"/>
      <c r="T101" s="2" t="e">
        <f t="shared" si="10"/>
        <v>#DIV/0!</v>
      </c>
      <c r="U101" s="2" t="e">
        <f t="shared" si="11"/>
        <v>#DIV/0!</v>
      </c>
      <c r="V101" s="2">
        <v>0</v>
      </c>
      <c r="W101" s="2">
        <v>0</v>
      </c>
      <c r="X101" s="2">
        <v>0</v>
      </c>
      <c r="Z101" s="2">
        <f t="shared" si="12"/>
        <v>0</v>
      </c>
    </row>
    <row r="102" spans="1:26" ht="21.95" customHeight="1" outlineLevel="2" x14ac:dyDescent="0.2">
      <c r="A102" s="7" t="s">
        <v>110</v>
      </c>
      <c r="B102" s="7" t="s">
        <v>23</v>
      </c>
      <c r="C102" s="7"/>
      <c r="D102" s="8"/>
      <c r="E102" s="8">
        <v>18</v>
      </c>
      <c r="F102" s="8">
        <v>18</v>
      </c>
      <c r="G102" s="8"/>
      <c r="H102" s="21">
        <v>0</v>
      </c>
      <c r="K102" s="2">
        <f t="shared" si="8"/>
        <v>0</v>
      </c>
      <c r="L102" s="2">
        <f>VLOOKUP(A102,[2]TDSheet!$A:$F,6,0)</f>
        <v>18</v>
      </c>
      <c r="M102" s="2">
        <v>0</v>
      </c>
      <c r="P102" s="2">
        <f t="shared" si="9"/>
        <v>0</v>
      </c>
      <c r="Q102" s="20"/>
      <c r="R102" s="20"/>
      <c r="S102" s="20"/>
      <c r="T102" s="2" t="e">
        <f t="shared" si="10"/>
        <v>#DIV/0!</v>
      </c>
      <c r="U102" s="2" t="e">
        <f t="shared" si="11"/>
        <v>#DIV/0!</v>
      </c>
      <c r="V102" s="2">
        <v>0</v>
      </c>
      <c r="W102" s="2">
        <v>0</v>
      </c>
      <c r="X102" s="2">
        <v>0</v>
      </c>
      <c r="Z102" s="2">
        <f t="shared" si="12"/>
        <v>0</v>
      </c>
    </row>
    <row r="103" spans="1:26" ht="11.1" customHeight="1" outlineLevel="2" x14ac:dyDescent="0.2">
      <c r="A103" s="7" t="s">
        <v>111</v>
      </c>
      <c r="B103" s="7" t="s">
        <v>23</v>
      </c>
      <c r="C103" s="7"/>
      <c r="D103" s="8"/>
      <c r="E103" s="8">
        <v>12</v>
      </c>
      <c r="F103" s="8">
        <v>12</v>
      </c>
      <c r="G103" s="8"/>
      <c r="H103" s="21">
        <v>0</v>
      </c>
      <c r="K103" s="2">
        <f t="shared" si="8"/>
        <v>0</v>
      </c>
      <c r="L103" s="2">
        <f>VLOOKUP(A103,[2]TDSheet!$A:$F,6,0)</f>
        <v>12</v>
      </c>
      <c r="M103" s="2">
        <v>0</v>
      </c>
      <c r="P103" s="2">
        <f t="shared" si="9"/>
        <v>0</v>
      </c>
      <c r="Q103" s="20"/>
      <c r="R103" s="20"/>
      <c r="S103" s="20"/>
      <c r="T103" s="2" t="e">
        <f t="shared" si="10"/>
        <v>#DIV/0!</v>
      </c>
      <c r="U103" s="2" t="e">
        <f t="shared" si="11"/>
        <v>#DIV/0!</v>
      </c>
      <c r="V103" s="2">
        <v>0</v>
      </c>
      <c r="W103" s="2">
        <v>0</v>
      </c>
      <c r="X103" s="2">
        <v>0</v>
      </c>
      <c r="Z103" s="2">
        <f t="shared" si="12"/>
        <v>0</v>
      </c>
    </row>
    <row r="104" spans="1:26" ht="11.1" customHeight="1" outlineLevel="2" x14ac:dyDescent="0.2">
      <c r="A104" s="7" t="s">
        <v>65</v>
      </c>
      <c r="B104" s="7" t="s">
        <v>9</v>
      </c>
      <c r="C104" s="7"/>
      <c r="D104" s="8">
        <v>119.59099999999999</v>
      </c>
      <c r="E104" s="8"/>
      <c r="F104" s="8">
        <v>68.501000000000005</v>
      </c>
      <c r="G104" s="8">
        <v>36.417999999999999</v>
      </c>
      <c r="H104" s="21">
        <f>VLOOKUP(A104,[1]TDSheet!$A:$H,8,0)</f>
        <v>1</v>
      </c>
      <c r="K104" s="2">
        <f t="shared" si="8"/>
        <v>68.501000000000005</v>
      </c>
      <c r="M104" s="2">
        <f>VLOOKUP(A104,[1]TDSheet!$A:$Q,17,0)</f>
        <v>65</v>
      </c>
      <c r="P104" s="2">
        <f t="shared" si="9"/>
        <v>13.700200000000001</v>
      </c>
      <c r="Q104" s="20">
        <f t="shared" ref="Q104" si="13">12*P104-G104-M104-N104</f>
        <v>62.984399999999994</v>
      </c>
      <c r="R104" s="20"/>
      <c r="S104" s="20"/>
      <c r="T104" s="2">
        <f t="shared" si="10"/>
        <v>12</v>
      </c>
      <c r="U104" s="2">
        <f t="shared" si="11"/>
        <v>7.4026656545159923</v>
      </c>
      <c r="V104" s="2">
        <f>VLOOKUP(A104,[1]TDSheet!$A:$Z,26,0)</f>
        <v>0</v>
      </c>
      <c r="W104" s="2">
        <f>VLOOKUP(A104,[1]TDSheet!$A:$AA,27,0)</f>
        <v>0.49340000000000001</v>
      </c>
      <c r="X104" s="2">
        <f>VLOOKUP(A104,[1]TDSheet!$A:$P,16,0)</f>
        <v>13.685400000000001</v>
      </c>
      <c r="Y104" s="23" t="str">
        <f>VLOOKUP(A104,[1]TDSheet!$A:$AB,28,0)</f>
        <v>новые</v>
      </c>
      <c r="Z104" s="2">
        <f t="shared" si="12"/>
        <v>62.984399999999994</v>
      </c>
    </row>
    <row r="105" spans="1:26" ht="11.1" customHeight="1" outlineLevel="2" x14ac:dyDescent="0.2">
      <c r="A105" s="7" t="s">
        <v>66</v>
      </c>
      <c r="B105" s="7" t="s">
        <v>9</v>
      </c>
      <c r="C105" s="7"/>
      <c r="D105" s="8">
        <v>107.949</v>
      </c>
      <c r="E105" s="8"/>
      <c r="F105" s="8">
        <v>44.966000000000001</v>
      </c>
      <c r="G105" s="8">
        <v>51.41</v>
      </c>
      <c r="H105" s="21">
        <f>VLOOKUP(A105,[1]TDSheet!$A:$H,8,0)</f>
        <v>1</v>
      </c>
      <c r="K105" s="2">
        <f t="shared" si="8"/>
        <v>44.966000000000001</v>
      </c>
      <c r="M105" s="2">
        <f>VLOOKUP(A105,[1]TDSheet!$A:$Q,17,0)</f>
        <v>75</v>
      </c>
      <c r="P105" s="2">
        <f t="shared" si="9"/>
        <v>8.9931999999999999</v>
      </c>
      <c r="Q105" s="20"/>
      <c r="R105" s="20"/>
      <c r="S105" s="20"/>
      <c r="T105" s="2">
        <f t="shared" si="10"/>
        <v>14.056175777253925</v>
      </c>
      <c r="U105" s="2">
        <f t="shared" si="11"/>
        <v>14.056175777253925</v>
      </c>
      <c r="V105" s="2">
        <f>VLOOKUP(A105,[1]TDSheet!$A:$Z,26,0)</f>
        <v>0</v>
      </c>
      <c r="W105" s="2">
        <f>VLOOKUP(A105,[1]TDSheet!$A:$AA,27,0)</f>
        <v>2.4558</v>
      </c>
      <c r="X105" s="2">
        <f>VLOOKUP(A105,[1]TDSheet!$A:$P,16,0)</f>
        <v>14.5602</v>
      </c>
      <c r="Y105" s="23" t="str">
        <f>VLOOKUP(A105,[1]TDSheet!$A:$AB,28,0)</f>
        <v>новые</v>
      </c>
      <c r="Z105" s="2">
        <f t="shared" si="12"/>
        <v>0</v>
      </c>
    </row>
    <row r="106" spans="1:26" ht="11.1" customHeight="1" outlineLevel="2" x14ac:dyDescent="0.2">
      <c r="A106" s="7" t="s">
        <v>67</v>
      </c>
      <c r="B106" s="7" t="s">
        <v>9</v>
      </c>
      <c r="C106" s="7"/>
      <c r="D106" s="8">
        <v>256.02</v>
      </c>
      <c r="E106" s="8"/>
      <c r="F106" s="8">
        <v>3.62</v>
      </c>
      <c r="G106" s="8"/>
      <c r="H106" s="21">
        <f>VLOOKUP(A106,[1]TDSheet!$A:$H,8,0)</f>
        <v>0</v>
      </c>
      <c r="K106" s="2">
        <f t="shared" si="8"/>
        <v>3.62</v>
      </c>
      <c r="M106" s="2">
        <f>VLOOKUP(A106,[1]TDSheet!$A:$Q,17,0)</f>
        <v>0</v>
      </c>
      <c r="P106" s="2">
        <f t="shared" si="9"/>
        <v>0.72399999999999998</v>
      </c>
      <c r="Q106" s="20"/>
      <c r="R106" s="20"/>
      <c r="S106" s="20"/>
      <c r="T106" s="2">
        <f t="shared" si="10"/>
        <v>0</v>
      </c>
      <c r="U106" s="2">
        <f t="shared" si="11"/>
        <v>0</v>
      </c>
      <c r="V106" s="2">
        <f>VLOOKUP(A106,[1]TDSheet!$A:$Z,26,0)</f>
        <v>0</v>
      </c>
      <c r="W106" s="2">
        <f>VLOOKUP(A106,[1]TDSheet!$A:$AA,27,0)</f>
        <v>0</v>
      </c>
      <c r="X106" s="2">
        <f>VLOOKUP(A106,[1]TDSheet!$A:$P,16,0)</f>
        <v>0.62960000000000005</v>
      </c>
      <c r="Z106" s="2">
        <f t="shared" si="12"/>
        <v>0</v>
      </c>
    </row>
    <row r="107" spans="1:26" ht="21.95" customHeight="1" outlineLevel="2" x14ac:dyDescent="0.2">
      <c r="A107" s="7" t="s">
        <v>112</v>
      </c>
      <c r="B107" s="7" t="s">
        <v>23</v>
      </c>
      <c r="C107" s="7"/>
      <c r="D107" s="8">
        <v>-80</v>
      </c>
      <c r="E107" s="8"/>
      <c r="F107" s="8">
        <v>77</v>
      </c>
      <c r="G107" s="8">
        <v>-215</v>
      </c>
      <c r="H107" s="21">
        <f>VLOOKUP(A107,[1]TDSheet!$A:$H,8,0)</f>
        <v>0</v>
      </c>
      <c r="K107" s="2">
        <f t="shared" si="8"/>
        <v>77</v>
      </c>
      <c r="M107" s="2">
        <f>VLOOKUP(A107,[1]TDSheet!$A:$Q,17,0)</f>
        <v>0</v>
      </c>
      <c r="P107" s="2">
        <f t="shared" si="9"/>
        <v>15.4</v>
      </c>
      <c r="Q107" s="20"/>
      <c r="R107" s="20"/>
      <c r="S107" s="20"/>
      <c r="T107" s="2">
        <f t="shared" si="10"/>
        <v>-13.961038961038961</v>
      </c>
      <c r="U107" s="2">
        <f t="shared" si="11"/>
        <v>-13.961038961038961</v>
      </c>
      <c r="V107" s="2">
        <f>VLOOKUP(A107,[1]TDSheet!$A:$Z,26,0)</f>
        <v>52.2</v>
      </c>
      <c r="W107" s="2">
        <f>VLOOKUP(A107,[1]TDSheet!$A:$AA,27,0)</f>
        <v>61.2</v>
      </c>
      <c r="X107" s="2">
        <f>VLOOKUP(A107,[1]TDSheet!$A:$P,16,0)</f>
        <v>64.2</v>
      </c>
      <c r="Z107" s="2">
        <f t="shared" si="12"/>
        <v>0</v>
      </c>
    </row>
    <row r="108" spans="1:26" ht="21.95" customHeight="1" outlineLevel="2" x14ac:dyDescent="0.2">
      <c r="A108" s="7" t="s">
        <v>68</v>
      </c>
      <c r="B108" s="7" t="s">
        <v>9</v>
      </c>
      <c r="C108" s="7"/>
      <c r="D108" s="8">
        <v>-142.792</v>
      </c>
      <c r="E108" s="8"/>
      <c r="F108" s="8">
        <v>160.02500000000001</v>
      </c>
      <c r="G108" s="8">
        <v>-377.18900000000002</v>
      </c>
      <c r="H108" s="21">
        <f>VLOOKUP(A108,[1]TDSheet!$A:$H,8,0)</f>
        <v>0</v>
      </c>
      <c r="K108" s="2">
        <f t="shared" si="8"/>
        <v>160.02500000000001</v>
      </c>
      <c r="M108" s="2">
        <f>VLOOKUP(A108,[1]TDSheet!$A:$Q,17,0)</f>
        <v>0</v>
      </c>
      <c r="P108" s="2">
        <f t="shared" si="9"/>
        <v>32.005000000000003</v>
      </c>
      <c r="Q108" s="20"/>
      <c r="R108" s="20"/>
      <c r="S108" s="20"/>
      <c r="T108" s="2">
        <f t="shared" si="10"/>
        <v>-11.78531479456335</v>
      </c>
      <c r="U108" s="2">
        <f t="shared" si="11"/>
        <v>-11.78531479456335</v>
      </c>
      <c r="V108" s="2">
        <f>VLOOKUP(A108,[1]TDSheet!$A:$Z,26,0)</f>
        <v>98.530999999999992</v>
      </c>
      <c r="W108" s="2">
        <f>VLOOKUP(A108,[1]TDSheet!$A:$AA,27,0)</f>
        <v>43.589199999999998</v>
      </c>
      <c r="X108" s="2">
        <f>VLOOKUP(A108,[1]TDSheet!$A:$P,16,0)</f>
        <v>107.752</v>
      </c>
      <c r="Z108" s="2">
        <f t="shared" si="12"/>
        <v>0</v>
      </c>
    </row>
    <row r="109" spans="1:26" ht="11.1" customHeight="1" outlineLevel="2" x14ac:dyDescent="0.2">
      <c r="A109" s="7" t="s">
        <v>21</v>
      </c>
      <c r="B109" s="7" t="s">
        <v>9</v>
      </c>
      <c r="C109" s="7"/>
      <c r="D109" s="8">
        <v>-6.7249999999999996</v>
      </c>
      <c r="E109" s="8"/>
      <c r="F109" s="8">
        <v>19.876000000000001</v>
      </c>
      <c r="G109" s="8">
        <v>-29.326000000000001</v>
      </c>
      <c r="H109" s="21">
        <f>VLOOKUP(A109,[1]TDSheet!$A:$H,8,0)</f>
        <v>0</v>
      </c>
      <c r="K109" s="2">
        <f t="shared" si="8"/>
        <v>19.876000000000001</v>
      </c>
      <c r="M109" s="2">
        <f>VLOOKUP(A109,[1]TDSheet!$A:$Q,17,0)</f>
        <v>0</v>
      </c>
      <c r="P109" s="2">
        <f t="shared" si="9"/>
        <v>3.9752000000000001</v>
      </c>
      <c r="Q109" s="20"/>
      <c r="R109" s="20"/>
      <c r="S109" s="20"/>
      <c r="T109" s="2">
        <f t="shared" si="10"/>
        <v>-7.3772388810625884</v>
      </c>
      <c r="U109" s="2">
        <f t="shared" si="11"/>
        <v>-7.3772388810625884</v>
      </c>
      <c r="V109" s="2">
        <f>VLOOKUP(A109,[1]TDSheet!$A:$Z,26,0)</f>
        <v>15.4672</v>
      </c>
      <c r="W109" s="2">
        <f>VLOOKUP(A109,[1]TDSheet!$A:$AA,27,0)</f>
        <v>10.845600000000001</v>
      </c>
      <c r="X109" s="2">
        <f>VLOOKUP(A109,[1]TDSheet!$A:$P,16,0)</f>
        <v>8.0738000000000003</v>
      </c>
      <c r="Z109" s="2">
        <f t="shared" si="12"/>
        <v>0</v>
      </c>
    </row>
    <row r="110" spans="1:26" ht="11.45" customHeight="1" x14ac:dyDescent="0.2">
      <c r="A110" s="1" t="s">
        <v>131</v>
      </c>
      <c r="B110" s="1" t="s">
        <v>23</v>
      </c>
      <c r="H110" s="9">
        <v>0.4</v>
      </c>
      <c r="K110" s="2">
        <f t="shared" si="8"/>
        <v>0</v>
      </c>
      <c r="M110" s="27">
        <f>VLOOKUP(A110,[1]TDSheet!$A:$Q,17,0)</f>
        <v>250</v>
      </c>
      <c r="P110" s="2">
        <f t="shared" si="9"/>
        <v>0</v>
      </c>
      <c r="Q110" s="20">
        <v>250</v>
      </c>
      <c r="T110" s="2" t="e">
        <f t="shared" si="10"/>
        <v>#DIV/0!</v>
      </c>
      <c r="U110" s="2" t="e">
        <f t="shared" si="11"/>
        <v>#DIV/0!</v>
      </c>
      <c r="Y110" s="23" t="str">
        <f>VLOOKUP(A110,[1]TDSheet!$A:$AB,28,0)</f>
        <v>новые</v>
      </c>
      <c r="Z110" s="2">
        <f t="shared" si="12"/>
        <v>100</v>
      </c>
    </row>
    <row r="111" spans="1:26" ht="11.45" customHeight="1" x14ac:dyDescent="0.2">
      <c r="A111" s="1" t="s">
        <v>132</v>
      </c>
      <c r="B111" s="1" t="s">
        <v>23</v>
      </c>
      <c r="H111" s="9">
        <v>0.33</v>
      </c>
      <c r="K111" s="2">
        <f t="shared" si="8"/>
        <v>0</v>
      </c>
      <c r="M111" s="27">
        <f>VLOOKUP(A111,[1]TDSheet!$A:$Q,17,0)</f>
        <v>225</v>
      </c>
      <c r="P111" s="2">
        <f t="shared" si="9"/>
        <v>0</v>
      </c>
      <c r="Q111" s="20">
        <v>225</v>
      </c>
      <c r="T111" s="2" t="e">
        <f t="shared" si="10"/>
        <v>#DIV/0!</v>
      </c>
      <c r="U111" s="2" t="e">
        <f t="shared" si="11"/>
        <v>#DIV/0!</v>
      </c>
      <c r="Y111" s="23" t="str">
        <f>VLOOKUP(A111,[1]TDSheet!$A:$AB,28,0)</f>
        <v>новые</v>
      </c>
      <c r="Z111" s="2">
        <f t="shared" si="12"/>
        <v>74.25</v>
      </c>
    </row>
  </sheetData>
  <autoFilter ref="A3:AB111" xr:uid="{E9FFAEF0-77DA-4089-AAEC-F4412DA78D6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2023-10-04T14:05:02Z</dcterms:modified>
</cp:coreProperties>
</file>