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04.10.2023\"/>
    </mc:Choice>
  </mc:AlternateContent>
  <bookViews>
    <workbookView xWindow="0" yWindow="0" windowWidth="20490" windowHeight="72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8" i="2" l="1"/>
  <c r="U22" i="2"/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U463" i="2" l="1"/>
  <c r="U464" i="2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<sst xmlns="http://schemas.openxmlformats.org/spreadsheetml/2006/main" count="2698" uniqueCount="643">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</sst>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zoomScaleNormal="100" zoomScaleSheetLayoutView="100" workbookViewId="0">
      <selection activeCell="W468" sqref="W46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45194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f>Z22</f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50.4</v>
      </c>
      <c r="V31" s="56">
        <f t="shared" si="0"/>
        <v>50.4</v>
      </c>
      <c r="W31" s="42">
        <f t="shared" si="1"/>
        <v>0.15060000000000001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20</v>
      </c>
      <c r="V32" s="44">
        <f>IFERROR(V26/H26,"0")+IFERROR(V27/H27,"0")+IFERROR(V28/H28,"0")+IFERROR(V29/H29,"0")+IFERROR(V30/H30,"0")+IFERROR(V31/H31,"0")</f>
        <v>20</v>
      </c>
      <c r="W32" s="44">
        <f>IFERROR(IF(W26="",0,W26),"0")+IFERROR(IF(W27="",0,W27),"0")+IFERROR(IF(W28="",0,W28),"0")+IFERROR(IF(W29="",0,W29),"0")+IFERROR(IF(W30="",0,W30),"0")+IFERROR(IF(W31="",0,W31),"0")</f>
        <v>0.15060000000000001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50.4</v>
      </c>
      <c r="V33" s="44">
        <f>IFERROR(SUM(V26:V31),"0")</f>
        <v>50.4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64.8</v>
      </c>
      <c r="V47" s="56">
        <f>IFERROR(IF(U47="",0,CEILING((U47/$H47),1)*$H47),"")</f>
        <v>64.800000000000011</v>
      </c>
      <c r="W47" s="42">
        <f>IFERROR(IF(V47=0,"",ROUNDUP(V47/H47,0)*0.00753),"")</f>
        <v>0.18071999999999999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23.999999999999996</v>
      </c>
      <c r="V48" s="44">
        <f>IFERROR(V46/H46,"0")+IFERROR(V47/H47,"0")</f>
        <v>24.000000000000004</v>
      </c>
      <c r="W48" s="44">
        <f>IFERROR(IF(W46="",0,W46),"0")+IFERROR(IF(W47="",0,W47),"0")</f>
        <v>0.18071999999999999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64.8</v>
      </c>
      <c r="V49" s="44">
        <f>IFERROR(SUM(V46:V47),"0")</f>
        <v>64.800000000000011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50.4</v>
      </c>
      <c r="V79" s="56">
        <f t="shared" si="4"/>
        <v>50.4</v>
      </c>
      <c r="W79" s="42">
        <f>IFERROR(IF(V79=0,"",ROUNDUP(V79/H79,0)*0.00753),"")</f>
        <v>0.15060000000000001</v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20</v>
      </c>
      <c r="V83" s="44">
        <f>IFERROR(V77/H77,"0")+IFERROR(V78/H78,"0")+IFERROR(V79/H79,"0")+IFERROR(V80/H80,"0")+IFERROR(V81/H81,"0")+IFERROR(V82/H82,"0")</f>
        <v>20</v>
      </c>
      <c r="W83" s="44">
        <f>IFERROR(IF(W77="",0,W77),"0")+IFERROR(IF(W78="",0,W78),"0")+IFERROR(IF(W79="",0,W79),"0")+IFERROR(IF(W80="",0,W80),"0")+IFERROR(IF(W81="",0,W81),"0")+IFERROR(IF(W82="",0,W82),"0")</f>
        <v>0.15060000000000001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50.4</v>
      </c>
      <c r="V84" s="44">
        <f>IFERROR(SUM(V77:V82),"0")</f>
        <v>50.4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56</v>
      </c>
      <c r="V91" s="56">
        <f t="shared" si="5"/>
        <v>56</v>
      </c>
      <c r="W91" s="42">
        <f>IFERROR(IF(V91=0,"",ROUNDUP(V91/H91,0)*0.00502),"")</f>
        <v>0.1004</v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20</v>
      </c>
      <c r="V95" s="44">
        <f>IFERROR(V86/H86,"0")+IFERROR(V87/H87,"0")+IFERROR(V88/H88,"0")+IFERROR(V89/H89,"0")+IFERROR(V90/H90,"0")+IFERROR(V91/H91,"0")+IFERROR(V92/H92,"0")+IFERROR(V93/H93,"0")+IFERROR(V94/H94,"0")</f>
        <v>20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0.1004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56</v>
      </c>
      <c r="V96" s="44">
        <f>IFERROR(SUM(V86:V94),"0")</f>
        <v>56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51</v>
      </c>
      <c r="V102" s="56">
        <f t="shared" si="6"/>
        <v>51</v>
      </c>
      <c r="W102" s="42">
        <f>IFERROR(IF(V102=0,"",ROUNDUP(V102/H102,0)*0.00753),"")</f>
        <v>0.12801000000000001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129.6</v>
      </c>
      <c r="V104" s="56">
        <f t="shared" si="6"/>
        <v>129.60000000000002</v>
      </c>
      <c r="W104" s="42">
        <f>IFERROR(IF(V104=0,"",ROUNDUP(V104/H104,0)*0.00937),"")</f>
        <v>0.44975999999999999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65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65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0.57777000000000001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180.6</v>
      </c>
      <c r="V109" s="44">
        <f>IFERROR(SUM(V98:V107),"0")</f>
        <v>180.60000000000002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175.20000000000002</v>
      </c>
      <c r="V172" s="56">
        <f t="shared" si="8"/>
        <v>175.2</v>
      </c>
      <c r="W172" s="42">
        <f>IFERROR(IF(V172=0,"",ROUNDUP(V172/H172,0)*0.00753),"")</f>
        <v>0.54969000000000001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184.79999999999998</v>
      </c>
      <c r="V173" s="56">
        <f t="shared" si="8"/>
        <v>184.79999999999998</v>
      </c>
      <c r="W173" s="42">
        <f>IFERROR(IF(V173=0,"",ROUNDUP(V173/H173,0)*0.00937),"")</f>
        <v>0.51534999999999997</v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220.8</v>
      </c>
      <c r="V174" s="56">
        <f t="shared" si="8"/>
        <v>220.79999999999998</v>
      </c>
      <c r="W174" s="42">
        <f>IFERROR(IF(V174=0,"",ROUNDUP(V174/H174,0)*0.00753),"")</f>
        <v>0.69276000000000004</v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184.79999999999998</v>
      </c>
      <c r="V175" s="56">
        <f t="shared" si="8"/>
        <v>184.79999999999998</v>
      </c>
      <c r="W175" s="42">
        <f>IFERROR(IF(V175=0,"",ROUNDUP(V175/H175,0)*0.00937),"")</f>
        <v>0.51534999999999997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f t="shared" ref="U178:U180" si="10">Z178</f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84.6</v>
      </c>
      <c r="V179" s="56">
        <f t="shared" si="8"/>
        <v>84.600000000000009</v>
      </c>
      <c r="W179" s="42">
        <f t="shared" si="9"/>
        <v>0.35391</v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33.6</v>
      </c>
      <c r="V180" s="56">
        <f t="shared" si="8"/>
        <v>33.6</v>
      </c>
      <c r="W180" s="42">
        <f t="shared" si="9"/>
        <v>0.10542</v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336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336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2.7324800000000002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883.8</v>
      </c>
      <c r="V183" s="44">
        <f>IFERROR(SUM(V165:V181),"0")</f>
        <v>883.8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163.20000000000002</v>
      </c>
      <c r="V185" s="56">
        <f>IFERROR(IF(U185="",0,CEILING((U185/$H185),1)*$H185),"")</f>
        <v>163.19999999999999</v>
      </c>
      <c r="W185" s="42">
        <f>IFERROR(IF(V185=0,"",ROUNDUP(V185/H185,0)*0.00753),"")</f>
        <v>0.51204000000000005</v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158.4</v>
      </c>
      <c r="V186" s="56">
        <f>IFERROR(IF(U186="",0,CEILING((U186/$H186),1)*$H186),"")</f>
        <v>158.4</v>
      </c>
      <c r="W186" s="42">
        <f>IFERROR(IF(V186=0,"",ROUNDUP(V186/H186,0)*0.00753),"")</f>
        <v>0.49698000000000003</v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134</v>
      </c>
      <c r="V187" s="44">
        <f>IFERROR(V185/H185,"0")+IFERROR(V186/H186,"0")</f>
        <v>134</v>
      </c>
      <c r="W187" s="44">
        <f>IFERROR(IF(W185="",0,W185),"0")+IFERROR(IF(W186="",0,W186),"0")</f>
        <v>1.00902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321.60000000000002</v>
      </c>
      <c r="V188" s="44">
        <f>IFERROR(SUM(V185:V186),"0")</f>
        <v>321.60000000000002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1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1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1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1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1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1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1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1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50</v>
      </c>
      <c r="V199" s="56">
        <f t="shared" si="11"/>
        <v>50</v>
      </c>
      <c r="W199" s="42">
        <f t="shared" ref="W199:W205" si="12">IFERROR(IF(V199=0,"",ROUNDUP(V199/H199,0)*0.00937),"")</f>
        <v>9.3700000000000006E-2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1"/>
        <v>0</v>
      </c>
      <c r="W200" s="42" t="str">
        <f t="shared" si="12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1"/>
        <v>0</v>
      </c>
      <c r="W201" s="42" t="str">
        <f t="shared" si="12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1"/>
        <v>0</v>
      </c>
      <c r="W202" s="42" t="str">
        <f t="shared" si="12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1"/>
        <v>0</v>
      </c>
      <c r="W203" s="42" t="str">
        <f t="shared" si="12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1"/>
        <v>0</v>
      </c>
      <c r="W204" s="42" t="str">
        <f t="shared" si="12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 t="shared" si="12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9.3700000000000006E-2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50</v>
      </c>
      <c r="V207" s="44">
        <f>IFERROR(SUM(V191:V205),"0")</f>
        <v>50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3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3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3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3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3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3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22</v>
      </c>
      <c r="V244" s="56">
        <f>IFERROR(IF(U244="",0,CEILING((U244/$H244),1)*$H244),"")</f>
        <v>22</v>
      </c>
      <c r="W244" s="42">
        <f>IFERROR(IF(V244=0,"",ROUNDUP(V244/H244,0)*0.00474),"")</f>
        <v>5.2140000000000006E-2</v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11</v>
      </c>
      <c r="V245" s="44">
        <f>IFERROR(V242/H242,"0")+IFERROR(V243/H243,"0")+IFERROR(V244/H244,"0")</f>
        <v>11</v>
      </c>
      <c r="W245" s="44">
        <f>IFERROR(IF(W242="",0,W242),"0")+IFERROR(IF(W243="",0,W243),"0")+IFERROR(IF(W244="",0,W244),"0")</f>
        <v>5.2140000000000006E-2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22</v>
      </c>
      <c r="V246" s="44">
        <f>IFERROR(SUM(V242:V244),"0")</f>
        <v>22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4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4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4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4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4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80</v>
      </c>
      <c r="V254" s="56">
        <f t="shared" si="14"/>
        <v>80</v>
      </c>
      <c r="W254" s="42">
        <f>IFERROR(IF(V254=0,"",ROUNDUP(V254/H254,0)*0.00937),"")</f>
        <v>0.14992</v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4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16</v>
      </c>
      <c r="V256" s="44">
        <f>IFERROR(V249/H249,"0")+IFERROR(V250/H250,"0")+IFERROR(V251/H251,"0")+IFERROR(V252/H252,"0")+IFERROR(V253/H253,"0")+IFERROR(V254/H254,"0")+IFERROR(V255/H255,"0")</f>
        <v>16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0.14992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80</v>
      </c>
      <c r="V257" s="44">
        <f>IFERROR(SUM(V249:V255),"0")</f>
        <v>80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75.599999999999994</v>
      </c>
      <c r="V265" s="56">
        <f>IFERROR(IF(U265="",0,CEILING((U265/$H265),1)*$H265),"")</f>
        <v>75.600000000000009</v>
      </c>
      <c r="W265" s="42">
        <f>IFERROR(IF(V265=0,"",ROUNDUP(V265/H265,0)*0.00753),"")</f>
        <v>0.31625999999999999</v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41.999999999999993</v>
      </c>
      <c r="V266" s="44">
        <f>IFERROR(V265/H265,"0")</f>
        <v>42.000000000000007</v>
      </c>
      <c r="W266" s="44">
        <f>IFERROR(IF(W265="",0,W265),"0")</f>
        <v>0.31625999999999999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75.599999999999994</v>
      </c>
      <c r="V267" s="44">
        <f>IFERROR(SUM(V265:V265),"0")</f>
        <v>75.600000000000009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304.92</v>
      </c>
      <c r="V270" s="56">
        <f>IFERROR(IF(U270="",0,CEILING((U270/$H270),1)*$H270),"")</f>
        <v>304.92</v>
      </c>
      <c r="W270" s="42">
        <f>IFERROR(IF(V270=0,"",ROUNDUP(V270/H270,0)*0.00753),"")</f>
        <v>0.91113</v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315</v>
      </c>
      <c r="V271" s="56">
        <f>IFERROR(IF(U271="",0,CEILING((U271/$H271),1)*$H271),"")</f>
        <v>315</v>
      </c>
      <c r="W271" s="42">
        <f>IFERROR(IF(V271=0,"",ROUNDUP(V271/H271,0)*0.00753),"")</f>
        <v>0.94125000000000003</v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246</v>
      </c>
      <c r="V272" s="44">
        <f>IFERROR(V269/H269,"0")+IFERROR(V270/H270,"0")+IFERROR(V271/H271,"0")</f>
        <v>246</v>
      </c>
      <c r="W272" s="44">
        <f>IFERROR(IF(W269="",0,W269),"0")+IFERROR(IF(W270="",0,W270),"0")+IFERROR(IF(W271="",0,W271),"0")</f>
        <v>1.8523800000000001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619.92000000000007</v>
      </c>
      <c r="V273" s="44">
        <f>IFERROR(SUM(V269:V271),"0")</f>
        <v>619.92000000000007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152.76</v>
      </c>
      <c r="V275" s="56">
        <f>IFERROR(IF(U275="",0,CEILING((U275/$H275),1)*$H275),"")</f>
        <v>152.76</v>
      </c>
      <c r="W275" s="42">
        <f>IFERROR(IF(V275=0,"",ROUNDUP(V275/H275,0)*0.00753),"")</f>
        <v>0.50451000000000001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67</v>
      </c>
      <c r="V276" s="44">
        <f>IFERROR(V275/H275,"0")</f>
        <v>67</v>
      </c>
      <c r="W276" s="44">
        <f>IFERROR(IF(W275="",0,W275),"0")</f>
        <v>0.50451000000000001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152.76</v>
      </c>
      <c r="V277" s="44">
        <f>IFERROR(SUM(V275:V275),"0")</f>
        <v>152.76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25.500000000000004</v>
      </c>
      <c r="V279" s="56">
        <f>IFERROR(IF(U279="",0,CEILING((U279/$H279),1)*$H279),"")</f>
        <v>25.5</v>
      </c>
      <c r="W279" s="42">
        <f>IFERROR(IF(V279=0,"",ROUNDUP(V279/H279,0)*0.00753),"")</f>
        <v>7.5300000000000006E-2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10.000000000000002</v>
      </c>
      <c r="V280" s="44">
        <f>IFERROR(V279/H279,"0")</f>
        <v>10</v>
      </c>
      <c r="W280" s="44">
        <f>IFERROR(IF(W279="",0,W279),"0")</f>
        <v>7.5300000000000006E-2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25.500000000000004</v>
      </c>
      <c r="V281" s="44">
        <f>IFERROR(SUM(V279:V279),"0")</f>
        <v>25.5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5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5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5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5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5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5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5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5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48</v>
      </c>
      <c r="V297" s="56">
        <f>IFERROR(IF(U297="",0,CEILING((U297/$H297),1)*$H297),"")</f>
        <v>48</v>
      </c>
      <c r="W297" s="42">
        <f>IFERROR(IF(V297=0,"",ROUNDUP(V297/H297,0)*0.00937),"")</f>
        <v>0.11244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12</v>
      </c>
      <c r="V298" s="44">
        <f>IFERROR(V296/H296,"0")+IFERROR(V297/H297,"0")</f>
        <v>12</v>
      </c>
      <c r="W298" s="44">
        <f>IFERROR(IF(W296="",0,W296),"0")+IFERROR(IF(W297="",0,W297),"0")</f>
        <v>0.11244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48</v>
      </c>
      <c r="V299" s="44">
        <f>IFERROR(SUM(V296:V297),"0")</f>
        <v>48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62.400000000000006</v>
      </c>
      <c r="V305" s="56">
        <f>IFERROR(IF(U305="",0,CEILING((U305/$H305),1)*$H305),"")</f>
        <v>62.4</v>
      </c>
      <c r="W305" s="42">
        <f>IFERROR(IF(V305=0,"",ROUNDUP(V305/H305,0)*0.02175),"")</f>
        <v>0.17399999999999999</v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8.0000000000000018</v>
      </c>
      <c r="V306" s="44">
        <f>IFERROR(V305/H305,"0")</f>
        <v>8</v>
      </c>
      <c r="W306" s="44">
        <f>IFERROR(IF(W305="",0,W305),"0")</f>
        <v>0.17399999999999999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62.400000000000006</v>
      </c>
      <c r="V307" s="44">
        <f>IFERROR(SUM(V305:V305),"0")</f>
        <v>62.4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140</v>
      </c>
      <c r="V313" s="56">
        <f>IFERROR(IF(U313="",0,CEILING((U313/$H313),1)*$H313),"")</f>
        <v>140</v>
      </c>
      <c r="W313" s="42">
        <f>IFERROR(IF(V313=0,"",ROUNDUP(V313/H313,0)*0.00937),"")</f>
        <v>0.32795000000000002</v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35</v>
      </c>
      <c r="V314" s="44">
        <f>IFERROR(V310/H310,"0")+IFERROR(V311/H311,"0")+IFERROR(V312/H312,"0")+IFERROR(V313/H313,"0")</f>
        <v>35</v>
      </c>
      <c r="W314" s="44">
        <f>IFERROR(IF(W310="",0,W310),"0")+IFERROR(IF(W311="",0,W311),"0")+IFERROR(IF(W312="",0,W312),"0")+IFERROR(IF(W313="",0,W313),"0")</f>
        <v>0.32795000000000002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140</v>
      </c>
      <c r="V315" s="44">
        <f>IFERROR(SUM(V310:V313),"0")</f>
        <v>140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146.4</v>
      </c>
      <c r="V324" s="56">
        <f>IFERROR(IF(U324="",0,CEILING((U324/$H324),1)*$H324),"")</f>
        <v>146.4</v>
      </c>
      <c r="W324" s="42">
        <f>IFERROR(IF(V324=0,"",ROUNDUP(V324/H324,0)*0.00753),"")</f>
        <v>0.45933000000000002</v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61.000000000000007</v>
      </c>
      <c r="V326" s="44">
        <f>IFERROR(V322/H322,"0")+IFERROR(V323/H323,"0")+IFERROR(V324/H324,"0")+IFERROR(V325/H325,"0")</f>
        <v>61.000000000000007</v>
      </c>
      <c r="W326" s="44">
        <f>IFERROR(IF(W322="",0,W322),"0")+IFERROR(IF(W323="",0,W323),"0")+IFERROR(IF(W324="",0,W324),"0")+IFERROR(IF(W325="",0,W325),"0")</f>
        <v>0.45933000000000002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146.4</v>
      </c>
      <c r="V327" s="44">
        <f>IFERROR(SUM(V322:V325),"0")</f>
        <v>146.4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48.6</v>
      </c>
      <c r="V335" s="56">
        <f>IFERROR(IF(U335="",0,CEILING((U335/$H335),1)*$H335),"")</f>
        <v>48.6</v>
      </c>
      <c r="W335" s="42">
        <f>IFERROR(IF(V335=0,"",ROUNDUP(V335/H335,0)*0.00753),"")</f>
        <v>0.13553999999999999</v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37.800000000000004</v>
      </c>
      <c r="V336" s="56">
        <f>IFERROR(IF(U336="",0,CEILING((U336/$H336),1)*$H336),"")</f>
        <v>37.800000000000004</v>
      </c>
      <c r="W336" s="42">
        <f>IFERROR(IF(V336=0,"",ROUNDUP(V336/H336,0)*0.00753),"")</f>
        <v>0.10542</v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32</v>
      </c>
      <c r="V337" s="44">
        <f>IFERROR(V335/H335,"0")+IFERROR(V336/H336,"0")</f>
        <v>32</v>
      </c>
      <c r="W337" s="44">
        <f>IFERROR(IF(W335="",0,W335),"0")+IFERROR(IF(W336="",0,W336),"0")</f>
        <v>0.24096000000000001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86.4</v>
      </c>
      <c r="V338" s="44">
        <f>IFERROR(SUM(V335:V336),"0")</f>
        <v>86.4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6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6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6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6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6"/>
        <v>0</v>
      </c>
      <c r="W344" s="42" t="str">
        <f t="shared" ref="W344:W352" si="17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33.599999999999994</v>
      </c>
      <c r="V345" s="56">
        <f t="shared" si="16"/>
        <v>33.6</v>
      </c>
      <c r="W345" s="42">
        <f t="shared" si="17"/>
        <v>8.0320000000000003E-2</v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6"/>
        <v>0</v>
      </c>
      <c r="W346" s="42" t="str">
        <f t="shared" si="17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58.8</v>
      </c>
      <c r="V347" s="56">
        <f t="shared" si="16"/>
        <v>58.800000000000004</v>
      </c>
      <c r="W347" s="42">
        <f t="shared" si="17"/>
        <v>0.14056000000000002</v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6"/>
        <v>0</v>
      </c>
      <c r="W348" s="42" t="str">
        <f t="shared" si="17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52.5</v>
      </c>
      <c r="V349" s="56">
        <f t="shared" si="16"/>
        <v>52.5</v>
      </c>
      <c r="W349" s="42">
        <f t="shared" si="17"/>
        <v>0.1255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6"/>
        <v>0</v>
      </c>
      <c r="W350" s="42" t="str">
        <f t="shared" si="17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52.5</v>
      </c>
      <c r="V351" s="56">
        <f t="shared" si="16"/>
        <v>52.5</v>
      </c>
      <c r="W351" s="42">
        <f t="shared" si="17"/>
        <v>0.1255</v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6"/>
        <v>0</v>
      </c>
      <c r="W352" s="42" t="str">
        <f t="shared" si="17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94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94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0.47188000000000002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197.39999999999998</v>
      </c>
      <c r="V354" s="44">
        <f>IFERROR(SUM(V340:V352),"0")</f>
        <v>197.4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37.620000000000005</v>
      </c>
      <c r="V357" s="56">
        <f>IFERROR(IF(U357="",0,CEILING((U357/$H357),1)*$H357),"")</f>
        <v>37.619999999999997</v>
      </c>
      <c r="W357" s="42">
        <f>IFERROR(IF(V357=0,"",ROUNDUP(V357/H357,0)*0.00753),"")</f>
        <v>0.14307</v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86.399999999999991</v>
      </c>
      <c r="V358" s="56">
        <f>IFERROR(IF(U358="",0,CEILING((U358/$H358),1)*$H358),"")</f>
        <v>86.399999999999991</v>
      </c>
      <c r="W358" s="42">
        <f>IFERROR(IF(V358=0,"",ROUNDUP(V358/H358,0)*0.00937),"")</f>
        <v>0.33732000000000001</v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94.600000000000009</v>
      </c>
      <c r="V359" s="56">
        <f>IFERROR(IF(U359="",0,CEILING((U359/$H359),1)*$H359),"")</f>
        <v>94.600000000000009</v>
      </c>
      <c r="W359" s="42">
        <f>IFERROR(IF(V359=0,"",ROUNDUP(V359/H359,0)*0.00937),"")</f>
        <v>0.40290999999999999</v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98</v>
      </c>
      <c r="V360" s="44">
        <f>IFERROR(V356/H356,"0")+IFERROR(V357/H357,"0")+IFERROR(V358/H358,"0")+IFERROR(V359/H359,"0")</f>
        <v>98</v>
      </c>
      <c r="W360" s="44">
        <f>IFERROR(IF(W356="",0,W356),"0")+IFERROR(IF(W357="",0,W357),"0")+IFERROR(IF(W358="",0,W358),"0")+IFERROR(IF(W359="",0,W359),"0")</f>
        <v>0.88329999999999997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218.62</v>
      </c>
      <c r="V361" s="44">
        <f>IFERROR(SUM(V356:V359),"0")</f>
        <v>218.62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8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8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8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8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8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8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8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9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9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9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9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9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9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9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67.2</v>
      </c>
      <c r="V410" s="56">
        <f t="shared" si="19"/>
        <v>67.2</v>
      </c>
      <c r="W410" s="42">
        <f>IFERROR(IF(V410=0,"",ROUNDUP(V410/H410,0)*0.00753),"")</f>
        <v>0.21084</v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9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28.000000000000004</v>
      </c>
      <c r="V412" s="44">
        <f>IFERROR(V403/H403,"0")+IFERROR(V404/H404,"0")+IFERROR(V405/H405,"0")+IFERROR(V406/H406,"0")+IFERROR(V407/H407,"0")+IFERROR(V408/H408,"0")+IFERROR(V409/H409,"0")+IFERROR(V410/H410,"0")+IFERROR(V411/H411,"0")</f>
        <v>28.000000000000004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0.21084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67.2</v>
      </c>
      <c r="V413" s="44">
        <f>IFERROR(SUM(V403:V411),"0")</f>
        <v>67.2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20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20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20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20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20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20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610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3599.8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3599.8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3936.9119999999998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3936.9119999999994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10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10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4186.9120000000003</v>
      </c>
      <c r="V463" s="44">
        <f>GrossWeightTotalR+PalletQtyTotalR*25</f>
        <v>4186.9119999999994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1389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1389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10.826499999999998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237</v>
      </c>
      <c r="H467" s="624" t="s">
        <v>237</v>
      </c>
      <c r="I467" s="624" t="s">
        <v>237</v>
      </c>
      <c r="J467" s="624" t="s">
        <v>237</v>
      </c>
      <c r="K467" s="624" t="s">
        <v>237</v>
      </c>
      <c r="L467" s="624" t="s">
        <v>237</v>
      </c>
      <c r="M467" s="624" t="s">
        <v>425</v>
      </c>
      <c r="N467" s="624" t="s">
        <v>425</v>
      </c>
      <c r="O467" s="624" t="s">
        <v>472</v>
      </c>
      <c r="P467" s="624" t="s">
        <v>472</v>
      </c>
      <c r="Q467" s="72" t="s">
        <v>550</v>
      </c>
      <c r="R467" s="624" t="s">
        <v>592</v>
      </c>
      <c r="S467" s="624" t="s">
        <v>592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228</v>
      </c>
      <c r="G468" s="624" t="s">
        <v>238</v>
      </c>
      <c r="H468" s="624" t="s">
        <v>245</v>
      </c>
      <c r="I468" s="624" t="s">
        <v>262</v>
      </c>
      <c r="J468" s="624" t="s">
        <v>318</v>
      </c>
      <c r="K468" s="624" t="s">
        <v>394</v>
      </c>
      <c r="L468" s="624" t="s">
        <v>412</v>
      </c>
      <c r="M468" s="624" t="s">
        <v>426</v>
      </c>
      <c r="N468" s="624" t="s">
        <v>449</v>
      </c>
      <c r="O468" s="624" t="s">
        <v>473</v>
      </c>
      <c r="P468" s="624" t="s">
        <v>526</v>
      </c>
      <c r="Q468" s="624" t="s">
        <v>550</v>
      </c>
      <c r="R468" s="624" t="s">
        <v>593</v>
      </c>
      <c r="S468" s="624" t="s">
        <v>610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50.4</v>
      </c>
      <c r="C470" s="53">
        <f>IFERROR(V46*1,"0")+IFERROR(V47*1,"0")</f>
        <v>64.800000000000011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287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1205.4000000000001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72</v>
      </c>
      <c r="K470" s="53">
        <f>IFERROR(V249*1,"0")+IFERROR(V250*1,"0")+IFERROR(V251*1,"0")+IFERROR(V252*1,"0")+IFERROR(V253*1,"0")+IFERROR(V254*1,"0")+IFERROR(V255*1,"0")+IFERROR(V259*1,"0")+IFERROR(V260*1,"0")</f>
        <v>80</v>
      </c>
      <c r="L470" s="53">
        <f>IFERROR(V265*1,"0")+IFERROR(V269*1,"0")+IFERROR(V270*1,"0")+IFERROR(V271*1,"0")+IFERROR(V275*1,"0")+IFERROR(V279*1,"0")</f>
        <v>873.78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110.4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286.39999999999998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502.42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67.2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metadata/properties"/>
    <ds:schemaRef ds:uri="http://purl.org/dc/elements/1.1/"/>
    <ds:schemaRef ds:uri="bb0b2827-4eb3-461f-8866-28597c48f473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2023-10-04T10:51:12Z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