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642F3C-AE27-4C1B-96A2-7499427750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X410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X270" i="1" s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199" i="1" s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X182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8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8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2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Y289" i="1"/>
  <c r="BO287" i="1"/>
  <c r="BM287" i="1"/>
  <c r="Y287" i="1"/>
  <c r="X289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393" i="1"/>
  <c r="BO423" i="1"/>
  <c r="BM423" i="1"/>
  <c r="Y423" i="1"/>
  <c r="Y425" i="1" s="1"/>
  <c r="H9" i="1"/>
  <c r="B568" i="1"/>
  <c r="W559" i="1"/>
  <c r="W560" i="1"/>
  <c r="Y23" i="1"/>
  <c r="Y24" i="1" s="1"/>
  <c r="BM23" i="1"/>
  <c r="X559" i="1" s="1"/>
  <c r="X24" i="1"/>
  <c r="W558" i="1"/>
  <c r="Y27" i="1"/>
  <c r="BM27" i="1"/>
  <c r="BO27" i="1"/>
  <c r="X560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Y126" i="1" s="1"/>
  <c r="BM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BO177" i="1"/>
  <c r="BM177" i="1"/>
  <c r="Y177" i="1"/>
  <c r="Y181" i="1" s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BO215" i="1"/>
  <c r="BM215" i="1"/>
  <c r="Y215" i="1"/>
  <c r="Y217" i="1" s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Y257" i="1" s="1"/>
  <c r="X257" i="1"/>
  <c r="BO261" i="1"/>
  <c r="BM261" i="1"/>
  <c r="Y261" i="1"/>
  <c r="Y270" i="1" s="1"/>
  <c r="BO265" i="1"/>
  <c r="BM265" i="1"/>
  <c r="Y265" i="1"/>
  <c r="BO269" i="1"/>
  <c r="BM269" i="1"/>
  <c r="Y269" i="1"/>
  <c r="X271" i="1"/>
  <c r="BO274" i="1"/>
  <c r="BM274" i="1"/>
  <c r="Y274" i="1"/>
  <c r="Y277" i="1" s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Y346" i="1" s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Y300" i="1" s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Y353" i="1" s="1"/>
  <c r="X353" i="1"/>
  <c r="BO363" i="1"/>
  <c r="BM363" i="1"/>
  <c r="Y363" i="1"/>
  <c r="Y366" i="1" s="1"/>
  <c r="X374" i="1"/>
  <c r="BO371" i="1"/>
  <c r="BM371" i="1"/>
  <c r="Y371" i="1"/>
  <c r="BO378" i="1"/>
  <c r="BM378" i="1"/>
  <c r="Y378" i="1"/>
  <c r="X386" i="1"/>
  <c r="BO397" i="1"/>
  <c r="BM397" i="1"/>
  <c r="Y397" i="1"/>
  <c r="Y409" i="1" s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Y460" i="1" s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Y440" i="1" s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Y487" i="1" s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X561" i="1" l="1"/>
  <c r="Y549" i="1"/>
  <c r="Y507" i="1"/>
  <c r="Y316" i="1"/>
  <c r="Y199" i="1"/>
  <c r="Y283" i="1"/>
  <c r="Y250" i="1"/>
  <c r="Y533" i="1"/>
  <c r="Y233" i="1"/>
  <c r="Y117" i="1"/>
  <c r="Y34" i="1"/>
  <c r="Y563" i="1" s="1"/>
  <c r="X562" i="1"/>
  <c r="W561" i="1"/>
  <c r="Y381" i="1"/>
  <c r="Y223" i="1"/>
  <c r="X558" i="1"/>
</calcChain>
</file>

<file path=xl/sharedStrings.xml><?xml version="1.0" encoding="utf-8"?>
<sst xmlns="http://schemas.openxmlformats.org/spreadsheetml/2006/main" count="2455" uniqueCount="820">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</sst>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549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45471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0.375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140</v>
      </c>
      <c r="X47" s="391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146.2222222222222</v>
      </c>
      <c r="BM47" s="64">
        <f>IFERROR(X47*I47/H47,"0")</f>
        <v>146.63999999999999</v>
      </c>
      <c r="BN47" s="64">
        <f>IFERROR(1/J47*(W47/H47),"0")</f>
        <v>0.23148148148148145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62.962962962962962</v>
      </c>
      <c r="X49" s="392">
        <f>IFERROR(X47/H47,"0")+IFERROR(X48/H48,"0")</f>
        <v>63</v>
      </c>
      <c r="Y49" s="392">
        <f>IFERROR(IF(Y47="",0,Y47),"0")+IFERROR(IF(Y48="",0,Y48),"0")</f>
        <v>0.65925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275</v>
      </c>
      <c r="X50" s="392">
        <f>IFERROR(SUM(X47:X48),"0")</f>
        <v>275.39999999999998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600</v>
      </c>
      <c r="X53" s="391">
        <f>IFERROR(IF(W53="",0,CEILING((W53/$H53),1)*$H53),"")</f>
        <v>604.80000000000007</v>
      </c>
      <c r="Y53" s="36">
        <f>IFERROR(IF(X53=0,"",ROUNDUP(X53/H53,0)*0.02175),"")</f>
        <v>1.218</v>
      </c>
      <c r="Z53" s="56"/>
      <c r="AA53" s="57"/>
      <c r="AE53" s="64"/>
      <c r="BB53" s="78" t="s">
        <v>1</v>
      </c>
      <c r="BL53" s="64">
        <f>IFERROR(W53*I53/H53,"0")</f>
        <v>626.66666666666663</v>
      </c>
      <c r="BM53" s="64">
        <f>IFERROR(X53*I53/H53,"0")</f>
        <v>631.67999999999995</v>
      </c>
      <c r="BN53" s="64">
        <f>IFERROR(1/J53*(W53/H53),"0")</f>
        <v>0.99206349206349187</v>
      </c>
      <c r="BO53" s="64">
        <f>IFERROR(1/J53*(X53/H53),"0")</f>
        <v>1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477</v>
      </c>
      <c r="X55" s="391">
        <f>IFERROR(IF(W55="",0,CEILING((W55/$H55),1)*$H55),"")</f>
        <v>477</v>
      </c>
      <c r="Y55" s="36">
        <f>IFERROR(IF(X55=0,"",ROUNDUP(X55/H55,0)*0.00937),"")</f>
        <v>0.99321999999999999</v>
      </c>
      <c r="Z55" s="56"/>
      <c r="AA55" s="57"/>
      <c r="AE55" s="64"/>
      <c r="BB55" s="80" t="s">
        <v>1</v>
      </c>
      <c r="BL55" s="64">
        <f>IFERROR(W55*I55/H55,"0")</f>
        <v>502.44</v>
      </c>
      <c r="BM55" s="64">
        <f>IFERROR(X55*I55/H55,"0")</f>
        <v>502.44</v>
      </c>
      <c r="BN55" s="64">
        <f>IFERROR(1/J55*(W55/H55),"0")</f>
        <v>0.8833333333333333</v>
      </c>
      <c r="BO55" s="64">
        <f>IFERROR(1/J55*(X55/H55),"0")</f>
        <v>0.8833333333333333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161.55555555555554</v>
      </c>
      <c r="X57" s="392">
        <f>IFERROR(X53/H53,"0")+IFERROR(X54/H54,"0")+IFERROR(X55/H55,"0")+IFERROR(X56/H56,"0")</f>
        <v>162</v>
      </c>
      <c r="Y57" s="392">
        <f>IFERROR(IF(Y53="",0,Y53),"0")+IFERROR(IF(Y54="",0,Y54),"0")+IFERROR(IF(Y55="",0,Y55),"0")+IFERROR(IF(Y56="",0,Y56),"0")</f>
        <v>2.21122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1077</v>
      </c>
      <c r="X58" s="392">
        <f>IFERROR(SUM(X53:X56),"0")</f>
        <v>1081.8000000000002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50</v>
      </c>
      <c r="X65" s="391">
        <f t="shared" si="6"/>
        <v>54</v>
      </c>
      <c r="Y65" s="36">
        <f t="shared" si="7"/>
        <v>0.10874999999999999</v>
      </c>
      <c r="Z65" s="56"/>
      <c r="AA65" s="57"/>
      <c r="AE65" s="64"/>
      <c r="BB65" s="86" t="s">
        <v>1</v>
      </c>
      <c r="BL65" s="64">
        <f t="shared" si="8"/>
        <v>52.222222222222221</v>
      </c>
      <c r="BM65" s="64">
        <f t="shared" si="9"/>
        <v>56.4</v>
      </c>
      <c r="BN65" s="64">
        <f t="shared" si="10"/>
        <v>8.2671957671957674E-2</v>
      </c>
      <c r="BO65" s="64">
        <f t="shared" si="11"/>
        <v>8.9285714285714274E-2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15</v>
      </c>
      <c r="X68" s="391">
        <f t="shared" si="6"/>
        <v>15</v>
      </c>
      <c r="Y68" s="36">
        <f>IFERROR(IF(X68=0,"",ROUNDUP(X68/H68,0)*0.00753),"")</f>
        <v>3.7650000000000003E-2</v>
      </c>
      <c r="Z68" s="56"/>
      <c r="AA68" s="57"/>
      <c r="AE68" s="64"/>
      <c r="BB68" s="89" t="s">
        <v>1</v>
      </c>
      <c r="BL68" s="64">
        <f t="shared" si="8"/>
        <v>16</v>
      </c>
      <c r="BM68" s="64">
        <f t="shared" si="9"/>
        <v>16</v>
      </c>
      <c r="BN68" s="64">
        <f t="shared" si="10"/>
        <v>3.2051282051282048E-2</v>
      </c>
      <c r="BO68" s="64">
        <f t="shared" si="11"/>
        <v>3.2051282051282048E-2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776</v>
      </c>
      <c r="X70" s="391">
        <f t="shared" si="6"/>
        <v>776</v>
      </c>
      <c r="Y70" s="36">
        <f t="shared" si="12"/>
        <v>1.81778</v>
      </c>
      <c r="Z70" s="56"/>
      <c r="AA70" s="57"/>
      <c r="AE70" s="64"/>
      <c r="BB70" s="91" t="s">
        <v>1</v>
      </c>
      <c r="BL70" s="64">
        <f t="shared" si="8"/>
        <v>822.56000000000006</v>
      </c>
      <c r="BM70" s="64">
        <f t="shared" si="9"/>
        <v>822.56000000000006</v>
      </c>
      <c r="BN70" s="64">
        <f t="shared" si="10"/>
        <v>1.6166666666666667</v>
      </c>
      <c r="BO70" s="64">
        <f t="shared" si="11"/>
        <v>1.6166666666666667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508.5</v>
      </c>
      <c r="X75" s="391">
        <f t="shared" si="6"/>
        <v>508.5</v>
      </c>
      <c r="Y75" s="36">
        <f t="shared" si="12"/>
        <v>1.05881</v>
      </c>
      <c r="Z75" s="56"/>
      <c r="AA75" s="57"/>
      <c r="AE75" s="64"/>
      <c r="BB75" s="96" t="s">
        <v>1</v>
      </c>
      <c r="BL75" s="64">
        <f t="shared" si="8"/>
        <v>532.23</v>
      </c>
      <c r="BM75" s="64">
        <f t="shared" si="9"/>
        <v>532.23</v>
      </c>
      <c r="BN75" s="64">
        <f t="shared" si="10"/>
        <v>0.94166666666666665</v>
      </c>
      <c r="BO75" s="64">
        <f t="shared" si="11"/>
        <v>0.94166666666666665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20</v>
      </c>
      <c r="X76" s="391">
        <f t="shared" si="6"/>
        <v>22.400000000000002</v>
      </c>
      <c r="Y76" s="36">
        <f>IFERROR(IF(X76=0,"",ROUNDUP(X76/H76,0)*0.00753),"")</f>
        <v>5.271E-2</v>
      </c>
      <c r="Z76" s="56"/>
      <c r="AA76" s="57"/>
      <c r="AE76" s="64"/>
      <c r="BB76" s="97" t="s">
        <v>1</v>
      </c>
      <c r="BL76" s="64">
        <f t="shared" si="8"/>
        <v>21.25</v>
      </c>
      <c r="BM76" s="64">
        <f t="shared" si="9"/>
        <v>23.8</v>
      </c>
      <c r="BN76" s="64">
        <f t="shared" si="10"/>
        <v>4.0064102564102561E-2</v>
      </c>
      <c r="BO76" s="64">
        <f t="shared" si="11"/>
        <v>4.4871794871794872E-2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1957.5</v>
      </c>
      <c r="X80" s="391">
        <f t="shared" si="6"/>
        <v>1957.5</v>
      </c>
      <c r="Y80" s="36">
        <f>IFERROR(IF(X80=0,"",ROUNDUP(X80/H80,0)*0.00937),"")</f>
        <v>4.0759499999999997</v>
      </c>
      <c r="Z80" s="56"/>
      <c r="AA80" s="57"/>
      <c r="AE80" s="64"/>
      <c r="BB80" s="101" t="s">
        <v>1</v>
      </c>
      <c r="BL80" s="64">
        <f t="shared" si="8"/>
        <v>2061.9</v>
      </c>
      <c r="BM80" s="64">
        <f t="shared" si="9"/>
        <v>2061.9</v>
      </c>
      <c r="BN80" s="64">
        <f t="shared" si="10"/>
        <v>3.625</v>
      </c>
      <c r="BO80" s="64">
        <f t="shared" si="11"/>
        <v>3.625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757.87962962962956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759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7.1516500000000001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3327</v>
      </c>
      <c r="X83" s="392">
        <f>IFERROR(SUM(X61:X81),"0")</f>
        <v>3333.4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24.5</v>
      </c>
      <c r="X98" s="391">
        <f t="shared" si="13"/>
        <v>25.2</v>
      </c>
      <c r="Y98" s="36">
        <f>IFERROR(IF(X98=0,"",ROUNDUP(X98/H98,0)*0.00753),"")</f>
        <v>6.7769999999999997E-2</v>
      </c>
      <c r="Z98" s="56"/>
      <c r="AA98" s="57"/>
      <c r="AE98" s="64"/>
      <c r="BB98" s="113" t="s">
        <v>1</v>
      </c>
      <c r="BL98" s="64">
        <f t="shared" si="14"/>
        <v>27.020000000000003</v>
      </c>
      <c r="BM98" s="64">
        <f t="shared" si="15"/>
        <v>27.792000000000002</v>
      </c>
      <c r="BN98" s="64">
        <f t="shared" si="16"/>
        <v>5.6089743589743585E-2</v>
      </c>
      <c r="BO98" s="64">
        <f t="shared" si="17"/>
        <v>5.7692307692307689E-2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8.75</v>
      </c>
      <c r="X99" s="392">
        <f>IFERROR(X92/H92,"0")+IFERROR(X93/H93,"0")+IFERROR(X94/H94,"0")+IFERROR(X95/H95,"0")+IFERROR(X96/H96,"0")+IFERROR(X97/H97,"0")+IFERROR(X98/H98,"0")</f>
        <v>9</v>
      </c>
      <c r="Y99" s="392">
        <f>IFERROR(IF(Y92="",0,Y92),"0")+IFERROR(IF(Y93="",0,Y93),"0")+IFERROR(IF(Y94="",0,Y94),"0")+IFERROR(IF(Y95="",0,Y95),"0")+IFERROR(IF(Y96="",0,Y96),"0")+IFERROR(IF(Y97="",0,Y97),"0")+IFERROR(IF(Y98="",0,Y98),"0")</f>
        <v>6.7769999999999997E-2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24.5</v>
      </c>
      <c r="X100" s="392">
        <f>IFERROR(SUM(X92:X98),"0")</f>
        <v>25.2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200</v>
      </c>
      <c r="X103" s="391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16.5</v>
      </c>
      <c r="X107" s="391">
        <f t="shared" si="18"/>
        <v>18.48</v>
      </c>
      <c r="Y107" s="36">
        <f>IFERROR(IF(X107=0,"",ROUNDUP(X107/H107,0)*0.00753),"")</f>
        <v>5.271E-2</v>
      </c>
      <c r="Z107" s="56"/>
      <c r="AA107" s="57"/>
      <c r="AE107" s="64"/>
      <c r="BB107" s="119" t="s">
        <v>1</v>
      </c>
      <c r="BL107" s="64">
        <f t="shared" si="19"/>
        <v>18.299999999999997</v>
      </c>
      <c r="BM107" s="64">
        <f t="shared" si="20"/>
        <v>20.495999999999999</v>
      </c>
      <c r="BN107" s="64">
        <f t="shared" si="21"/>
        <v>4.0064102564102561E-2</v>
      </c>
      <c r="BO107" s="64">
        <f t="shared" si="22"/>
        <v>4.4871794871794872E-2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773.1</v>
      </c>
      <c r="X108" s="391">
        <f t="shared" si="18"/>
        <v>774.90000000000009</v>
      </c>
      <c r="Y108" s="36">
        <f>IFERROR(IF(X108=0,"",ROUNDUP(X108/H108,0)*0.00753),"")</f>
        <v>2.1611099999999999</v>
      </c>
      <c r="Z108" s="56"/>
      <c r="AA108" s="57"/>
      <c r="AE108" s="64"/>
      <c r="BB108" s="120" t="s">
        <v>1</v>
      </c>
      <c r="BL108" s="64">
        <f t="shared" si="19"/>
        <v>850.98266666666666</v>
      </c>
      <c r="BM108" s="64">
        <f t="shared" si="20"/>
        <v>852.96400000000006</v>
      </c>
      <c r="BN108" s="64">
        <f t="shared" si="21"/>
        <v>1.8354700854700854</v>
      </c>
      <c r="BO108" s="64">
        <f t="shared" si="22"/>
        <v>1.8397435897435896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316.39285714285711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318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2.7358199999999999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989.6</v>
      </c>
      <c r="X118" s="392">
        <f>IFERROR(SUM(X102:X116),"0")</f>
        <v>994.98000000000013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130</v>
      </c>
      <c r="X122" s="391">
        <f t="shared" si="23"/>
        <v>134.4</v>
      </c>
      <c r="Y122" s="36">
        <f>IFERROR(IF(X122=0,"",ROUNDUP(X122/H122,0)*0.02175),"")</f>
        <v>0.34799999999999998</v>
      </c>
      <c r="Z122" s="56"/>
      <c r="AA122" s="57"/>
      <c r="AE122" s="64"/>
      <c r="BB122" s="131" t="s">
        <v>1</v>
      </c>
      <c r="BL122" s="64">
        <f t="shared" si="24"/>
        <v>138.72857142857146</v>
      </c>
      <c r="BM122" s="64">
        <f t="shared" si="25"/>
        <v>143.42400000000001</v>
      </c>
      <c r="BN122" s="64">
        <f t="shared" si="26"/>
        <v>0.27636054421768708</v>
      </c>
      <c r="BO122" s="64">
        <f t="shared" si="27"/>
        <v>0.2857142857142857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66</v>
      </c>
      <c r="X124" s="391">
        <f t="shared" si="23"/>
        <v>67.319999999999993</v>
      </c>
      <c r="Y124" s="36">
        <f>IFERROR(IF(X124=0,"",ROUNDUP(X124/H124,0)*0.00753),"")</f>
        <v>0.25602000000000003</v>
      </c>
      <c r="Z124" s="56"/>
      <c r="AA124" s="57"/>
      <c r="AE124" s="64"/>
      <c r="BB124" s="133" t="s">
        <v>1</v>
      </c>
      <c r="BL124" s="64">
        <f t="shared" si="24"/>
        <v>75.266666666666666</v>
      </c>
      <c r="BM124" s="64">
        <f t="shared" si="25"/>
        <v>76.771999999999991</v>
      </c>
      <c r="BN124" s="64">
        <f t="shared" si="26"/>
        <v>0.21367521367521369</v>
      </c>
      <c r="BO124" s="64">
        <f t="shared" si="27"/>
        <v>0.21794871794871795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48.80952380952381</v>
      </c>
      <c r="X126" s="392">
        <f>IFERROR(X120/H120,"0")+IFERROR(X121/H121,"0")+IFERROR(X122/H122,"0")+IFERROR(X123/H123,"0")+IFERROR(X124/H124,"0")+IFERROR(X125/H125,"0")</f>
        <v>50</v>
      </c>
      <c r="Y126" s="392">
        <f>IFERROR(IF(Y120="",0,Y120),"0")+IFERROR(IF(Y121="",0,Y121),"0")+IFERROR(IF(Y122="",0,Y122),"0")+IFERROR(IF(Y123="",0,Y123),"0")+IFERROR(IF(Y124="",0,Y124),"0")+IFERROR(IF(Y125="",0,Y125),"0")</f>
        <v>0.60402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196</v>
      </c>
      <c r="X127" s="392">
        <f>IFERROR(SUM(X120:X125),"0")</f>
        <v>201.72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320</v>
      </c>
      <c r="X131" s="391">
        <f>IFERROR(IF(W131="",0,CEILING((W131/$H131),1)*$H131),"")</f>
        <v>327.60000000000002</v>
      </c>
      <c r="Y131" s="36">
        <f>IFERROR(IF(X131=0,"",ROUNDUP(X131/H131,0)*0.02175),"")</f>
        <v>0.84824999999999995</v>
      </c>
      <c r="Z131" s="56"/>
      <c r="AA131" s="57"/>
      <c r="AE131" s="64"/>
      <c r="BB131" s="136" t="s">
        <v>1</v>
      </c>
      <c r="BL131" s="64">
        <f>IFERROR(W131*I131/H131,"0")</f>
        <v>341.25714285714281</v>
      </c>
      <c r="BM131" s="64">
        <f>IFERROR(X131*I131/H131,"0")</f>
        <v>349.36200000000002</v>
      </c>
      <c r="BN131" s="64">
        <f>IFERROR(1/J131*(W131/H131),"0")</f>
        <v>0.68027210884353739</v>
      </c>
      <c r="BO131" s="64">
        <f>IFERROR(1/J131*(X131/H131),"0")</f>
        <v>0.6964285714285714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936</v>
      </c>
      <c r="X133" s="391">
        <f>IFERROR(IF(W133="",0,CEILING((W133/$H133),1)*$H133),"")</f>
        <v>936.90000000000009</v>
      </c>
      <c r="Y133" s="36">
        <f>IFERROR(IF(X133=0,"",ROUNDUP(X133/H133,0)*0.00753),"")</f>
        <v>2.6129100000000003</v>
      </c>
      <c r="Z133" s="56"/>
      <c r="AA133" s="57"/>
      <c r="AE133" s="64"/>
      <c r="BB133" s="138" t="s">
        <v>1</v>
      </c>
      <c r="BL133" s="64">
        <f>IFERROR(W133*I133/H133,"0")</f>
        <v>1030.2933333333333</v>
      </c>
      <c r="BM133" s="64">
        <f>IFERROR(X133*I133/H133,"0")</f>
        <v>1031.2839999999999</v>
      </c>
      <c r="BN133" s="64">
        <f>IFERROR(1/J133*(W133/H133),"0")</f>
        <v>2.2222222222222219</v>
      </c>
      <c r="BO133" s="64">
        <f>IFERROR(1/J133*(X133/H133),"0")</f>
        <v>2.2243589743589745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9</v>
      </c>
      <c r="X134" s="391">
        <f>IFERROR(IF(W134="",0,CEILING((W134/$H134),1)*$H134),"")</f>
        <v>9</v>
      </c>
      <c r="Y134" s="36">
        <f>IFERROR(IF(X134=0,"",ROUNDUP(X134/H134,0)*0.00753),"")</f>
        <v>3.7650000000000003E-2</v>
      </c>
      <c r="Z134" s="56"/>
      <c r="AA134" s="57"/>
      <c r="AE134" s="64"/>
      <c r="BB134" s="139" t="s">
        <v>1</v>
      </c>
      <c r="BL134" s="64">
        <f>IFERROR(W134*I134/H134,"0")</f>
        <v>10</v>
      </c>
      <c r="BM134" s="64">
        <f>IFERROR(X134*I134/H134,"0")</f>
        <v>10</v>
      </c>
      <c r="BN134" s="64">
        <f>IFERROR(1/J134*(W134/H134),"0")</f>
        <v>3.2051282051282048E-2</v>
      </c>
      <c r="BO134" s="64">
        <f>IFERROR(1/J134*(X134/H134),"0")</f>
        <v>3.2051282051282048E-2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389.7619047619047</v>
      </c>
      <c r="X135" s="392">
        <f>IFERROR(X130/H130,"0")+IFERROR(X131/H131,"0")+IFERROR(X132/H132,"0")+IFERROR(X133/H133,"0")+IFERROR(X134/H134,"0")</f>
        <v>391</v>
      </c>
      <c r="Y135" s="392">
        <f>IFERROR(IF(Y130="",0,Y130),"0")+IFERROR(IF(Y131="",0,Y131),"0")+IFERROR(IF(Y132="",0,Y132),"0")+IFERROR(IF(Y133="",0,Y133),"0")+IFERROR(IF(Y134="",0,Y134),"0")</f>
        <v>3.4988100000000006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1265</v>
      </c>
      <c r="X136" s="392">
        <f>IFERROR(SUM(X130:X134),"0")</f>
        <v>1273.5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20</v>
      </c>
      <c r="X151" s="391">
        <f t="shared" si="34"/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7" t="s">
        <v>1</v>
      </c>
      <c r="BL151" s="64">
        <f t="shared" si="35"/>
        <v>21.238095238095237</v>
      </c>
      <c r="BM151" s="64">
        <f t="shared" si="36"/>
        <v>22.299999999999997</v>
      </c>
      <c r="BN151" s="64">
        <f t="shared" si="37"/>
        <v>3.0525030525030524E-2</v>
      </c>
      <c r="BO151" s="64">
        <f t="shared" si="38"/>
        <v>3.2051282051282048E-2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49</v>
      </c>
      <c r="X153" s="391">
        <f t="shared" si="34"/>
        <v>50.400000000000006</v>
      </c>
      <c r="Y153" s="36">
        <f>IFERROR(IF(X153=0,"",ROUNDUP(X153/H153,0)*0.00502),"")</f>
        <v>0.12048</v>
      </c>
      <c r="Z153" s="56"/>
      <c r="AA153" s="57"/>
      <c r="AE153" s="64"/>
      <c r="BB153" s="149" t="s">
        <v>1</v>
      </c>
      <c r="BL153" s="64">
        <f t="shared" si="35"/>
        <v>52.033333333333331</v>
      </c>
      <c r="BM153" s="64">
        <f t="shared" si="36"/>
        <v>53.52</v>
      </c>
      <c r="BN153" s="64">
        <f t="shared" si="37"/>
        <v>9.9715099715099717E-2</v>
      </c>
      <c r="BO153" s="64">
        <f t="shared" si="38"/>
        <v>0.10256410256410257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28.095238095238095</v>
      </c>
      <c r="X159" s="392">
        <f>IFERROR(X150/H150,"0")+IFERROR(X151/H151,"0")+IFERROR(X152/H152,"0")+IFERROR(X153/H153,"0")+IFERROR(X154/H154,"0")+IFERROR(X155/H155,"0")+IFERROR(X156/H156,"0")+IFERROR(X157/H157,"0")+IFERROR(X158/H158,"0")</f>
        <v>29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0.15812999999999999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69</v>
      </c>
      <c r="X160" s="392">
        <f>IFERROR(SUM(X150:X158),"0")</f>
        <v>71.400000000000006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70</v>
      </c>
      <c r="X173" s="391">
        <f t="shared" ref="X173:X180" si="39"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ref="BL173:BL180" si="40">IFERROR(W173*I173/H173,"0")</f>
        <v>72.722222222222229</v>
      </c>
      <c r="BM173" s="64">
        <f t="shared" ref="BM173:BM180" si="41">IFERROR(X173*I173/H173,"0")</f>
        <v>72.930000000000007</v>
      </c>
      <c r="BN173" s="64">
        <f t="shared" ref="BN173:BN180" si="42">IFERROR(1/J173*(W173/H173),"0")</f>
        <v>0.10802469135802469</v>
      </c>
      <c r="BO173" s="64">
        <f t="shared" ref="BO173:BO180" si="43">IFERROR(1/J173*(X173/H173),"0")</f>
        <v>0.10833333333333334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70</v>
      </c>
      <c r="X174" s="391">
        <f t="shared" si="39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40"/>
        <v>72.722222222222229</v>
      </c>
      <c r="BM174" s="64">
        <f t="shared" si="41"/>
        <v>72.930000000000007</v>
      </c>
      <c r="BN174" s="64">
        <f t="shared" si="42"/>
        <v>0.10802469135802469</v>
      </c>
      <c r="BO174" s="64">
        <f t="shared" si="43"/>
        <v>0.10833333333333334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90</v>
      </c>
      <c r="X175" s="391">
        <f t="shared" si="39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61" t="s">
        <v>1</v>
      </c>
      <c r="BL175" s="64">
        <f t="shared" si="40"/>
        <v>93.5</v>
      </c>
      <c r="BM175" s="64">
        <f t="shared" si="41"/>
        <v>95.37</v>
      </c>
      <c r="BN175" s="64">
        <f t="shared" si="42"/>
        <v>0.13888888888888887</v>
      </c>
      <c r="BO175" s="64">
        <f t="shared" si="43"/>
        <v>0.14166666666666666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90</v>
      </c>
      <c r="X176" s="391">
        <f t="shared" si="39"/>
        <v>91.800000000000011</v>
      </c>
      <c r="Y176" s="36">
        <f>IFERROR(IF(X176=0,"",ROUNDUP(X176/H176,0)*0.00937),"")</f>
        <v>0.15928999999999999</v>
      </c>
      <c r="Z176" s="56"/>
      <c r="AA176" s="57"/>
      <c r="AE176" s="64"/>
      <c r="BB176" s="162" t="s">
        <v>1</v>
      </c>
      <c r="BL176" s="64">
        <f t="shared" si="40"/>
        <v>93.5</v>
      </c>
      <c r="BM176" s="64">
        <f t="shared" si="41"/>
        <v>95.37</v>
      </c>
      <c r="BN176" s="64">
        <f t="shared" si="42"/>
        <v>0.13888888888888887</v>
      </c>
      <c r="BO176" s="64">
        <f t="shared" si="43"/>
        <v>0.14166666666666666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59.259259259259252</v>
      </c>
      <c r="X181" s="392">
        <f>IFERROR(X173/H173,"0")+IFERROR(X174/H174,"0")+IFERROR(X175/H175,"0")+IFERROR(X176/H176,"0")+IFERROR(X177/H177,"0")+IFERROR(X178/H178,"0")+IFERROR(X179/H179,"0")+IFERROR(X180/H180,"0")</f>
        <v>60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0.56220000000000003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320</v>
      </c>
      <c r="X182" s="392">
        <f>IFERROR(SUM(X173:X180),"0")</f>
        <v>324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200</v>
      </c>
      <c r="X189" s="391">
        <f t="shared" si="44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5"/>
        <v>212.96551724137933</v>
      </c>
      <c r="BM189" s="64">
        <f t="shared" si="46"/>
        <v>213.072</v>
      </c>
      <c r="BN189" s="64">
        <f t="shared" si="47"/>
        <v>0.41050903119868637</v>
      </c>
      <c r="BO189" s="64">
        <f t="shared" si="48"/>
        <v>0.4107142857142857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120</v>
      </c>
      <c r="X190" s="391">
        <f t="shared" si="44"/>
        <v>120</v>
      </c>
      <c r="Y190" s="36">
        <f>IFERROR(IF(X190=0,"",ROUNDUP(X190/H190,0)*0.00753),"")</f>
        <v>0.3765</v>
      </c>
      <c r="Z190" s="56"/>
      <c r="AA190" s="57"/>
      <c r="AE190" s="64"/>
      <c r="BB190" s="173" t="s">
        <v>1</v>
      </c>
      <c r="BL190" s="64">
        <f t="shared" si="45"/>
        <v>133.60000000000002</v>
      </c>
      <c r="BM190" s="64">
        <f t="shared" si="46"/>
        <v>133.60000000000002</v>
      </c>
      <c r="BN190" s="64">
        <f t="shared" si="47"/>
        <v>0.32051282051282048</v>
      </c>
      <c r="BO190" s="64">
        <f t="shared" si="48"/>
        <v>0.32051282051282048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280</v>
      </c>
      <c r="X192" s="391">
        <f t="shared" si="44"/>
        <v>280.8</v>
      </c>
      <c r="Y192" s="36">
        <f>IFERROR(IF(X192=0,"",ROUNDUP(X192/H192,0)*0.00753),"")</f>
        <v>0.88101000000000007</v>
      </c>
      <c r="Z192" s="56"/>
      <c r="AA192" s="57"/>
      <c r="AE192" s="64"/>
      <c r="BB192" s="175" t="s">
        <v>1</v>
      </c>
      <c r="BL192" s="64">
        <f t="shared" si="45"/>
        <v>303.33333333333337</v>
      </c>
      <c r="BM192" s="64">
        <f t="shared" si="46"/>
        <v>304.20000000000005</v>
      </c>
      <c r="BN192" s="64">
        <f t="shared" si="47"/>
        <v>0.74786324786324787</v>
      </c>
      <c r="BO192" s="64">
        <f t="shared" si="48"/>
        <v>0.75000000000000011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756</v>
      </c>
      <c r="X194" s="391">
        <f t="shared" si="44"/>
        <v>756</v>
      </c>
      <c r="Y194" s="36">
        <f>IFERROR(IF(X194=0,"",ROUNDUP(X194/H194,0)*0.00753),"")</f>
        <v>2.37195</v>
      </c>
      <c r="Z194" s="56"/>
      <c r="AA194" s="57"/>
      <c r="AE194" s="64"/>
      <c r="BB194" s="177" t="s">
        <v>1</v>
      </c>
      <c r="BL194" s="64">
        <f t="shared" si="45"/>
        <v>847.35</v>
      </c>
      <c r="BM194" s="64">
        <f t="shared" si="46"/>
        <v>847.35</v>
      </c>
      <c r="BN194" s="64">
        <f t="shared" si="47"/>
        <v>2.0192307692307692</v>
      </c>
      <c r="BO194" s="64">
        <f t="shared" si="48"/>
        <v>2.0192307692307692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631.20000000000005</v>
      </c>
      <c r="X195" s="391">
        <f t="shared" si="44"/>
        <v>631.19999999999993</v>
      </c>
      <c r="Y195" s="36">
        <f>IFERROR(IF(X195=0,"",ROUNDUP(X195/H195,0)*0.00753),"")</f>
        <v>1.9803900000000001</v>
      </c>
      <c r="Z195" s="56"/>
      <c r="AA195" s="57"/>
      <c r="AE195" s="64"/>
      <c r="BB195" s="178" t="s">
        <v>1</v>
      </c>
      <c r="BL195" s="64">
        <f t="shared" si="45"/>
        <v>702.7360000000001</v>
      </c>
      <c r="BM195" s="64">
        <f t="shared" si="46"/>
        <v>702.73599999999999</v>
      </c>
      <c r="BN195" s="64">
        <f t="shared" si="47"/>
        <v>1.6858974358974361</v>
      </c>
      <c r="BO195" s="64">
        <f t="shared" si="48"/>
        <v>1.6858974358974359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60</v>
      </c>
      <c r="X197" s="391">
        <f t="shared" si="44"/>
        <v>60</v>
      </c>
      <c r="Y197" s="36">
        <f>IFERROR(IF(X197=0,"",ROUNDUP(X197/H197,0)*0.00753),"")</f>
        <v>0.18825</v>
      </c>
      <c r="Z197" s="56"/>
      <c r="AA197" s="57"/>
      <c r="AE197" s="64"/>
      <c r="BB197" s="180" t="s">
        <v>1</v>
      </c>
      <c r="BL197" s="64">
        <f t="shared" si="45"/>
        <v>66.800000000000011</v>
      </c>
      <c r="BM197" s="64">
        <f t="shared" si="46"/>
        <v>66.800000000000011</v>
      </c>
      <c r="BN197" s="64">
        <f t="shared" si="47"/>
        <v>0.16025641025641024</v>
      </c>
      <c r="BO197" s="64">
        <f t="shared" si="48"/>
        <v>0.16025641025641024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200</v>
      </c>
      <c r="X198" s="391">
        <f t="shared" si="44"/>
        <v>201.6</v>
      </c>
      <c r="Y198" s="36">
        <f>IFERROR(IF(X198=0,"",ROUNDUP(X198/H198,0)*0.00753),"")</f>
        <v>0.63251999999999997</v>
      </c>
      <c r="Z198" s="56"/>
      <c r="AA198" s="57"/>
      <c r="AE198" s="64"/>
      <c r="BB198" s="181" t="s">
        <v>1</v>
      </c>
      <c r="BL198" s="64">
        <f t="shared" si="45"/>
        <v>223.16666666666669</v>
      </c>
      <c r="BM198" s="64">
        <f t="shared" si="46"/>
        <v>224.95199999999997</v>
      </c>
      <c r="BN198" s="64">
        <f t="shared" si="47"/>
        <v>0.53418803418803418</v>
      </c>
      <c r="BO198" s="64">
        <f t="shared" si="48"/>
        <v>0.53846153846153844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875.98850574712662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877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6.9308700000000005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2247.1999999999998</v>
      </c>
      <c r="X200" s="392">
        <f>IFERROR(SUM(X184:X198),"0")</f>
        <v>2249.6999999999998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48</v>
      </c>
      <c r="X204" s="39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4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40</v>
      </c>
      <c r="X205" s="391">
        <f>IFERROR(IF(W205="",0,CEILING((W205/$H205),1)*$H205),"")</f>
        <v>40.799999999999997</v>
      </c>
      <c r="Y205" s="36">
        <f>IFERROR(IF(X205=0,"",ROUNDUP(X205/H205,0)*0.00753),"")</f>
        <v>0.12801000000000001</v>
      </c>
      <c r="Z205" s="56"/>
      <c r="AA205" s="57"/>
      <c r="AE205" s="64"/>
      <c r="BB205" s="185" t="s">
        <v>1</v>
      </c>
      <c r="BL205" s="64">
        <f>IFERROR(W205*I205/H205,"0")</f>
        <v>44.533333333333339</v>
      </c>
      <c r="BM205" s="64">
        <f>IFERROR(X205*I205/H205,"0")</f>
        <v>45.423999999999999</v>
      </c>
      <c r="BN205" s="64">
        <f>IFERROR(1/J205*(W205/H205),"0")</f>
        <v>0.10683760683760685</v>
      </c>
      <c r="BO205" s="64">
        <f>IFERROR(1/J205*(X205/H205),"0")</f>
        <v>0.10897435897435898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36.666666666666671</v>
      </c>
      <c r="X206" s="392">
        <f>IFERROR(X202/H202,"0")+IFERROR(X203/H203,"0")+IFERROR(X204/H204,"0")+IFERROR(X205/H205,"0")</f>
        <v>37</v>
      </c>
      <c r="Y206" s="392">
        <f>IFERROR(IF(Y202="",0,Y202),"0")+IFERROR(IF(Y203="",0,Y203),"0")+IFERROR(IF(Y204="",0,Y204),"0")+IFERROR(IF(Y205="",0,Y205),"0")</f>
        <v>0.27861000000000002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88</v>
      </c>
      <c r="X207" s="392">
        <f>IFERROR(SUM(X202:X205),"0")</f>
        <v>88.8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160</v>
      </c>
      <c r="X227" s="391">
        <f t="shared" ref="X227:X232" si="54">IFERROR(IF(W227="",0,CEILING((W227/$H227),1)*$H227),"")</f>
        <v>162.4</v>
      </c>
      <c r="Y227" s="36">
        <f>IFERROR(IF(X227=0,"",ROUNDUP(X227/H227,0)*0.02175),"")</f>
        <v>0.30449999999999999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166.62068965517241</v>
      </c>
      <c r="BM227" s="64">
        <f t="shared" ref="BM227:BM232" si="56">IFERROR(X227*I227/H227,"0")</f>
        <v>169.12</v>
      </c>
      <c r="BN227" s="64">
        <f t="shared" ref="BN227:BN232" si="57">IFERROR(1/J227*(W227/H227),"0")</f>
        <v>0.24630541871921183</v>
      </c>
      <c r="BO227" s="64">
        <f t="shared" ref="BO227:BO232" si="58">IFERROR(1/J227*(X227/H227),"0")</f>
        <v>0.25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50</v>
      </c>
      <c r="X229" s="391">
        <f t="shared" si="54"/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8" t="s">
        <v>1</v>
      </c>
      <c r="BL229" s="64">
        <f t="shared" si="55"/>
        <v>52.068965517241381</v>
      </c>
      <c r="BM229" s="64">
        <f t="shared" si="56"/>
        <v>60.4</v>
      </c>
      <c r="BN229" s="64">
        <f t="shared" si="57"/>
        <v>7.6970443349753698E-2</v>
      </c>
      <c r="BO229" s="64">
        <f t="shared" si="58"/>
        <v>8.9285714285714274E-2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40</v>
      </c>
      <c r="X232" s="391">
        <f t="shared" si="54"/>
        <v>40</v>
      </c>
      <c r="Y232" s="36">
        <f>IFERROR(IF(X232=0,"",ROUNDUP(X232/H232,0)*0.00937),"")</f>
        <v>9.3700000000000006E-2</v>
      </c>
      <c r="Z232" s="56"/>
      <c r="AA232" s="57"/>
      <c r="AE232" s="64"/>
      <c r="BB232" s="201" t="s">
        <v>1</v>
      </c>
      <c r="BL232" s="64">
        <f t="shared" si="55"/>
        <v>42.400000000000006</v>
      </c>
      <c r="BM232" s="64">
        <f t="shared" si="56"/>
        <v>42.400000000000006</v>
      </c>
      <c r="BN232" s="64">
        <f t="shared" si="57"/>
        <v>8.3333333333333329E-2</v>
      </c>
      <c r="BO232" s="64">
        <f t="shared" si="58"/>
        <v>8.3333333333333329E-2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28.103448275862071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0.50695000000000001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250</v>
      </c>
      <c r="X234" s="392">
        <f>IFERROR(SUM(X227:X232),"0")</f>
        <v>260.39999999999998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0</v>
      </c>
      <c r="X257" s="392">
        <f>IFERROR(X253/H253,"0")+IFERROR(X254/H254,"0")+IFERROR(X255/H255,"0")+IFERROR(X256/H256,"0")</f>
        <v>0</v>
      </c>
      <c r="Y257" s="392">
        <f>IFERROR(IF(Y253="",0,Y253),"0")+IFERROR(IF(Y254="",0,Y254),"0")+IFERROR(IF(Y255="",0,Y255),"0")+IFERROR(IF(Y256="",0,Y256),"0")</f>
        <v>0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0</v>
      </c>
      <c r="X258" s="392">
        <f>IFERROR(SUM(X253:X256),"0")</f>
        <v>0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0</v>
      </c>
      <c r="X271" s="392">
        <f>IFERROR(SUM(X260:X269),"0")</f>
        <v>0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20</v>
      </c>
      <c r="X274" s="39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30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200</v>
      </c>
      <c r="X275" s="39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31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28.021978021978022</v>
      </c>
      <c r="X277" s="392">
        <f>IFERROR(X273/H273,"0")+IFERROR(X274/H274,"0")+IFERROR(X275/H275,"0")+IFERROR(X276/H276,"0")</f>
        <v>29</v>
      </c>
      <c r="Y277" s="392">
        <f>IFERROR(IF(Y273="",0,Y273),"0")+IFERROR(IF(Y274="",0,Y274),"0")+IFERROR(IF(Y275="",0,Y275),"0")+IFERROR(IF(Y276="",0,Y276),"0")</f>
        <v>0.63075000000000003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220</v>
      </c>
      <c r="X278" s="392">
        <f>IFERROR(SUM(X273:X276),"0")</f>
        <v>228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1556.1</v>
      </c>
      <c r="X314" s="391">
        <f>IFERROR(IF(W314="",0,CEILING((W314/$H314),1)*$H314),"")</f>
        <v>1556.1000000000001</v>
      </c>
      <c r="Y314" s="36">
        <f>IFERROR(IF(X314=0,"",ROUNDUP(X314/H314,0)*0.00753),"")</f>
        <v>5.5797300000000005</v>
      </c>
      <c r="Z314" s="56"/>
      <c r="AA314" s="57"/>
      <c r="AE314" s="64"/>
      <c r="BB314" s="250" t="s">
        <v>1</v>
      </c>
      <c r="BL314" s="64">
        <f>IFERROR(W314*I314/H314,"0")</f>
        <v>1757.6519999999996</v>
      </c>
      <c r="BM314" s="64">
        <f>IFERROR(X314*I314/H314,"0")</f>
        <v>1757.652</v>
      </c>
      <c r="BN314" s="64">
        <f>IFERROR(1/J314*(W314/H314),"0")</f>
        <v>4.7499999999999991</v>
      </c>
      <c r="BO314" s="64">
        <f>IFERROR(1/J314*(X314/H314),"0")</f>
        <v>4.75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606.19999999999993</v>
      </c>
      <c r="X315" s="391">
        <f>IFERROR(IF(W315="",0,CEILING((W315/$H315),1)*$H315),"")</f>
        <v>606.9</v>
      </c>
      <c r="Y315" s="36">
        <f>IFERROR(IF(X315=0,"",ROUNDUP(X315/H315,0)*0.00753),"")</f>
        <v>2.1761699999999999</v>
      </c>
      <c r="Z315" s="56"/>
      <c r="AA315" s="57"/>
      <c r="AE315" s="64"/>
      <c r="BB315" s="251" t="s">
        <v>1</v>
      </c>
      <c r="BL315" s="64">
        <f>IFERROR(W315*I315/H315,"0")</f>
        <v>681.25333333333322</v>
      </c>
      <c r="BM315" s="64">
        <f>IFERROR(X315*I315/H315,"0")</f>
        <v>682.04</v>
      </c>
      <c r="BN315" s="64">
        <f>IFERROR(1/J315*(W315/H315),"0")</f>
        <v>1.8504273504273501</v>
      </c>
      <c r="BO315" s="64">
        <f>IFERROR(1/J315*(X315/H315),"0")</f>
        <v>1.8525641025641024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1029.6666666666665</v>
      </c>
      <c r="X316" s="392">
        <f>IFERROR(X313/H313,"0")+IFERROR(X314/H314,"0")+IFERROR(X315/H315,"0")</f>
        <v>1030</v>
      </c>
      <c r="Y316" s="392">
        <f>IFERROR(IF(Y313="",0,Y313),"0")+IFERROR(IF(Y314="",0,Y314),"0")+IFERROR(IF(Y315="",0,Y315),"0")</f>
        <v>7.7559000000000005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2162.2999999999997</v>
      </c>
      <c r="X317" s="392">
        <f>IFERROR(SUM(X313:X315),"0")</f>
        <v>2163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1000</v>
      </c>
      <c r="X329" s="391">
        <f t="shared" ref="X329:X338" si="75">IFERROR(IF(W329="",0,CEILING((W329/$H329),1)*$H329),"")</f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1032</v>
      </c>
      <c r="BM329" s="64">
        <f t="shared" ref="BM329:BM338" si="77">IFERROR(X329*I329/H329,"0")</f>
        <v>1037.1600000000001</v>
      </c>
      <c r="BN329" s="64">
        <f t="shared" ref="BN329:BN338" si="78">IFERROR(1/J329*(W329/H329),"0")</f>
        <v>1.3888888888888888</v>
      </c>
      <c r="BO329" s="64">
        <f t="shared" ref="BO329:BO338" si="79">IFERROR(1/J329*(X329/H329),"0")</f>
        <v>1.3958333333333333</v>
      </c>
    </row>
    <row r="330" spans="1:67" ht="27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67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1.4572499999999999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1000</v>
      </c>
      <c r="X340" s="392">
        <f>IFERROR(SUM(X329:X338),"0")</f>
        <v>1005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1000</v>
      </c>
      <c r="X342" s="391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64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66.666666666666671</v>
      </c>
      <c r="X346" s="392">
        <f>IFERROR(X342/H342,"0")+IFERROR(X343/H343,"0")+IFERROR(X344/H344,"0")+IFERROR(X345/H345,"0")</f>
        <v>67</v>
      </c>
      <c r="Y346" s="392">
        <f>IFERROR(IF(Y342="",0,Y342),"0")+IFERROR(IF(Y343="",0,Y343),"0")+IFERROR(IF(Y344="",0,Y344),"0")+IFERROR(IF(Y345="",0,Y345),"0")</f>
        <v>1.4572499999999999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1000</v>
      </c>
      <c r="X347" s="392">
        <f>IFERROR(SUM(X342:X345),"0")</f>
        <v>1005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67.5</v>
      </c>
      <c r="X392" s="391">
        <f>IFERROR(IF(W392="",0,CEILING((W392/$H392),1)*$H392),"")</f>
        <v>67.5</v>
      </c>
      <c r="Y392" s="36">
        <f>IFERROR(IF(X392=0,"",ROUNDUP(X392/H392,0)*0.00753),"")</f>
        <v>0.18825</v>
      </c>
      <c r="Z392" s="56"/>
      <c r="AA392" s="57"/>
      <c r="AE392" s="64"/>
      <c r="BB392" s="290" t="s">
        <v>1</v>
      </c>
      <c r="BL392" s="64">
        <f>IFERROR(W392*I392/H392,"0")</f>
        <v>72.5</v>
      </c>
      <c r="BM392" s="64">
        <f>IFERROR(X392*I392/H392,"0")</f>
        <v>72.5</v>
      </c>
      <c r="BN392" s="64">
        <f>IFERROR(1/J392*(W392/H392),"0")</f>
        <v>0.16025641025641024</v>
      </c>
      <c r="BO392" s="64">
        <f>IFERROR(1/J392*(X392/H392),"0")</f>
        <v>0.16025641025641024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25</v>
      </c>
      <c r="X393" s="392">
        <f>IFERROR(X391/H391,"0")+IFERROR(X392/H392,"0")</f>
        <v>25</v>
      </c>
      <c r="Y393" s="392">
        <f>IFERROR(IF(Y391="",0,Y391),"0")+IFERROR(IF(Y392="",0,Y392),"0")</f>
        <v>0.18825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67.5</v>
      </c>
      <c r="X394" s="392">
        <f>IFERROR(SUM(X391:X392),"0")</f>
        <v>67.5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90</v>
      </c>
      <c r="X396" s="391">
        <f t="shared" ref="X396:X408" si="80">IFERROR(IF(W396="",0,CEILING((W396/$H396),1)*$H396),"")</f>
        <v>92.4</v>
      </c>
      <c r="Y396" s="36">
        <f>IFERROR(IF(X396=0,"",ROUNDUP(X396/H396,0)*0.00753),"")</f>
        <v>0.16566</v>
      </c>
      <c r="Z396" s="56"/>
      <c r="AA396" s="57"/>
      <c r="AE396" s="64"/>
      <c r="BB396" s="291" t="s">
        <v>1</v>
      </c>
      <c r="BL396" s="64">
        <f t="shared" ref="BL396:BL408" si="81">IFERROR(W396*I396/H396,"0")</f>
        <v>94.928571428571416</v>
      </c>
      <c r="BM396" s="64">
        <f t="shared" ref="BM396:BM408" si="82">IFERROR(X396*I396/H396,"0")</f>
        <v>97.46</v>
      </c>
      <c r="BN396" s="64">
        <f t="shared" ref="BN396:BN408" si="83">IFERROR(1/J396*(W396/H396),"0")</f>
        <v>0.13736263736263735</v>
      </c>
      <c r="BO396" s="64">
        <f t="shared" ref="BO396:BO408" si="84">IFERROR(1/J396*(X396/H396),"0")</f>
        <v>0.14102564102564102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50</v>
      </c>
      <c r="X398" s="391">
        <f t="shared" si="80"/>
        <v>50.400000000000006</v>
      </c>
      <c r="Y398" s="36">
        <f>IFERROR(IF(X398=0,"",ROUNDUP(X398/H398,0)*0.00753),"")</f>
        <v>9.0359999999999996E-2</v>
      </c>
      <c r="Z398" s="56"/>
      <c r="AA398" s="57"/>
      <c r="AE398" s="64"/>
      <c r="BB398" s="293" t="s">
        <v>1</v>
      </c>
      <c r="BL398" s="64">
        <f t="shared" si="81"/>
        <v>52.738095238095234</v>
      </c>
      <c r="BM398" s="64">
        <f t="shared" si="82"/>
        <v>53.160000000000004</v>
      </c>
      <c r="BN398" s="64">
        <f t="shared" si="83"/>
        <v>7.6312576312576319E-2</v>
      </c>
      <c r="BO398" s="64">
        <f t="shared" si="84"/>
        <v>7.6923076923076927E-2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140</v>
      </c>
      <c r="X399" s="391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35</v>
      </c>
      <c r="X401" s="391">
        <f t="shared" si="80"/>
        <v>35.700000000000003</v>
      </c>
      <c r="Y401" s="36">
        <f t="shared" si="85"/>
        <v>8.5339999999999999E-2</v>
      </c>
      <c r="Z401" s="56"/>
      <c r="AA401" s="57"/>
      <c r="AE401" s="64"/>
      <c r="BB401" s="296" t="s">
        <v>1</v>
      </c>
      <c r="BL401" s="64">
        <f t="shared" si="81"/>
        <v>37.166666666666664</v>
      </c>
      <c r="BM401" s="64">
        <f t="shared" si="82"/>
        <v>37.910000000000004</v>
      </c>
      <c r="BN401" s="64">
        <f t="shared" si="83"/>
        <v>7.1225071225071226E-2</v>
      </c>
      <c r="BO401" s="64">
        <f t="shared" si="84"/>
        <v>7.2649572649572655E-2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44.099999999999987</v>
      </c>
      <c r="X403" s="391">
        <f t="shared" si="80"/>
        <v>44.1</v>
      </c>
      <c r="Y403" s="36">
        <f t="shared" si="85"/>
        <v>0.10542</v>
      </c>
      <c r="Z403" s="56"/>
      <c r="AA403" s="57"/>
      <c r="AE403" s="64"/>
      <c r="BB403" s="298" t="s">
        <v>1</v>
      </c>
      <c r="BL403" s="64">
        <f t="shared" si="81"/>
        <v>46.829999999999984</v>
      </c>
      <c r="BM403" s="64">
        <f t="shared" si="82"/>
        <v>46.83</v>
      </c>
      <c r="BN403" s="64">
        <f t="shared" si="83"/>
        <v>8.9743589743589716E-2</v>
      </c>
      <c r="BO403" s="64">
        <f t="shared" si="84"/>
        <v>8.9743589743589758E-2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187.66666666666669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190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1.2499799999999999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429.09999999999997</v>
      </c>
      <c r="X410" s="392">
        <f>IFERROR(SUM(X396:X408),"0")</f>
        <v>435.12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130</v>
      </c>
      <c r="X434" s="391">
        <f t="shared" ref="X434:X439" si="86">IFERROR(IF(W434="",0,CEILING((W434/$H434),1)*$H434),"")</f>
        <v>130.20000000000002</v>
      </c>
      <c r="Y434" s="36">
        <f>IFERROR(IF(X434=0,"",ROUNDUP(X434/H434,0)*0.00753),"")</f>
        <v>0.23343</v>
      </c>
      <c r="Z434" s="56"/>
      <c r="AA434" s="57"/>
      <c r="AE434" s="64"/>
      <c r="BB434" s="313" t="s">
        <v>1</v>
      </c>
      <c r="BL434" s="64">
        <f t="shared" ref="BL434:BL439" si="87">IFERROR(W434*I434/H434,"0")</f>
        <v>137.11904761904762</v>
      </c>
      <c r="BM434" s="64">
        <f t="shared" ref="BM434:BM439" si="88">IFERROR(X434*I434/H434,"0")</f>
        <v>137.33000000000001</v>
      </c>
      <c r="BN434" s="64">
        <f t="shared" ref="BN434:BN439" si="89">IFERROR(1/J434*(W434/H434),"0")</f>
        <v>0.1984126984126984</v>
      </c>
      <c r="BO434" s="64">
        <f t="shared" ref="BO434:BO439" si="90">IFERROR(1/J434*(X434/H434),"0")</f>
        <v>0.19871794871794873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33.599999999999987</v>
      </c>
      <c r="X438" s="391">
        <f t="shared" si="86"/>
        <v>33.6</v>
      </c>
      <c r="Y438" s="36">
        <f>IFERROR(IF(X438=0,"",ROUNDUP(X438/H438,0)*0.00502),"")</f>
        <v>8.0320000000000003E-2</v>
      </c>
      <c r="Z438" s="56"/>
      <c r="AA438" s="57"/>
      <c r="AE438" s="64"/>
      <c r="BB438" s="317" t="s">
        <v>1</v>
      </c>
      <c r="BL438" s="64">
        <f t="shared" si="87"/>
        <v>35.679999999999986</v>
      </c>
      <c r="BM438" s="64">
        <f t="shared" si="88"/>
        <v>35.68</v>
      </c>
      <c r="BN438" s="64">
        <f t="shared" si="89"/>
        <v>6.8376068376068355E-2</v>
      </c>
      <c r="BO438" s="64">
        <f t="shared" si="90"/>
        <v>6.8376068376068383E-2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46.952380952380949</v>
      </c>
      <c r="X440" s="392">
        <f>IFERROR(X434/H434,"0")+IFERROR(X435/H435,"0")+IFERROR(X436/H436,"0")+IFERROR(X437/H437,"0")+IFERROR(X438/H438,"0")+IFERROR(X439/H439,"0")</f>
        <v>47</v>
      </c>
      <c r="Y440" s="392">
        <f>IFERROR(IF(Y434="",0,Y434),"0")+IFERROR(IF(Y435="",0,Y435),"0")+IFERROR(IF(Y436="",0,Y436),"0")+IFERROR(IF(Y437="",0,Y437),"0")+IFERROR(IF(Y438="",0,Y438),"0")+IFERROR(IF(Y439="",0,Y439),"0")</f>
        <v>0.31374999999999997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163.6</v>
      </c>
      <c r="X441" s="392">
        <f>IFERROR(SUM(X434:X439),"0")</f>
        <v>163.80000000000001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100</v>
      </c>
      <c r="X475" s="391">
        <f t="shared" ref="X475:X486" si="91">IFERROR(IF(W475="",0,CEILING((W475/$H475),1)*$H475),"")</f>
        <v>100.32000000000001</v>
      </c>
      <c r="Y475" s="36">
        <f t="shared" ref="Y475:Y481" si="92">IFERROR(IF(X475=0,"",ROUNDUP(X475/H475,0)*0.01196),"")</f>
        <v>0.22724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106.81818181818181</v>
      </c>
      <c r="BM475" s="64">
        <f t="shared" ref="BM475:BM486" si="94">IFERROR(X475*I475/H475,"0")</f>
        <v>107.16</v>
      </c>
      <c r="BN475" s="64">
        <f t="shared" ref="BN475:BN486" si="95">IFERROR(1/J475*(W475/H475),"0")</f>
        <v>0.18210955710955709</v>
      </c>
      <c r="BO475" s="64">
        <f t="shared" ref="BO475:BO486" si="96">IFERROR(1/J475*(X475/H475),"0")</f>
        <v>0.18269230769230771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50</v>
      </c>
      <c r="X480" s="391">
        <f t="shared" si="91"/>
        <v>52.800000000000004</v>
      </c>
      <c r="Y480" s="36">
        <f t="shared" si="92"/>
        <v>0.1196</v>
      </c>
      <c r="Z480" s="56"/>
      <c r="AA480" s="57"/>
      <c r="AE480" s="64"/>
      <c r="BB480" s="334" t="s">
        <v>1</v>
      </c>
      <c r="BL480" s="64">
        <f t="shared" si="93"/>
        <v>53.409090909090907</v>
      </c>
      <c r="BM480" s="64">
        <f t="shared" si="94"/>
        <v>56.400000000000006</v>
      </c>
      <c r="BN480" s="64">
        <f t="shared" si="95"/>
        <v>9.1054778554778545E-2</v>
      </c>
      <c r="BO480" s="64">
        <f t="shared" si="96"/>
        <v>9.6153846153846159E-2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60</v>
      </c>
      <c r="X482" s="391">
        <f t="shared" si="91"/>
        <v>61.2</v>
      </c>
      <c r="Y482" s="36">
        <f>IFERROR(IF(X482=0,"",ROUNDUP(X482/H482,0)*0.00937),"")</f>
        <v>0.15928999999999999</v>
      </c>
      <c r="Z482" s="56"/>
      <c r="AA482" s="57"/>
      <c r="AE482" s="64"/>
      <c r="BB482" s="336" t="s">
        <v>1</v>
      </c>
      <c r="BL482" s="64">
        <f t="shared" si="93"/>
        <v>63.999999999999993</v>
      </c>
      <c r="BM482" s="64">
        <f t="shared" si="94"/>
        <v>65.28</v>
      </c>
      <c r="BN482" s="64">
        <f t="shared" si="95"/>
        <v>0.1388888888888889</v>
      </c>
      <c r="BO482" s="64">
        <f t="shared" si="96"/>
        <v>0.14166666666666666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120</v>
      </c>
      <c r="X486" s="391">
        <f t="shared" si="91"/>
        <v>122.4</v>
      </c>
      <c r="Y486" s="36">
        <f>IFERROR(IF(X486=0,"",ROUNDUP(X486/H486,0)*0.00937),"")</f>
        <v>0.31857999999999997</v>
      </c>
      <c r="Z486" s="56"/>
      <c r="AA486" s="57"/>
      <c r="AE486" s="64"/>
      <c r="BB486" s="340" t="s">
        <v>1</v>
      </c>
      <c r="BL486" s="64">
        <f t="shared" si="93"/>
        <v>127.99999999999999</v>
      </c>
      <c r="BM486" s="64">
        <f t="shared" si="94"/>
        <v>130.56</v>
      </c>
      <c r="BN486" s="64">
        <f t="shared" si="95"/>
        <v>0.27777777777777779</v>
      </c>
      <c r="BO486" s="64">
        <f t="shared" si="96"/>
        <v>0.28333333333333333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78.409090909090907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80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0.82470999999999994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330</v>
      </c>
      <c r="X488" s="392">
        <f>IFERROR(SUM(X475:X486),"0")</f>
        <v>336.72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80</v>
      </c>
      <c r="X490" s="391">
        <f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41" t="s">
        <v>1</v>
      </c>
      <c r="BL490" s="64">
        <f>IFERROR(W490*I490/H490,"0")</f>
        <v>85.454545454545453</v>
      </c>
      <c r="BM490" s="64">
        <f>IFERROR(X490*I490/H490,"0")</f>
        <v>90.24</v>
      </c>
      <c r="BN490" s="64">
        <f>IFERROR(1/J490*(W490/H490),"0")</f>
        <v>0.14568764568764569</v>
      </c>
      <c r="BO490" s="64">
        <f>IFERROR(1/J490*(X490/H490),"0")</f>
        <v>0.15384615384615385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15.15151515151515</v>
      </c>
      <c r="X492" s="392">
        <f>IFERROR(X490/H490,"0")+IFERROR(X491/H491,"0")</f>
        <v>16</v>
      </c>
      <c r="Y492" s="392">
        <f>IFERROR(IF(Y490="",0,Y490),"0")+IFERROR(IF(Y491="",0,Y491),"0")</f>
        <v>0.19136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80</v>
      </c>
      <c r="X493" s="392">
        <f>IFERROR(SUM(X490:X491),"0")</f>
        <v>84.48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80</v>
      </c>
      <c r="X495" s="391">
        <f t="shared" ref="X495:X500" si="97">IFERROR(IF(W495="",0,CEILING((W495/$H495),1)*$H495),"")</f>
        <v>84.48</v>
      </c>
      <c r="Y495" s="36">
        <f>IFERROR(IF(X495=0,"",ROUNDUP(X495/H495,0)*0.01196),"")</f>
        <v>0.19136</v>
      </c>
      <c r="Z495" s="56"/>
      <c r="AA495" s="57"/>
      <c r="AE495" s="64"/>
      <c r="BB495" s="343" t="s">
        <v>1</v>
      </c>
      <c r="BL495" s="64">
        <f t="shared" ref="BL495:BL500" si="98">IFERROR(W495*I495/H495,"0")</f>
        <v>85.454545454545453</v>
      </c>
      <c r="BM495" s="64">
        <f t="shared" ref="BM495:BM500" si="99">IFERROR(X495*I495/H495,"0")</f>
        <v>90.24</v>
      </c>
      <c r="BN495" s="64">
        <f t="shared" ref="BN495:BN500" si="100">IFERROR(1/J495*(W495/H495),"0")</f>
        <v>0.14568764568764569</v>
      </c>
      <c r="BO495" s="64">
        <f t="shared" ref="BO495:BO500" si="101">IFERROR(1/J495*(X495/H495),"0")</f>
        <v>0.15384615384615385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50</v>
      </c>
      <c r="X496" s="391">
        <f t="shared" si="97"/>
        <v>52.800000000000004</v>
      </c>
      <c r="Y496" s="36">
        <f>IFERROR(IF(X496=0,"",ROUNDUP(X496/H496,0)*0.01196),"")</f>
        <v>0.1196</v>
      </c>
      <c r="Z496" s="56"/>
      <c r="AA496" s="57"/>
      <c r="AE496" s="64"/>
      <c r="BB496" s="344" t="s">
        <v>1</v>
      </c>
      <c r="BL496" s="64">
        <f t="shared" si="98"/>
        <v>53.409090909090907</v>
      </c>
      <c r="BM496" s="64">
        <f t="shared" si="99"/>
        <v>56.400000000000006</v>
      </c>
      <c r="BN496" s="64">
        <f t="shared" si="100"/>
        <v>9.1054778554778545E-2</v>
      </c>
      <c r="BO496" s="64">
        <f t="shared" si="101"/>
        <v>9.6153846153846159E-2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160</v>
      </c>
      <c r="X497" s="391">
        <f t="shared" si="97"/>
        <v>163.68</v>
      </c>
      <c r="Y497" s="36">
        <f>IFERROR(IF(X497=0,"",ROUNDUP(X497/H497,0)*0.01196),"")</f>
        <v>0.37075999999999998</v>
      </c>
      <c r="Z497" s="56"/>
      <c r="AA497" s="57"/>
      <c r="AE497" s="64"/>
      <c r="BB497" s="345" t="s">
        <v>1</v>
      </c>
      <c r="BL497" s="64">
        <f t="shared" si="98"/>
        <v>170.90909090909091</v>
      </c>
      <c r="BM497" s="64">
        <f t="shared" si="99"/>
        <v>174.84</v>
      </c>
      <c r="BN497" s="64">
        <f t="shared" si="100"/>
        <v>0.29137529137529139</v>
      </c>
      <c r="BO497" s="64">
        <f t="shared" si="101"/>
        <v>0.29807692307692307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90</v>
      </c>
      <c r="X500" s="391">
        <f t="shared" si="97"/>
        <v>90</v>
      </c>
      <c r="Y500" s="36">
        <f>IFERROR(IF(X500=0,"",ROUNDUP(X500/H500,0)*0.00937),"")</f>
        <v>0.23424999999999999</v>
      </c>
      <c r="Z500" s="56"/>
      <c r="AA500" s="57"/>
      <c r="AE500" s="64"/>
      <c r="BB500" s="348" t="s">
        <v>1</v>
      </c>
      <c r="BL500" s="64">
        <f t="shared" si="98"/>
        <v>95.249999999999986</v>
      </c>
      <c r="BM500" s="64">
        <f t="shared" si="99"/>
        <v>95.249999999999986</v>
      </c>
      <c r="BN500" s="64">
        <f t="shared" si="100"/>
        <v>0.20833333333333334</v>
      </c>
      <c r="BO500" s="64">
        <f t="shared" si="101"/>
        <v>0.20833333333333334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79.924242424242422</v>
      </c>
      <c r="X501" s="392">
        <f>IFERROR(X495/H495,"0")+IFERROR(X496/H496,"0")+IFERROR(X497/H497,"0")+IFERROR(X498/H498,"0")+IFERROR(X499/H499,"0")+IFERROR(X500/H500,"0")</f>
        <v>82</v>
      </c>
      <c r="Y501" s="392">
        <f>IFERROR(IF(Y495="",0,Y495),"0")+IFERROR(IF(Y496="",0,Y496),"0")+IFERROR(IF(Y497="",0,Y497),"0")+IFERROR(IF(Y498="",0,Y498),"0")+IFERROR(IF(Y499="",0,Y499),"0")+IFERROR(IF(Y500="",0,Y500),"0")</f>
        <v>0.91596999999999995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380</v>
      </c>
      <c r="X502" s="392">
        <f>IFERROR(SUM(X495:X500),"0")</f>
        <v>390.96000000000004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450</v>
      </c>
      <c r="X544" s="391">
        <f>IFERROR(IF(W544="",0,CEILING((W544/$H544),1)*$H544),"")</f>
        <v>452.4</v>
      </c>
      <c r="Y544" s="36">
        <f>IFERROR(IF(X544=0,"",ROUNDUP(X544/H544,0)*0.02175),"")</f>
        <v>1.2614999999999998</v>
      </c>
      <c r="Z544" s="56"/>
      <c r="AA544" s="57"/>
      <c r="AE544" s="64"/>
      <c r="BB544" s="372" t="s">
        <v>1</v>
      </c>
      <c r="BL544" s="64">
        <f>IFERROR(W544*I544/H544,"0")</f>
        <v>482.53846153846155</v>
      </c>
      <c r="BM544" s="64">
        <f>IFERROR(X544*I544/H544,"0")</f>
        <v>485.11200000000008</v>
      </c>
      <c r="BN544" s="64">
        <f>IFERROR(1/J544*(W544/H544),"0")</f>
        <v>1.0302197802197801</v>
      </c>
      <c r="BO544" s="64">
        <f>IFERROR(1/J544*(X544/H544),"0")</f>
        <v>1.0357142857142856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57.692307692307693</v>
      </c>
      <c r="X549" s="392">
        <f>IFERROR(X544/H544,"0")+IFERROR(X545/H545,"0")+IFERROR(X546/H546,"0")+IFERROR(X547/H547,"0")+IFERROR(X548/H548,"0")</f>
        <v>58</v>
      </c>
      <c r="Y549" s="392">
        <f>IFERROR(IF(Y544="",0,Y544),"0")+IFERROR(IF(Y545="",0,Y545),"0")+IFERROR(IF(Y546="",0,Y546),"0")+IFERROR(IF(Y547="",0,Y547),"0")+IFERROR(IF(Y548="",0,Y548),"0")</f>
        <v>1.2614999999999998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450</v>
      </c>
      <c r="X550" s="392">
        <f>IFERROR(SUM(X544:X548),"0")</f>
        <v>452.4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16425.8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16528.48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17735.480225804848</v>
      </c>
      <c r="X559" s="392">
        <f>IFERROR(SUM(BM22:BM555),"0")</f>
        <v>17845.166000000012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36</v>
      </c>
      <c r="X560" s="38">
        <f>ROUNDUP(SUM(BO22:BO555),0)</f>
        <v>36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18635.480225804848</v>
      </c>
      <c r="X561" s="392">
        <f>GrossWeightTotalR+PalletQtyTotalR*25</f>
        <v>18745.166000000012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4464.3770670581007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4484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41.67974000000001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275.39999999999998</v>
      </c>
      <c r="D568" s="46">
        <f>IFERROR(X53*1,"0")+IFERROR(X54*1,"0")+IFERROR(X55*1,"0")+IFERROR(X56*1,"0")</f>
        <v>1081.8000000000002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4555.2999999999993</v>
      </c>
      <c r="F568" s="46">
        <f>IFERROR(X130*1,"0")+IFERROR(X131*1,"0")+IFERROR(X132*1,"0")+IFERROR(X133*1,"0")+IFERROR(X134*1,"0")</f>
        <v>1273.5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71.400000000000006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2662.5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260.39999999999998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228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2179.2000000000003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2010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502.62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163.80000000000001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812.16000000000008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452.4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