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6,24 Симф КИ\"/>
    </mc:Choice>
  </mc:AlternateContent>
  <xr:revisionPtr revIDLastSave="0" documentId="13_ncr:1_{6C60F1CC-F99A-428F-8F3F-C6B9668E3DC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Y47" i="1" s="1"/>
  <c r="AD48" i="1"/>
  <c r="W48" i="1" s="1"/>
  <c r="Y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Y30" i="1" s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G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AL7" i="1" l="1"/>
  <c r="AK7" i="1"/>
  <c r="AJ7" i="1"/>
  <c r="AL118" i="1"/>
  <c r="AJ118" i="1"/>
  <c r="AK118" i="1"/>
  <c r="AL116" i="1"/>
  <c r="AK116" i="1"/>
  <c r="AJ116" i="1"/>
  <c r="AL114" i="1"/>
  <c r="AJ114" i="1"/>
  <c r="AK114" i="1"/>
  <c r="AL112" i="1"/>
  <c r="AK112" i="1"/>
  <c r="AJ112" i="1"/>
  <c r="AL110" i="1"/>
  <c r="AJ110" i="1"/>
  <c r="AK110" i="1"/>
  <c r="AL108" i="1"/>
  <c r="AK108" i="1"/>
  <c r="AJ108" i="1"/>
  <c r="AL106" i="1"/>
  <c r="AJ106" i="1"/>
  <c r="AK106" i="1"/>
  <c r="AL104" i="1"/>
  <c r="AK104" i="1"/>
  <c r="AJ104" i="1"/>
  <c r="AL102" i="1"/>
  <c r="AJ102" i="1"/>
  <c r="AK102" i="1"/>
  <c r="AL100" i="1"/>
  <c r="AK100" i="1"/>
  <c r="AJ100" i="1"/>
  <c r="AL98" i="1"/>
  <c r="AJ98" i="1"/>
  <c r="AK98" i="1"/>
  <c r="AL96" i="1"/>
  <c r="AK96" i="1"/>
  <c r="AJ96" i="1"/>
  <c r="AL94" i="1"/>
  <c r="AJ94" i="1"/>
  <c r="AK94" i="1"/>
  <c r="AL92" i="1"/>
  <c r="AK92" i="1"/>
  <c r="AJ92" i="1"/>
  <c r="AL90" i="1"/>
  <c r="AJ90" i="1"/>
  <c r="AK90" i="1"/>
  <c r="AL88" i="1"/>
  <c r="AK88" i="1"/>
  <c r="AJ88" i="1"/>
  <c r="AL86" i="1"/>
  <c r="AJ86" i="1"/>
  <c r="AK86" i="1"/>
  <c r="AL84" i="1"/>
  <c r="AK84" i="1"/>
  <c r="AJ84" i="1"/>
  <c r="AL82" i="1"/>
  <c r="AJ82" i="1"/>
  <c r="AK82" i="1"/>
  <c r="AL80" i="1"/>
  <c r="AK80" i="1"/>
  <c r="AJ80" i="1"/>
  <c r="AL78" i="1"/>
  <c r="AJ78" i="1"/>
  <c r="AK78" i="1"/>
  <c r="AL76" i="1"/>
  <c r="AK76" i="1"/>
  <c r="AJ76" i="1"/>
  <c r="AL74" i="1"/>
  <c r="AJ74" i="1"/>
  <c r="AK74" i="1"/>
  <c r="AL72" i="1"/>
  <c r="AK72" i="1"/>
  <c r="AJ72" i="1"/>
  <c r="AL70" i="1"/>
  <c r="AJ70" i="1"/>
  <c r="AK70" i="1"/>
  <c r="AL68" i="1"/>
  <c r="AK68" i="1"/>
  <c r="AJ68" i="1"/>
  <c r="AL66" i="1"/>
  <c r="AJ66" i="1"/>
  <c r="AK66" i="1"/>
  <c r="AL64" i="1"/>
  <c r="AK64" i="1"/>
  <c r="AJ64" i="1"/>
  <c r="AL62" i="1"/>
  <c r="AK62" i="1"/>
  <c r="AJ62" i="1"/>
  <c r="AL60" i="1"/>
  <c r="AJ60" i="1"/>
  <c r="AK60" i="1"/>
  <c r="AL58" i="1"/>
  <c r="AK58" i="1"/>
  <c r="AJ58" i="1"/>
  <c r="AL56" i="1"/>
  <c r="AK56" i="1"/>
  <c r="AJ56" i="1"/>
  <c r="AL54" i="1"/>
  <c r="AK54" i="1"/>
  <c r="AJ54" i="1"/>
  <c r="AL52" i="1"/>
  <c r="AJ52" i="1"/>
  <c r="AK52" i="1"/>
  <c r="AL50" i="1"/>
  <c r="AK50" i="1"/>
  <c r="AJ50" i="1"/>
  <c r="AL48" i="1"/>
  <c r="AK48" i="1"/>
  <c r="AJ48" i="1"/>
  <c r="AL46" i="1"/>
  <c r="AK46" i="1"/>
  <c r="AJ46" i="1"/>
  <c r="AL44" i="1"/>
  <c r="AJ44" i="1"/>
  <c r="AK44" i="1"/>
  <c r="AL42" i="1"/>
  <c r="AK42" i="1"/>
  <c r="AJ42" i="1"/>
  <c r="AL40" i="1"/>
  <c r="AK40" i="1"/>
  <c r="AJ40" i="1"/>
  <c r="AL38" i="1"/>
  <c r="AK38" i="1"/>
  <c r="AJ38" i="1"/>
  <c r="AL36" i="1"/>
  <c r="AJ36" i="1"/>
  <c r="AK36" i="1"/>
  <c r="AL34" i="1"/>
  <c r="AK34" i="1"/>
  <c r="AJ34" i="1"/>
  <c r="AL32" i="1"/>
  <c r="AJ32" i="1"/>
  <c r="AK32" i="1"/>
  <c r="AL30" i="1"/>
  <c r="AK30" i="1"/>
  <c r="AJ30" i="1"/>
  <c r="AL28" i="1"/>
  <c r="AJ28" i="1"/>
  <c r="AK28" i="1"/>
  <c r="AL26" i="1"/>
  <c r="AK26" i="1"/>
  <c r="AJ26" i="1"/>
  <c r="AL24" i="1"/>
  <c r="AJ24" i="1"/>
  <c r="AK24" i="1"/>
  <c r="AL22" i="1"/>
  <c r="AK22" i="1"/>
  <c r="AJ22" i="1"/>
  <c r="AL20" i="1"/>
  <c r="AJ20" i="1"/>
  <c r="AK20" i="1"/>
  <c r="AL18" i="1"/>
  <c r="AK18" i="1"/>
  <c r="AJ18" i="1"/>
  <c r="AL16" i="1"/>
  <c r="AJ16" i="1"/>
  <c r="AK16" i="1"/>
  <c r="AL14" i="1"/>
  <c r="AK14" i="1"/>
  <c r="AJ14" i="1"/>
  <c r="AL12" i="1"/>
  <c r="AJ12" i="1"/>
  <c r="AK12" i="1"/>
  <c r="AL10" i="1"/>
  <c r="AK10" i="1"/>
  <c r="AJ10" i="1"/>
  <c r="AL8" i="1"/>
  <c r="AJ8" i="1"/>
  <c r="AK8" i="1"/>
  <c r="AL119" i="1"/>
  <c r="AK119" i="1"/>
  <c r="AJ119" i="1"/>
  <c r="AK117" i="1"/>
  <c r="AL117" i="1"/>
  <c r="AJ117" i="1"/>
  <c r="AL115" i="1"/>
  <c r="AK115" i="1"/>
  <c r="AJ115" i="1"/>
  <c r="AK113" i="1"/>
  <c r="AL113" i="1"/>
  <c r="AJ113" i="1"/>
  <c r="AL111" i="1"/>
  <c r="AK111" i="1"/>
  <c r="AJ111" i="1"/>
  <c r="AK109" i="1"/>
  <c r="AL109" i="1"/>
  <c r="AJ109" i="1"/>
  <c r="AL107" i="1"/>
  <c r="AK107" i="1"/>
  <c r="AJ107" i="1"/>
  <c r="AK105" i="1"/>
  <c r="AL105" i="1"/>
  <c r="AJ105" i="1"/>
  <c r="AL103" i="1"/>
  <c r="AK103" i="1"/>
  <c r="AJ103" i="1"/>
  <c r="AK101" i="1"/>
  <c r="AL101" i="1"/>
  <c r="AJ101" i="1"/>
  <c r="AL99" i="1"/>
  <c r="AK99" i="1"/>
  <c r="AJ99" i="1"/>
  <c r="AK97" i="1"/>
  <c r="AL97" i="1"/>
  <c r="AJ97" i="1"/>
  <c r="AL95" i="1"/>
  <c r="AK95" i="1"/>
  <c r="AJ95" i="1"/>
  <c r="AK93" i="1"/>
  <c r="AL93" i="1"/>
  <c r="AJ93" i="1"/>
  <c r="AL91" i="1"/>
  <c r="AK91" i="1"/>
  <c r="AJ91" i="1"/>
  <c r="AK89" i="1"/>
  <c r="AL89" i="1"/>
  <c r="AJ89" i="1"/>
  <c r="AL87" i="1"/>
  <c r="AK87" i="1"/>
  <c r="AJ87" i="1"/>
  <c r="AK85" i="1"/>
  <c r="AL85" i="1"/>
  <c r="AJ85" i="1"/>
  <c r="AL83" i="1"/>
  <c r="AK83" i="1"/>
  <c r="AJ83" i="1"/>
  <c r="AK81" i="1"/>
  <c r="AL81" i="1"/>
  <c r="AJ81" i="1"/>
  <c r="AL79" i="1"/>
  <c r="AK79" i="1"/>
  <c r="AJ79" i="1"/>
  <c r="AK77" i="1"/>
  <c r="AL77" i="1"/>
  <c r="AJ77" i="1"/>
  <c r="AL75" i="1"/>
  <c r="AK75" i="1"/>
  <c r="AJ75" i="1"/>
  <c r="AK73" i="1"/>
  <c r="AL73" i="1"/>
  <c r="AJ73" i="1"/>
  <c r="AL71" i="1"/>
  <c r="AK71" i="1"/>
  <c r="AJ71" i="1"/>
  <c r="AK69" i="1"/>
  <c r="AL69" i="1"/>
  <c r="AJ69" i="1"/>
  <c r="AL67" i="1"/>
  <c r="AK67" i="1"/>
  <c r="AJ67" i="1"/>
  <c r="AK65" i="1"/>
  <c r="AL65" i="1"/>
  <c r="AJ65" i="1"/>
  <c r="AK63" i="1"/>
  <c r="AL63" i="1"/>
  <c r="AJ63" i="1"/>
  <c r="AK61" i="1"/>
  <c r="AL61" i="1"/>
  <c r="AJ61" i="1"/>
  <c r="AK59" i="1"/>
  <c r="AL59" i="1"/>
  <c r="AJ59" i="1"/>
  <c r="AK57" i="1"/>
  <c r="AL57" i="1"/>
  <c r="AJ57" i="1"/>
  <c r="AK55" i="1"/>
  <c r="AL55" i="1"/>
  <c r="AJ55" i="1"/>
  <c r="AK53" i="1"/>
  <c r="AL53" i="1"/>
  <c r="AJ53" i="1"/>
  <c r="AK51" i="1"/>
  <c r="AL51" i="1"/>
  <c r="AJ51" i="1"/>
  <c r="AK49" i="1"/>
  <c r="AL49" i="1"/>
  <c r="AJ49" i="1"/>
  <c r="AK47" i="1"/>
  <c r="AL47" i="1"/>
  <c r="AJ47" i="1"/>
  <c r="AK45" i="1"/>
  <c r="AL45" i="1"/>
  <c r="AJ45" i="1"/>
  <c r="AK43" i="1"/>
  <c r="AL43" i="1"/>
  <c r="AJ43" i="1"/>
  <c r="AK41" i="1"/>
  <c r="AL41" i="1"/>
  <c r="AJ41" i="1"/>
  <c r="AK39" i="1"/>
  <c r="AL39" i="1"/>
  <c r="AJ39" i="1"/>
  <c r="AK37" i="1"/>
  <c r="AL37" i="1"/>
  <c r="AJ37" i="1"/>
  <c r="AK35" i="1"/>
  <c r="AL35" i="1"/>
  <c r="AJ35" i="1"/>
  <c r="AK33" i="1"/>
  <c r="AL33" i="1"/>
  <c r="AJ33" i="1"/>
  <c r="AK31" i="1"/>
  <c r="AL31" i="1"/>
  <c r="AJ31" i="1"/>
  <c r="AK29" i="1"/>
  <c r="AL29" i="1"/>
  <c r="AJ29" i="1"/>
  <c r="AK27" i="1"/>
  <c r="AL27" i="1"/>
  <c r="AJ27" i="1"/>
  <c r="AK25" i="1"/>
  <c r="AL25" i="1"/>
  <c r="AJ25" i="1"/>
  <c r="AK23" i="1"/>
  <c r="AL23" i="1"/>
  <c r="AJ23" i="1"/>
  <c r="AK21" i="1"/>
  <c r="AL21" i="1"/>
  <c r="AJ21" i="1"/>
  <c r="AK19" i="1"/>
  <c r="AL19" i="1"/>
  <c r="AJ19" i="1"/>
  <c r="AK17" i="1"/>
  <c r="AL17" i="1"/>
  <c r="AJ17" i="1"/>
  <c r="AK15" i="1"/>
  <c r="AL15" i="1"/>
  <c r="AJ15" i="1"/>
  <c r="AK13" i="1"/>
  <c r="AL13" i="1"/>
  <c r="AJ13" i="1"/>
  <c r="AK11" i="1"/>
  <c r="AL11" i="1"/>
  <c r="AJ11" i="1"/>
  <c r="AK9" i="1"/>
  <c r="AL9" i="1"/>
  <c r="AJ9" i="1"/>
  <c r="Y57" i="1"/>
  <c r="Z57" i="1"/>
  <c r="Y56" i="1"/>
  <c r="Y54" i="1"/>
  <c r="Y52" i="1"/>
  <c r="Y50" i="1"/>
  <c r="Y46" i="1"/>
  <c r="Y44" i="1"/>
  <c r="Y42" i="1"/>
  <c r="Y40" i="1"/>
  <c r="Y38" i="1"/>
  <c r="Y36" i="1"/>
  <c r="Y34" i="1"/>
  <c r="Y32" i="1"/>
  <c r="Y28" i="1"/>
  <c r="Y26" i="1"/>
  <c r="Y24" i="1"/>
  <c r="Y22" i="1"/>
  <c r="Y20" i="1"/>
  <c r="M6" i="1"/>
  <c r="Y69" i="1"/>
  <c r="Y67" i="1"/>
  <c r="Y65" i="1"/>
  <c r="Y63" i="1"/>
  <c r="Y61" i="1"/>
  <c r="Y59" i="1"/>
  <c r="Y17" i="1"/>
  <c r="Y15" i="1"/>
  <c r="Y13" i="1"/>
  <c r="Y11" i="1"/>
  <c r="Y9" i="1"/>
  <c r="N6" i="1"/>
  <c r="AF6" i="1"/>
  <c r="AH6" i="1"/>
  <c r="AE6" i="1"/>
  <c r="AL6" i="1"/>
  <c r="AK6" i="1"/>
  <c r="Z47" i="1"/>
  <c r="Z48" i="1"/>
  <c r="Y19" i="1"/>
  <c r="W6" i="1"/>
  <c r="AJ6" i="1"/>
  <c r="AD6" i="1"/>
  <c r="O6" i="1"/>
  <c r="L6" i="1"/>
  <c r="K6" i="1"/>
  <c r="J6" i="1"/>
</calcChain>
</file>

<file path=xl/sharedStrings.xml><?xml version="1.0" encoding="utf-8"?>
<sst xmlns="http://schemas.openxmlformats.org/spreadsheetml/2006/main" count="280" uniqueCount="149">
  <si>
    <t>Период: 21.06.2024 - 28.06.2024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</si>
  <si>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</si>
  <si>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</si>
  <si>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</si>
  <si>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</si>
  <si>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</si>
  <si>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</si>
  <si>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</si>
  <si>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</si>
  <si>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</si>
  <si>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</si>
  <si>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</si>
  <si>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</si>
  <si>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</si>
  <si>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</si>
  <si>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</si>
  <si>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</si>
  <si>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</si>
  <si>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</si>
  <si>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</si>
  <si>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</si>
  <si>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</si>
  <si>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</si>
  <si>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</si>
  <si>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</si>
  <si>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</si>
  <si>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</si>
  <si>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</si>
  <si>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</si>
  <si>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</si>
  <si>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</si>
  <si>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</si>
  <si>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</si>
  <si>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</si>
  <si>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</si>
  <si>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</si>
  <si>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</si>
  <si>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</si>
  <si>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</si>
  <si>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</si>
  <si>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</si>
  <si>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</si>
  <si>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</si>
  <si>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</si>
  <si>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</si>
  <si>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</si>
  <si>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</si>
  <si>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</si>
  <si>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</si>
  <si>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</si>
  <si>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</si>
  <si>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</si>
  <si>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</si>
  <si>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</si>
  <si>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</si>
  <si>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</si>
  <si>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</si>
  <si>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</si>
  <si>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</si>
  <si>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</si>
  <si>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</si>
  <si>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</si>
  <si>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</si>
  <si>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</si>
  <si>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</si>
  <si>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</si>
  <si>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</si>
  <si>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</si>
  <si>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</si>
  <si>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</si>
  <si>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</si>
  <si>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</si>
  <si>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</si>
  <si>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</si>
  <si>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</si>
  <si>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</si>
  <si>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</si>
  <si>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</si>
  <si>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</si>
  <si>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</si>
  <si>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</si>
  <si>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</si>
  <si>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</si>
  <si>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</si>
  <si>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</si>
  <si>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</si>
  <si>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</si>
  <si>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</si>
  <si>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</si>
  <si>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</si>
  <si>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</si>
  <si>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</si>
  <si>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</si>
  <si>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</si>
  <si>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</si>
  <si>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</si>
  <si>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</si>
  <si>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</si>
  <si>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</si>
  <si>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</si>
  <si>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</si>
  <si>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</si>
  <si>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</si>
  <si>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</si>
  <si>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</si>
  <si>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</si>
  <si>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</si>
  <si>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</si>
  <si>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</si>
  <si>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</si>
  <si>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</si>
  <si>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</si>
  <si>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</si>
  <si>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</si>
  <si>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</si>
  <si>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</si>
  <si>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</si>
  <si>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</si>
  <si>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</si>
  <si>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</si>
  <si>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</si>
  <si>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</si>
  <si>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</si>
  <si>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</si>
  <si>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</si>
  <si>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</si>
  <si>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</si>
  <si>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</si>
  <si>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</si>
  <si>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</si>
  <si>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</si>
  <si>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</si>
  <si>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</si>
  <si>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</si>
  <si>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</si>
  <si>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</si>
  <si>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</si>
  <si>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</si>
  <si>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</si>
  <si>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27,06,</t>
  </si>
  <si>
    <t>28,06,</t>
  </si>
  <si>
    <t>01,07,</t>
  </si>
  <si>
    <t>02,07,</t>
  </si>
  <si>
    <t>03,07,</t>
  </si>
  <si>
    <t>04,07,</t>
  </si>
  <si>
    <t>05,07,</t>
  </si>
  <si>
    <t>07,06,</t>
  </si>
  <si>
    <t>14,06,</t>
  </si>
  <si>
    <t>21,06,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</si>
</sst>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6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20.06.2024 - 27.06.2024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27,06,</v>
          </cell>
          <cell r="M5" t="str">
            <v>28,06,</v>
          </cell>
          <cell r="N5" t="str">
            <v>01,07,</v>
          </cell>
          <cell r="X5" t="str">
            <v>02,07,</v>
          </cell>
          <cell r="AE5" t="str">
            <v>07,06,</v>
          </cell>
          <cell r="AF5" t="str">
            <v>14,06,</v>
          </cell>
          <cell r="AG5" t="str">
            <v>21,06,</v>
          </cell>
          <cell r="AH5" t="str">
            <v>27,06,</v>
          </cell>
        </row>
        <row r="6">
          <cell r="E6">
            <v>150699.62</v>
          </cell>
          <cell r="F6">
            <v>58216.063999999998</v>
          </cell>
          <cell r="J6">
            <v>143022.11299999995</v>
          </cell>
          <cell r="K6">
            <v>7677.5069999999996</v>
          </cell>
          <cell r="L6">
            <v>30140</v>
          </cell>
          <cell r="M6">
            <v>29720</v>
          </cell>
          <cell r="N6">
            <v>15140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27075.124000000007</v>
          </cell>
          <cell r="X6">
            <v>29700</v>
          </cell>
          <cell r="AA6">
            <v>0</v>
          </cell>
          <cell r="AB6">
            <v>0</v>
          </cell>
          <cell r="AC6">
            <v>0</v>
          </cell>
          <cell r="AD6">
            <v>15324</v>
          </cell>
          <cell r="AE6">
            <v>25058.274400000009</v>
          </cell>
          <cell r="AF6">
            <v>26499.758000000002</v>
          </cell>
          <cell r="AG6">
            <v>26499.758000000002</v>
          </cell>
          <cell r="AH6">
            <v>24113.48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480.12900000000002</v>
          </cell>
          <cell r="D7">
            <v>1712.4290000000001</v>
          </cell>
          <cell r="E7">
            <v>620.06299999999999</v>
          </cell>
          <cell r="F7">
            <v>500.15300000000002</v>
          </cell>
          <cell r="G7" t="str">
            <v>н</v>
          </cell>
          <cell r="H7">
            <v>1</v>
          </cell>
          <cell r="I7">
            <v>45</v>
          </cell>
          <cell r="J7">
            <v>608.274</v>
          </cell>
          <cell r="K7">
            <v>11.788999999999987</v>
          </cell>
          <cell r="L7">
            <v>100</v>
          </cell>
          <cell r="M7">
            <v>110</v>
          </cell>
          <cell r="N7">
            <v>0</v>
          </cell>
          <cell r="W7">
            <v>124.01259999999999</v>
          </cell>
          <cell r="X7">
            <v>60</v>
          </cell>
          <cell r="Y7">
            <v>6.2102802457169677</v>
          </cell>
          <cell r="Z7">
            <v>4.0330821223004767</v>
          </cell>
          <cell r="AD7">
            <v>0</v>
          </cell>
          <cell r="AE7">
            <v>107.05160000000001</v>
          </cell>
          <cell r="AF7">
            <v>147.1756</v>
          </cell>
          <cell r="AG7">
            <v>147.1756</v>
          </cell>
          <cell r="AH7">
            <v>57.56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505.43599999999998</v>
          </cell>
          <cell r="D8">
            <v>754.74699999999996</v>
          </cell>
          <cell r="E8">
            <v>623.18600000000004</v>
          </cell>
          <cell r="F8">
            <v>173.20500000000001</v>
          </cell>
          <cell r="G8" t="str">
            <v>ябл</v>
          </cell>
          <cell r="H8">
            <v>1</v>
          </cell>
          <cell r="I8">
            <v>45</v>
          </cell>
          <cell r="J8">
            <v>616.60500000000002</v>
          </cell>
          <cell r="K8">
            <v>6.5810000000000173</v>
          </cell>
          <cell r="L8">
            <v>150</v>
          </cell>
          <cell r="M8">
            <v>140</v>
          </cell>
          <cell r="N8">
            <v>200</v>
          </cell>
          <cell r="W8">
            <v>124.63720000000001</v>
          </cell>
          <cell r="X8">
            <v>110</v>
          </cell>
          <cell r="Y8">
            <v>6.2036454605848013</v>
          </cell>
          <cell r="Z8">
            <v>1.3896733880414516</v>
          </cell>
          <cell r="AD8">
            <v>0</v>
          </cell>
          <cell r="AE8">
            <v>125.1786</v>
          </cell>
          <cell r="AF8">
            <v>113.89280000000001</v>
          </cell>
          <cell r="AG8">
            <v>113.89280000000001</v>
          </cell>
          <cell r="AH8">
            <v>125.193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895.29499999999996</v>
          </cell>
          <cell r="D9">
            <v>3446.826</v>
          </cell>
          <cell r="E9">
            <v>1768.9639999999999</v>
          </cell>
          <cell r="F9">
            <v>592.31799999999998</v>
          </cell>
          <cell r="G9" t="str">
            <v>н</v>
          </cell>
          <cell r="H9">
            <v>1</v>
          </cell>
          <cell r="I9">
            <v>45</v>
          </cell>
          <cell r="J9">
            <v>1664.8610000000001</v>
          </cell>
          <cell r="K9">
            <v>104.10299999999984</v>
          </cell>
          <cell r="L9">
            <v>600</v>
          </cell>
          <cell r="M9">
            <v>400</v>
          </cell>
          <cell r="N9">
            <v>320</v>
          </cell>
          <cell r="W9">
            <v>353.7928</v>
          </cell>
          <cell r="X9">
            <v>300</v>
          </cell>
          <cell r="Y9">
            <v>6.2531459091309944</v>
          </cell>
          <cell r="Z9">
            <v>1.6741946133443077</v>
          </cell>
          <cell r="AD9">
            <v>0</v>
          </cell>
          <cell r="AE9">
            <v>253.67200000000003</v>
          </cell>
          <cell r="AF9">
            <v>303.58580000000001</v>
          </cell>
          <cell r="AG9">
            <v>303.58580000000001</v>
          </cell>
          <cell r="AH9">
            <v>233.71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203.07400000000001</v>
          </cell>
          <cell r="D10">
            <v>108.577</v>
          </cell>
          <cell r="E10">
            <v>181.72499999999999</v>
          </cell>
          <cell r="F10">
            <v>127.294</v>
          </cell>
          <cell r="G10">
            <v>0</v>
          </cell>
          <cell r="H10">
            <v>1</v>
          </cell>
          <cell r="I10">
            <v>40</v>
          </cell>
          <cell r="J10">
            <v>178.35599999999999</v>
          </cell>
          <cell r="K10">
            <v>3.3689999999999998</v>
          </cell>
          <cell r="L10">
            <v>50</v>
          </cell>
          <cell r="M10">
            <v>40</v>
          </cell>
          <cell r="N10">
            <v>0</v>
          </cell>
          <cell r="W10">
            <v>36.344999999999999</v>
          </cell>
          <cell r="X10">
            <v>20</v>
          </cell>
          <cell r="Y10">
            <v>6.5289310771770532</v>
          </cell>
          <cell r="Z10">
            <v>3.5023799697344891</v>
          </cell>
          <cell r="AD10">
            <v>0</v>
          </cell>
          <cell r="AE10">
            <v>35.7746</v>
          </cell>
          <cell r="AF10">
            <v>43.265599999999999</v>
          </cell>
          <cell r="AG10">
            <v>43.265599999999999</v>
          </cell>
          <cell r="AH10">
            <v>28.995000000000001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50</v>
          </cell>
          <cell r="D11">
            <v>390</v>
          </cell>
          <cell r="E11">
            <v>294</v>
          </cell>
          <cell r="F11">
            <v>136</v>
          </cell>
          <cell r="G11">
            <v>0</v>
          </cell>
          <cell r="H11">
            <v>0.5</v>
          </cell>
          <cell r="I11">
            <v>45</v>
          </cell>
          <cell r="J11">
            <v>349</v>
          </cell>
          <cell r="K11">
            <v>-55</v>
          </cell>
          <cell r="L11">
            <v>50</v>
          </cell>
          <cell r="M11">
            <v>40</v>
          </cell>
          <cell r="N11">
            <v>30</v>
          </cell>
          <cell r="W11">
            <v>58.8</v>
          </cell>
          <cell r="X11">
            <v>120</v>
          </cell>
          <cell r="Y11">
            <v>6.3945578231292517</v>
          </cell>
          <cell r="Z11">
            <v>2.3129251700680271</v>
          </cell>
          <cell r="AD11">
            <v>0</v>
          </cell>
          <cell r="AE11">
            <v>44.6</v>
          </cell>
          <cell r="AF11">
            <v>46.4</v>
          </cell>
          <cell r="AG11">
            <v>46.4</v>
          </cell>
          <cell r="AH11">
            <v>72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620</v>
          </cell>
          <cell r="D12">
            <v>9025</v>
          </cell>
          <cell r="E12">
            <v>3282</v>
          </cell>
          <cell r="F12">
            <v>904</v>
          </cell>
          <cell r="G12" t="str">
            <v>ябл</v>
          </cell>
          <cell r="H12">
            <v>0.4</v>
          </cell>
          <cell r="I12">
            <v>45</v>
          </cell>
          <cell r="J12">
            <v>3348</v>
          </cell>
          <cell r="K12">
            <v>-66</v>
          </cell>
          <cell r="L12">
            <v>450</v>
          </cell>
          <cell r="M12">
            <v>450</v>
          </cell>
          <cell r="N12">
            <v>200</v>
          </cell>
          <cell r="W12">
            <v>416.4</v>
          </cell>
          <cell r="X12">
            <v>500</v>
          </cell>
          <cell r="Y12">
            <v>6.0134486071085496</v>
          </cell>
          <cell r="Z12">
            <v>2.1709894332372719</v>
          </cell>
          <cell r="AD12">
            <v>1200</v>
          </cell>
          <cell r="AE12">
            <v>323.60000000000002</v>
          </cell>
          <cell r="AF12">
            <v>375.2</v>
          </cell>
          <cell r="AG12">
            <v>375.2</v>
          </cell>
          <cell r="AH12">
            <v>470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993</v>
          </cell>
          <cell r="D13">
            <v>8722</v>
          </cell>
          <cell r="E13">
            <v>4025</v>
          </cell>
          <cell r="F13">
            <v>1125</v>
          </cell>
          <cell r="G13">
            <v>0</v>
          </cell>
          <cell r="H13">
            <v>0.45</v>
          </cell>
          <cell r="I13">
            <v>45</v>
          </cell>
          <cell r="J13">
            <v>4051</v>
          </cell>
          <cell r="K13">
            <v>-26</v>
          </cell>
          <cell r="L13">
            <v>800</v>
          </cell>
          <cell r="M13">
            <v>700</v>
          </cell>
          <cell r="N13">
            <v>500</v>
          </cell>
          <cell r="W13">
            <v>565</v>
          </cell>
          <cell r="X13">
            <v>1100</v>
          </cell>
          <cell r="Y13">
            <v>7.4778761061946906</v>
          </cell>
          <cell r="Z13">
            <v>1.9911504424778761</v>
          </cell>
          <cell r="AD13">
            <v>1200</v>
          </cell>
          <cell r="AE13">
            <v>522.79999999999995</v>
          </cell>
          <cell r="AF13">
            <v>546</v>
          </cell>
          <cell r="AG13">
            <v>546</v>
          </cell>
          <cell r="AH13">
            <v>624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1820</v>
          </cell>
          <cell r="D14">
            <v>18872</v>
          </cell>
          <cell r="E14">
            <v>7113</v>
          </cell>
          <cell r="F14">
            <v>2096</v>
          </cell>
          <cell r="G14">
            <v>0</v>
          </cell>
          <cell r="H14">
            <v>0.45</v>
          </cell>
          <cell r="I14">
            <v>45</v>
          </cell>
          <cell r="J14">
            <v>7134</v>
          </cell>
          <cell r="K14">
            <v>-21</v>
          </cell>
          <cell r="L14">
            <v>1500</v>
          </cell>
          <cell r="M14">
            <v>1300</v>
          </cell>
          <cell r="N14">
            <v>1000</v>
          </cell>
          <cell r="W14">
            <v>1111.8</v>
          </cell>
          <cell r="X14">
            <v>800</v>
          </cell>
          <cell r="Y14">
            <v>6.0226659471127899</v>
          </cell>
          <cell r="Z14">
            <v>1.8852311566828568</v>
          </cell>
          <cell r="AD14">
            <v>1554</v>
          </cell>
          <cell r="AE14">
            <v>836.2</v>
          </cell>
          <cell r="AF14">
            <v>983.8</v>
          </cell>
          <cell r="AG14">
            <v>983.8</v>
          </cell>
          <cell r="AH14">
            <v>703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114</v>
          </cell>
          <cell r="D15">
            <v>248</v>
          </cell>
          <cell r="E15">
            <v>275</v>
          </cell>
          <cell r="F15">
            <v>75</v>
          </cell>
          <cell r="G15">
            <v>0</v>
          </cell>
          <cell r="H15">
            <v>0.5</v>
          </cell>
          <cell r="I15">
            <v>40</v>
          </cell>
          <cell r="J15">
            <v>314</v>
          </cell>
          <cell r="K15">
            <v>-39</v>
          </cell>
          <cell r="L15">
            <v>160</v>
          </cell>
          <cell r="M15">
            <v>70</v>
          </cell>
          <cell r="N15">
            <v>0</v>
          </cell>
          <cell r="W15">
            <v>55</v>
          </cell>
          <cell r="X15">
            <v>40</v>
          </cell>
          <cell r="Y15">
            <v>6.2727272727272725</v>
          </cell>
          <cell r="Z15">
            <v>1.3636363636363635</v>
          </cell>
          <cell r="AD15">
            <v>0</v>
          </cell>
          <cell r="AE15">
            <v>49</v>
          </cell>
          <cell r="AF15">
            <v>40</v>
          </cell>
          <cell r="AG15">
            <v>40</v>
          </cell>
          <cell r="AH15">
            <v>76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44</v>
          </cell>
          <cell r="D16">
            <v>61</v>
          </cell>
          <cell r="E16">
            <v>67</v>
          </cell>
          <cell r="F16">
            <v>38</v>
          </cell>
          <cell r="G16">
            <v>0</v>
          </cell>
          <cell r="H16">
            <v>0.4</v>
          </cell>
          <cell r="I16">
            <v>50</v>
          </cell>
          <cell r="J16">
            <v>131</v>
          </cell>
          <cell r="K16">
            <v>-64</v>
          </cell>
          <cell r="L16">
            <v>30</v>
          </cell>
          <cell r="M16">
            <v>30</v>
          </cell>
          <cell r="N16">
            <v>0</v>
          </cell>
          <cell r="W16">
            <v>13.4</v>
          </cell>
          <cell r="Y16">
            <v>7.3134328358208958</v>
          </cell>
          <cell r="Z16">
            <v>2.8358208955223878</v>
          </cell>
          <cell r="AD16">
            <v>0</v>
          </cell>
          <cell r="AE16">
            <v>15.6</v>
          </cell>
          <cell r="AF16">
            <v>14.2</v>
          </cell>
          <cell r="AG16">
            <v>14.2</v>
          </cell>
          <cell r="AH16">
            <v>29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190</v>
          </cell>
          <cell r="D17">
            <v>306</v>
          </cell>
          <cell r="E17">
            <v>245</v>
          </cell>
          <cell r="F17">
            <v>246</v>
          </cell>
          <cell r="G17">
            <v>0</v>
          </cell>
          <cell r="H17">
            <v>0.17</v>
          </cell>
          <cell r="I17">
            <v>180</v>
          </cell>
          <cell r="J17">
            <v>261</v>
          </cell>
          <cell r="K17">
            <v>-16</v>
          </cell>
          <cell r="L17">
            <v>0</v>
          </cell>
          <cell r="M17">
            <v>300</v>
          </cell>
          <cell r="N17">
            <v>0</v>
          </cell>
          <cell r="W17">
            <v>49</v>
          </cell>
          <cell r="Y17">
            <v>11.142857142857142</v>
          </cell>
          <cell r="Z17">
            <v>5.0204081632653059</v>
          </cell>
          <cell r="AD17">
            <v>0</v>
          </cell>
          <cell r="AE17">
            <v>38.4</v>
          </cell>
          <cell r="AF17">
            <v>36.200000000000003</v>
          </cell>
          <cell r="AG17">
            <v>36.200000000000003</v>
          </cell>
          <cell r="AH17">
            <v>67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122</v>
          </cell>
          <cell r="D18">
            <v>136</v>
          </cell>
          <cell r="E18">
            <v>162</v>
          </cell>
          <cell r="F18">
            <v>94</v>
          </cell>
          <cell r="G18">
            <v>0</v>
          </cell>
          <cell r="H18">
            <v>0.45</v>
          </cell>
          <cell r="I18">
            <v>45</v>
          </cell>
          <cell r="J18">
            <v>160</v>
          </cell>
          <cell r="K18">
            <v>2</v>
          </cell>
          <cell r="L18">
            <v>0</v>
          </cell>
          <cell r="M18">
            <v>30</v>
          </cell>
          <cell r="N18">
            <v>150</v>
          </cell>
          <cell r="W18">
            <v>32.4</v>
          </cell>
          <cell r="Y18">
            <v>8.4567901234567913</v>
          </cell>
          <cell r="Z18">
            <v>2.9012345679012346</v>
          </cell>
          <cell r="AD18">
            <v>0</v>
          </cell>
          <cell r="AE18">
            <v>26</v>
          </cell>
          <cell r="AF18">
            <v>36.799999999999997</v>
          </cell>
          <cell r="AG18">
            <v>36.799999999999997</v>
          </cell>
          <cell r="AH18">
            <v>1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146</v>
          </cell>
          <cell r="D19">
            <v>15</v>
          </cell>
          <cell r="E19">
            <v>262</v>
          </cell>
          <cell r="F19">
            <v>138</v>
          </cell>
          <cell r="G19" t="str">
            <v>оконч</v>
          </cell>
          <cell r="H19">
            <v>0.5</v>
          </cell>
          <cell r="I19">
            <v>60</v>
          </cell>
          <cell r="J19">
            <v>198</v>
          </cell>
          <cell r="K19">
            <v>64</v>
          </cell>
          <cell r="L19">
            <v>90</v>
          </cell>
          <cell r="M19">
            <v>80</v>
          </cell>
          <cell r="N19">
            <v>0</v>
          </cell>
          <cell r="W19">
            <v>52.4</v>
          </cell>
          <cell r="X19">
            <v>50</v>
          </cell>
          <cell r="Y19">
            <v>6.8320610687022905</v>
          </cell>
          <cell r="Z19">
            <v>2.6335877862595423</v>
          </cell>
          <cell r="AD19">
            <v>0</v>
          </cell>
          <cell r="AE19">
            <v>65.8</v>
          </cell>
          <cell r="AF19">
            <v>51</v>
          </cell>
          <cell r="AG19">
            <v>51</v>
          </cell>
          <cell r="AH19">
            <v>21</v>
          </cell>
          <cell r="AI19">
            <v>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161</v>
          </cell>
          <cell r="D20">
            <v>225</v>
          </cell>
          <cell r="E20">
            <v>317</v>
          </cell>
          <cell r="F20">
            <v>63</v>
          </cell>
          <cell r="G20">
            <v>0</v>
          </cell>
          <cell r="H20">
            <v>0.3</v>
          </cell>
          <cell r="I20">
            <v>40</v>
          </cell>
          <cell r="J20">
            <v>362</v>
          </cell>
          <cell r="K20">
            <v>-45</v>
          </cell>
          <cell r="L20">
            <v>130</v>
          </cell>
          <cell r="M20">
            <v>60</v>
          </cell>
          <cell r="N20">
            <v>50</v>
          </cell>
          <cell r="W20">
            <v>63.4</v>
          </cell>
          <cell r="X20">
            <v>90</v>
          </cell>
          <cell r="Y20">
            <v>6.1987381703470037</v>
          </cell>
          <cell r="Z20">
            <v>0.99369085173501581</v>
          </cell>
          <cell r="AD20">
            <v>0</v>
          </cell>
          <cell r="AE20">
            <v>54.4</v>
          </cell>
          <cell r="AF20">
            <v>63</v>
          </cell>
          <cell r="AG20">
            <v>63</v>
          </cell>
          <cell r="AH20">
            <v>70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1211</v>
          </cell>
          <cell r="D21">
            <v>1049</v>
          </cell>
          <cell r="E21">
            <v>1213</v>
          </cell>
          <cell r="F21">
            <v>1020</v>
          </cell>
          <cell r="G21">
            <v>0</v>
          </cell>
          <cell r="H21">
            <v>0.17</v>
          </cell>
          <cell r="I21">
            <v>180</v>
          </cell>
          <cell r="J21">
            <v>1242</v>
          </cell>
          <cell r="K21">
            <v>-29</v>
          </cell>
          <cell r="L21">
            <v>0</v>
          </cell>
          <cell r="M21">
            <v>1200</v>
          </cell>
          <cell r="N21">
            <v>0</v>
          </cell>
          <cell r="W21">
            <v>242.6</v>
          </cell>
          <cell r="Y21">
            <v>9.1508656224237424</v>
          </cell>
          <cell r="Z21">
            <v>4.2044517724649628</v>
          </cell>
          <cell r="AD21">
            <v>0</v>
          </cell>
          <cell r="AE21">
            <v>231.4</v>
          </cell>
          <cell r="AF21">
            <v>240.8</v>
          </cell>
          <cell r="AG21">
            <v>240.8</v>
          </cell>
          <cell r="AH21">
            <v>291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122</v>
          </cell>
          <cell r="D22">
            <v>223</v>
          </cell>
          <cell r="E22">
            <v>199</v>
          </cell>
          <cell r="F22">
            <v>138</v>
          </cell>
          <cell r="G22">
            <v>0</v>
          </cell>
          <cell r="H22">
            <v>0.38</v>
          </cell>
          <cell r="I22">
            <v>40</v>
          </cell>
          <cell r="J22">
            <v>208</v>
          </cell>
          <cell r="K22">
            <v>-9</v>
          </cell>
          <cell r="L22">
            <v>120</v>
          </cell>
          <cell r="M22">
            <v>70</v>
          </cell>
          <cell r="N22">
            <v>0</v>
          </cell>
          <cell r="W22">
            <v>39.799999999999997</v>
          </cell>
          <cell r="Y22">
            <v>8.2412060301507548</v>
          </cell>
          <cell r="Z22">
            <v>3.4673366834170856</v>
          </cell>
          <cell r="AD22">
            <v>0</v>
          </cell>
          <cell r="AE22">
            <v>55.8</v>
          </cell>
          <cell r="AF22">
            <v>59.8</v>
          </cell>
          <cell r="AG22">
            <v>59.8</v>
          </cell>
          <cell r="AH22">
            <v>82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286</v>
          </cell>
          <cell r="D23">
            <v>730</v>
          </cell>
          <cell r="E23">
            <v>760</v>
          </cell>
          <cell r="F23">
            <v>234</v>
          </cell>
          <cell r="G23">
            <v>0</v>
          </cell>
          <cell r="H23">
            <v>0.35</v>
          </cell>
          <cell r="I23">
            <v>45</v>
          </cell>
          <cell r="J23">
            <v>778</v>
          </cell>
          <cell r="K23">
            <v>-18</v>
          </cell>
          <cell r="L23">
            <v>300</v>
          </cell>
          <cell r="M23">
            <v>150</v>
          </cell>
          <cell r="N23">
            <v>100</v>
          </cell>
          <cell r="W23">
            <v>152</v>
          </cell>
          <cell r="X23">
            <v>500</v>
          </cell>
          <cell r="Y23">
            <v>8.4473684210526319</v>
          </cell>
          <cell r="Z23">
            <v>1.5394736842105263</v>
          </cell>
          <cell r="AD23">
            <v>0</v>
          </cell>
          <cell r="AE23">
            <v>143.6</v>
          </cell>
          <cell r="AF23">
            <v>113.6</v>
          </cell>
          <cell r="AG23">
            <v>113.6</v>
          </cell>
          <cell r="AH23">
            <v>136</v>
          </cell>
          <cell r="AI23" t="str">
            <v>акиюльяб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1050</v>
          </cell>
          <cell r="D24">
            <v>686</v>
          </cell>
          <cell r="E24">
            <v>894</v>
          </cell>
          <cell r="F24">
            <v>838</v>
          </cell>
          <cell r="G24" t="str">
            <v>н</v>
          </cell>
          <cell r="H24">
            <v>0.35</v>
          </cell>
          <cell r="I24">
            <v>45</v>
          </cell>
          <cell r="J24">
            <v>894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W24">
            <v>42</v>
          </cell>
          <cell r="Y24">
            <v>19.952380952380953</v>
          </cell>
          <cell r="Z24">
            <v>19.952380952380953</v>
          </cell>
          <cell r="AD24">
            <v>684</v>
          </cell>
          <cell r="AE24">
            <v>52.4</v>
          </cell>
          <cell r="AF24">
            <v>79.8</v>
          </cell>
          <cell r="AG24">
            <v>79.8</v>
          </cell>
          <cell r="AH24">
            <v>53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253</v>
          </cell>
          <cell r="D25">
            <v>423</v>
          </cell>
          <cell r="E25">
            <v>415</v>
          </cell>
          <cell r="F25">
            <v>238</v>
          </cell>
          <cell r="G25">
            <v>0</v>
          </cell>
          <cell r="H25">
            <v>0.35</v>
          </cell>
          <cell r="I25">
            <v>45</v>
          </cell>
          <cell r="J25">
            <v>570</v>
          </cell>
          <cell r="K25">
            <v>-155</v>
          </cell>
          <cell r="L25">
            <v>50</v>
          </cell>
          <cell r="M25">
            <v>50</v>
          </cell>
          <cell r="N25">
            <v>0</v>
          </cell>
          <cell r="W25">
            <v>73.400000000000006</v>
          </cell>
          <cell r="X25">
            <v>150</v>
          </cell>
          <cell r="Y25">
            <v>6.6485013623978197</v>
          </cell>
          <cell r="Z25">
            <v>3.2425068119891005</v>
          </cell>
          <cell r="AD25">
            <v>48</v>
          </cell>
          <cell r="AE25">
            <v>91.8</v>
          </cell>
          <cell r="AF25">
            <v>78.599999999999994</v>
          </cell>
          <cell r="AG25">
            <v>78.599999999999994</v>
          </cell>
          <cell r="AH25">
            <v>92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427</v>
          </cell>
          <cell r="D26">
            <v>935</v>
          </cell>
          <cell r="E26">
            <v>927</v>
          </cell>
          <cell r="F26">
            <v>419</v>
          </cell>
          <cell r="G26">
            <v>0</v>
          </cell>
          <cell r="H26">
            <v>0.35</v>
          </cell>
          <cell r="I26">
            <v>45</v>
          </cell>
          <cell r="J26">
            <v>1005</v>
          </cell>
          <cell r="K26">
            <v>-78</v>
          </cell>
          <cell r="L26">
            <v>100</v>
          </cell>
          <cell r="M26">
            <v>150</v>
          </cell>
          <cell r="N26">
            <v>200</v>
          </cell>
          <cell r="W26">
            <v>185.4</v>
          </cell>
          <cell r="X26">
            <v>200</v>
          </cell>
          <cell r="Y26">
            <v>5.7659115426105716</v>
          </cell>
          <cell r="Z26">
            <v>2.2599784250269686</v>
          </cell>
          <cell r="AD26">
            <v>0</v>
          </cell>
          <cell r="AE26">
            <v>190.6</v>
          </cell>
          <cell r="AF26">
            <v>184.6</v>
          </cell>
          <cell r="AG26">
            <v>184.6</v>
          </cell>
          <cell r="AH26">
            <v>200</v>
          </cell>
          <cell r="AI26" t="str">
            <v>оконч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349.49599999999998</v>
          </cell>
          <cell r="D27">
            <v>737.85299999999995</v>
          </cell>
          <cell r="E27">
            <v>467.048</v>
          </cell>
          <cell r="F27">
            <v>185.148</v>
          </cell>
          <cell r="G27">
            <v>0</v>
          </cell>
          <cell r="H27">
            <v>1</v>
          </cell>
          <cell r="I27">
            <v>50</v>
          </cell>
          <cell r="J27">
            <v>443.69400000000002</v>
          </cell>
          <cell r="K27">
            <v>23.353999999999985</v>
          </cell>
          <cell r="L27">
            <v>150</v>
          </cell>
          <cell r="M27">
            <v>100</v>
          </cell>
          <cell r="N27">
            <v>80</v>
          </cell>
          <cell r="W27">
            <v>93.409599999999998</v>
          </cell>
          <cell r="X27">
            <v>70</v>
          </cell>
          <cell r="Y27">
            <v>6.264324009523647</v>
          </cell>
          <cell r="Z27">
            <v>1.9821089052945309</v>
          </cell>
          <cell r="AD27">
            <v>0</v>
          </cell>
          <cell r="AE27">
            <v>97.316400000000002</v>
          </cell>
          <cell r="AF27">
            <v>89.321400000000011</v>
          </cell>
          <cell r="AG27">
            <v>89.321400000000011</v>
          </cell>
          <cell r="AH27">
            <v>92.352000000000004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4099.2330000000002</v>
          </cell>
          <cell r="D28">
            <v>12823.437</v>
          </cell>
          <cell r="E28">
            <v>5293.2209999999995</v>
          </cell>
          <cell r="F28">
            <v>2429.85</v>
          </cell>
          <cell r="G28">
            <v>0</v>
          </cell>
          <cell r="H28">
            <v>1</v>
          </cell>
          <cell r="I28">
            <v>50</v>
          </cell>
          <cell r="J28">
            <v>5396.1949999999997</v>
          </cell>
          <cell r="K28">
            <v>-102.97400000000016</v>
          </cell>
          <cell r="L28">
            <v>1300</v>
          </cell>
          <cell r="M28">
            <v>1200</v>
          </cell>
          <cell r="N28">
            <v>1000</v>
          </cell>
          <cell r="W28">
            <v>1058.6442</v>
          </cell>
          <cell r="X28">
            <v>1200</v>
          </cell>
          <cell r="Y28">
            <v>6.7348878877341418</v>
          </cell>
          <cell r="Z28">
            <v>2.2952470716790399</v>
          </cell>
          <cell r="AD28">
            <v>0</v>
          </cell>
          <cell r="AE28">
            <v>1045.7303999999999</v>
          </cell>
          <cell r="AF28">
            <v>1129.6415999999999</v>
          </cell>
          <cell r="AG28">
            <v>1129.6415999999999</v>
          </cell>
          <cell r="AH28">
            <v>957.5</v>
          </cell>
          <cell r="AI28" t="str">
            <v>акиюльяб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231.16399999999999</v>
          </cell>
          <cell r="D29">
            <v>723.20100000000002</v>
          </cell>
          <cell r="E29">
            <v>381.238</v>
          </cell>
          <cell r="F29">
            <v>134.82</v>
          </cell>
          <cell r="G29">
            <v>0</v>
          </cell>
          <cell r="H29">
            <v>1</v>
          </cell>
          <cell r="I29">
            <v>50</v>
          </cell>
          <cell r="J29">
            <v>367.55200000000002</v>
          </cell>
          <cell r="K29">
            <v>13.685999999999979</v>
          </cell>
          <cell r="L29">
            <v>70</v>
          </cell>
          <cell r="M29">
            <v>80</v>
          </cell>
          <cell r="N29">
            <v>100</v>
          </cell>
          <cell r="W29">
            <v>76.247600000000006</v>
          </cell>
          <cell r="X29">
            <v>80</v>
          </cell>
          <cell r="Y29">
            <v>6.0961918801378658</v>
          </cell>
          <cell r="Z29">
            <v>1.7681868019452414</v>
          </cell>
          <cell r="AD29">
            <v>0</v>
          </cell>
          <cell r="AE29">
            <v>62.389800000000001</v>
          </cell>
          <cell r="AF29">
            <v>82.321400000000011</v>
          </cell>
          <cell r="AG29">
            <v>82.321400000000011</v>
          </cell>
          <cell r="AH29">
            <v>80.900000000000006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240.90700000000001</v>
          </cell>
          <cell r="D30">
            <v>1144.0050000000001</v>
          </cell>
          <cell r="E30">
            <v>572.54499999999996</v>
          </cell>
          <cell r="F30">
            <v>333</v>
          </cell>
          <cell r="G30">
            <v>0</v>
          </cell>
          <cell r="H30">
            <v>1</v>
          </cell>
          <cell r="I30">
            <v>50</v>
          </cell>
          <cell r="J30">
            <v>585.34299999999996</v>
          </cell>
          <cell r="K30">
            <v>-12.798000000000002</v>
          </cell>
          <cell r="L30">
            <v>200</v>
          </cell>
          <cell r="M30">
            <v>140</v>
          </cell>
          <cell r="N30">
            <v>0</v>
          </cell>
          <cell r="W30">
            <v>114.50899999999999</v>
          </cell>
          <cell r="X30">
            <v>300</v>
          </cell>
          <cell r="Y30">
            <v>8.4971486957357065</v>
          </cell>
          <cell r="Z30">
            <v>2.9080683614388394</v>
          </cell>
          <cell r="AD30">
            <v>0</v>
          </cell>
          <cell r="AE30">
            <v>119.54</v>
          </cell>
          <cell r="AF30">
            <v>107.8</v>
          </cell>
          <cell r="AG30">
            <v>107.8</v>
          </cell>
          <cell r="AH30">
            <v>124.785</v>
          </cell>
          <cell r="AI30" t="str">
            <v>ув в 2 раза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220.76400000000001</v>
          </cell>
          <cell r="D31">
            <v>190.37200000000001</v>
          </cell>
          <cell r="E31">
            <v>238.142</v>
          </cell>
          <cell r="F31">
            <v>169.75399999999999</v>
          </cell>
          <cell r="G31">
            <v>0</v>
          </cell>
          <cell r="H31">
            <v>1</v>
          </cell>
          <cell r="I31">
            <v>60</v>
          </cell>
          <cell r="J31">
            <v>243.33799999999999</v>
          </cell>
          <cell r="K31">
            <v>-5.195999999999998</v>
          </cell>
          <cell r="L31">
            <v>50</v>
          </cell>
          <cell r="M31">
            <v>30</v>
          </cell>
          <cell r="N31">
            <v>0</v>
          </cell>
          <cell r="W31">
            <v>47.628399999999999</v>
          </cell>
          <cell r="X31">
            <v>40</v>
          </cell>
          <cell r="Y31">
            <v>6.0836391732663708</v>
          </cell>
          <cell r="Z31">
            <v>3.5641340040815983</v>
          </cell>
          <cell r="AD31">
            <v>0</v>
          </cell>
          <cell r="AE31">
            <v>51.188000000000002</v>
          </cell>
          <cell r="AF31">
            <v>53.622</v>
          </cell>
          <cell r="AG31">
            <v>53.622</v>
          </cell>
          <cell r="AH31">
            <v>58.32</v>
          </cell>
          <cell r="AI31">
            <v>0</v>
          </cell>
        </row>
        <row r="32">
          <cell r="A32" t="str">
            <v xml:space="preserve"> 229  Колбаса Молочная Дугушка, в/у, ВЕС, ТМ Стародворье   ПОКОМ</v>
          </cell>
          <cell r="B32" t="str">
            <v>кг</v>
          </cell>
          <cell r="C32">
            <v>358.25299999999999</v>
          </cell>
          <cell r="D32">
            <v>1440.3579999999999</v>
          </cell>
          <cell r="E32">
            <v>655.9</v>
          </cell>
          <cell r="F32">
            <v>295.71300000000002</v>
          </cell>
          <cell r="G32">
            <v>0</v>
          </cell>
          <cell r="H32">
            <v>1</v>
          </cell>
          <cell r="I32">
            <v>50</v>
          </cell>
          <cell r="J32">
            <v>632.96</v>
          </cell>
          <cell r="K32">
            <v>22.939999999999941</v>
          </cell>
          <cell r="L32">
            <v>200</v>
          </cell>
          <cell r="M32">
            <v>150</v>
          </cell>
          <cell r="N32">
            <v>50</v>
          </cell>
          <cell r="W32">
            <v>131.18</v>
          </cell>
          <cell r="X32">
            <v>100</v>
          </cell>
          <cell r="Y32">
            <v>6.0658103369416061</v>
          </cell>
          <cell r="Z32">
            <v>2.2542536972099407</v>
          </cell>
          <cell r="AD32">
            <v>0</v>
          </cell>
          <cell r="AE32">
            <v>120.07959999999999</v>
          </cell>
          <cell r="AF32">
            <v>122.89059999999999</v>
          </cell>
          <cell r="AG32">
            <v>122.89059999999999</v>
          </cell>
          <cell r="AH32">
            <v>135.982</v>
          </cell>
          <cell r="AI32">
            <v>0</v>
          </cell>
        </row>
        <row r="33">
          <cell r="A33" t="str">
            <v xml:space="preserve"> 230  Колбаса Молочная Особая ТМ Особый рецепт, п/а, ВЕС. ПОКОМ</v>
          </cell>
          <cell r="B33" t="str">
            <v>кг</v>
          </cell>
          <cell r="C33">
            <v>2982.0030000000002</v>
          </cell>
          <cell r="D33">
            <v>4623.7449999999999</v>
          </cell>
          <cell r="E33">
            <v>4917.0309999999999</v>
          </cell>
          <cell r="F33">
            <v>2618.4369999999999</v>
          </cell>
          <cell r="G33">
            <v>0</v>
          </cell>
          <cell r="H33">
            <v>0</v>
          </cell>
          <cell r="I33">
            <v>60</v>
          </cell>
          <cell r="J33">
            <v>4971.3310000000001</v>
          </cell>
          <cell r="K33">
            <v>-54.300000000000182</v>
          </cell>
          <cell r="L33">
            <v>0</v>
          </cell>
          <cell r="M33">
            <v>0</v>
          </cell>
          <cell r="N33">
            <v>0</v>
          </cell>
          <cell r="W33">
            <v>983.40620000000001</v>
          </cell>
          <cell r="Y33">
            <v>2.662619983481902</v>
          </cell>
          <cell r="Z33">
            <v>2.662619983481902</v>
          </cell>
          <cell r="AD33">
            <v>0</v>
          </cell>
          <cell r="AE33">
            <v>950.31479999999988</v>
          </cell>
          <cell r="AF33">
            <v>1120.5999999999999</v>
          </cell>
          <cell r="AG33">
            <v>1120.5999999999999</v>
          </cell>
          <cell r="AH33">
            <v>504.51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B34" t="str">
            <v>кг</v>
          </cell>
          <cell r="C34">
            <v>123.371</v>
          </cell>
          <cell r="D34">
            <v>371.12400000000002</v>
          </cell>
          <cell r="E34">
            <v>331.12200000000001</v>
          </cell>
          <cell r="F34">
            <v>158.95500000000001</v>
          </cell>
          <cell r="G34">
            <v>0</v>
          </cell>
          <cell r="H34">
            <v>1</v>
          </cell>
          <cell r="I34">
            <v>60</v>
          </cell>
          <cell r="J34">
            <v>326.90300000000002</v>
          </cell>
          <cell r="K34">
            <v>4.2189999999999941</v>
          </cell>
          <cell r="L34">
            <v>50</v>
          </cell>
          <cell r="M34">
            <v>50</v>
          </cell>
          <cell r="N34">
            <v>80</v>
          </cell>
          <cell r="W34">
            <v>66.224400000000003</v>
          </cell>
          <cell r="X34">
            <v>70</v>
          </cell>
          <cell r="Y34">
            <v>6.1752918863742066</v>
          </cell>
          <cell r="Z34">
            <v>2.4002482468697339</v>
          </cell>
          <cell r="AD34">
            <v>0</v>
          </cell>
          <cell r="AE34">
            <v>63.038200000000003</v>
          </cell>
          <cell r="AF34">
            <v>60.919200000000004</v>
          </cell>
          <cell r="AG34">
            <v>60.919200000000004</v>
          </cell>
          <cell r="AH34">
            <v>64.459000000000003</v>
          </cell>
          <cell r="AI34">
            <v>0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B35" t="str">
            <v>кг</v>
          </cell>
          <cell r="C35">
            <v>128.25299999999999</v>
          </cell>
          <cell r="D35">
            <v>280.13</v>
          </cell>
          <cell r="E35">
            <v>278.67500000000001</v>
          </cell>
          <cell r="F35">
            <v>123.51300000000001</v>
          </cell>
          <cell r="G35">
            <v>0</v>
          </cell>
          <cell r="H35">
            <v>1</v>
          </cell>
          <cell r="I35">
            <v>60</v>
          </cell>
          <cell r="J35">
            <v>264.78199999999998</v>
          </cell>
          <cell r="K35">
            <v>13.893000000000029</v>
          </cell>
          <cell r="L35">
            <v>50</v>
          </cell>
          <cell r="M35">
            <v>50</v>
          </cell>
          <cell r="N35">
            <v>50</v>
          </cell>
          <cell r="W35">
            <v>55.734999999999999</v>
          </cell>
          <cell r="X35">
            <v>70</v>
          </cell>
          <cell r="Y35">
            <v>6.1633264555485789</v>
          </cell>
          <cell r="Z35">
            <v>2.2160760742800756</v>
          </cell>
          <cell r="AD35">
            <v>0</v>
          </cell>
          <cell r="AE35">
            <v>54.338999999999999</v>
          </cell>
          <cell r="AF35">
            <v>55.556600000000003</v>
          </cell>
          <cell r="AG35">
            <v>55.556600000000003</v>
          </cell>
          <cell r="AH35">
            <v>58.31</v>
          </cell>
          <cell r="AI35">
            <v>0</v>
          </cell>
        </row>
        <row r="36">
          <cell r="A36" t="str">
            <v xml:space="preserve"> 240  Колбаса Салями охотничья, ВЕС. ПОКОМ</v>
          </cell>
          <cell r="B36" t="str">
            <v>кг</v>
          </cell>
          <cell r="C36">
            <v>12.013999999999999</v>
          </cell>
          <cell r="D36">
            <v>31.475000000000001</v>
          </cell>
          <cell r="E36">
            <v>31.2</v>
          </cell>
          <cell r="F36">
            <v>12.247</v>
          </cell>
          <cell r="G36">
            <v>0</v>
          </cell>
          <cell r="H36">
            <v>1</v>
          </cell>
          <cell r="I36">
            <v>180</v>
          </cell>
          <cell r="J36">
            <v>28.934000000000001</v>
          </cell>
          <cell r="K36">
            <v>2.2659999999999982</v>
          </cell>
          <cell r="L36">
            <v>30</v>
          </cell>
          <cell r="M36">
            <v>0</v>
          </cell>
          <cell r="N36">
            <v>0</v>
          </cell>
          <cell r="W36">
            <v>6.24</v>
          </cell>
          <cell r="Y36">
            <v>6.7703525641025637</v>
          </cell>
          <cell r="Z36">
            <v>1.9626602564102564</v>
          </cell>
          <cell r="AD36">
            <v>0</v>
          </cell>
          <cell r="AE36">
            <v>5.3944000000000001</v>
          </cell>
          <cell r="AF36">
            <v>6.0031999999999996</v>
          </cell>
          <cell r="AG36">
            <v>6.0031999999999996</v>
          </cell>
          <cell r="AH36">
            <v>8.0009999999999994</v>
          </cell>
          <cell r="AI36" t="e">
            <v>#N/A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B37" t="str">
            <v>кг</v>
          </cell>
          <cell r="C37">
            <v>529.14300000000003</v>
          </cell>
          <cell r="D37">
            <v>338.13499999999999</v>
          </cell>
          <cell r="E37">
            <v>661.42100000000005</v>
          </cell>
          <cell r="F37">
            <v>194.39099999999999</v>
          </cell>
          <cell r="G37">
            <v>0</v>
          </cell>
          <cell r="H37">
            <v>1</v>
          </cell>
          <cell r="I37">
            <v>60</v>
          </cell>
          <cell r="J37">
            <v>630.47699999999998</v>
          </cell>
          <cell r="K37">
            <v>30.944000000000074</v>
          </cell>
          <cell r="L37">
            <v>150</v>
          </cell>
          <cell r="M37">
            <v>120</v>
          </cell>
          <cell r="N37">
            <v>160</v>
          </cell>
          <cell r="W37">
            <v>132.2842</v>
          </cell>
          <cell r="X37">
            <v>190</v>
          </cell>
          <cell r="Y37">
            <v>6.1563739282544701</v>
          </cell>
          <cell r="Z37">
            <v>1.4694952231634617</v>
          </cell>
          <cell r="AD37">
            <v>0</v>
          </cell>
          <cell r="AE37">
            <v>138.6292</v>
          </cell>
          <cell r="AF37">
            <v>136.35679999999999</v>
          </cell>
          <cell r="AG37">
            <v>136.35679999999999</v>
          </cell>
          <cell r="AH37">
            <v>149.05799999999999</v>
          </cell>
          <cell r="AI37">
            <v>0</v>
          </cell>
        </row>
        <row r="38">
          <cell r="A38" t="str">
            <v xml:space="preserve"> 247  Сардельки Нежные, ВЕС.  ПОКОМ</v>
          </cell>
          <cell r="B38" t="str">
            <v>кг</v>
          </cell>
          <cell r="C38">
            <v>123.407</v>
          </cell>
          <cell r="D38">
            <v>100.949</v>
          </cell>
          <cell r="E38">
            <v>189.91900000000001</v>
          </cell>
          <cell r="F38">
            <v>30.273</v>
          </cell>
          <cell r="G38">
            <v>0</v>
          </cell>
          <cell r="H38">
            <v>1</v>
          </cell>
          <cell r="I38">
            <v>30</v>
          </cell>
          <cell r="J38">
            <v>183.309</v>
          </cell>
          <cell r="K38">
            <v>6.6100000000000136</v>
          </cell>
          <cell r="L38">
            <v>100</v>
          </cell>
          <cell r="M38">
            <v>30</v>
          </cell>
          <cell r="N38">
            <v>20</v>
          </cell>
          <cell r="W38">
            <v>37.983800000000002</v>
          </cell>
          <cell r="X38">
            <v>40</v>
          </cell>
          <cell r="Y38">
            <v>5.7991301554873385</v>
          </cell>
          <cell r="Z38">
            <v>0.79699766742663969</v>
          </cell>
          <cell r="AD38">
            <v>0</v>
          </cell>
          <cell r="AE38">
            <v>31.694399999999995</v>
          </cell>
          <cell r="AF38">
            <v>28.316000000000003</v>
          </cell>
          <cell r="AG38">
            <v>28.316000000000003</v>
          </cell>
          <cell r="AH38">
            <v>45.665999999999997</v>
          </cell>
          <cell r="AI38">
            <v>0</v>
          </cell>
        </row>
        <row r="39">
          <cell r="A39" t="str">
            <v xml:space="preserve"> 248  Сардельки Сочные ТМ Особый рецепт,   ПОКОМ</v>
          </cell>
          <cell r="B39" t="str">
            <v>кг</v>
          </cell>
          <cell r="C39">
            <v>86.602000000000004</v>
          </cell>
          <cell r="D39">
            <v>223.39099999999999</v>
          </cell>
          <cell r="E39">
            <v>131.77000000000001</v>
          </cell>
          <cell r="F39">
            <v>167.34299999999999</v>
          </cell>
          <cell r="G39" t="str">
            <v>н</v>
          </cell>
          <cell r="H39">
            <v>1</v>
          </cell>
          <cell r="I39">
            <v>30</v>
          </cell>
          <cell r="J39">
            <v>142.36000000000001</v>
          </cell>
          <cell r="K39">
            <v>-10.590000000000003</v>
          </cell>
          <cell r="L39">
            <v>110</v>
          </cell>
          <cell r="M39">
            <v>50</v>
          </cell>
          <cell r="N39">
            <v>0</v>
          </cell>
          <cell r="W39">
            <v>26.354000000000003</v>
          </cell>
          <cell r="Y39">
            <v>12.420998709873261</v>
          </cell>
          <cell r="Z39">
            <v>6.3498140699704022</v>
          </cell>
          <cell r="AD39">
            <v>0</v>
          </cell>
          <cell r="AE39">
            <v>30.306799999999999</v>
          </cell>
          <cell r="AF39">
            <v>37.382799999999996</v>
          </cell>
          <cell r="AG39">
            <v>37.382799999999996</v>
          </cell>
          <cell r="AH39">
            <v>25.748999999999999</v>
          </cell>
          <cell r="AI39" t="str">
            <v>увел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774.25699999999995</v>
          </cell>
          <cell r="D40">
            <v>1270.9159999999999</v>
          </cell>
          <cell r="E40">
            <v>1448.99</v>
          </cell>
          <cell r="F40">
            <v>565.57399999999996</v>
          </cell>
          <cell r="G40">
            <v>0</v>
          </cell>
          <cell r="H40">
            <v>1</v>
          </cell>
          <cell r="I40">
            <v>30</v>
          </cell>
          <cell r="J40">
            <v>1412.106</v>
          </cell>
          <cell r="K40">
            <v>36.884000000000015</v>
          </cell>
          <cell r="L40">
            <v>400</v>
          </cell>
          <cell r="M40">
            <v>300</v>
          </cell>
          <cell r="N40">
            <v>200</v>
          </cell>
          <cell r="W40">
            <v>289.798</v>
          </cell>
          <cell r="X40">
            <v>220</v>
          </cell>
          <cell r="Y40">
            <v>5.8163755443446821</v>
          </cell>
          <cell r="Z40">
            <v>1.9516145729094057</v>
          </cell>
          <cell r="AD40">
            <v>0</v>
          </cell>
          <cell r="AE40">
            <v>253.05840000000003</v>
          </cell>
          <cell r="AF40">
            <v>239.44239999999999</v>
          </cell>
          <cell r="AG40">
            <v>239.44239999999999</v>
          </cell>
          <cell r="AH40">
            <v>239.322</v>
          </cell>
          <cell r="AI40" t="str">
            <v>оконч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150.71600000000001</v>
          </cell>
          <cell r="D41">
            <v>48.956000000000003</v>
          </cell>
          <cell r="E41">
            <v>129.857</v>
          </cell>
          <cell r="F41">
            <v>69.814999999999998</v>
          </cell>
          <cell r="G41">
            <v>0</v>
          </cell>
          <cell r="H41">
            <v>1</v>
          </cell>
          <cell r="I41">
            <v>40</v>
          </cell>
          <cell r="J41">
            <v>132.46100000000001</v>
          </cell>
          <cell r="K41">
            <v>-2.6040000000000134</v>
          </cell>
          <cell r="L41">
            <v>50</v>
          </cell>
          <cell r="M41">
            <v>40</v>
          </cell>
          <cell r="N41">
            <v>0</v>
          </cell>
          <cell r="W41">
            <v>25.971399999999999</v>
          </cell>
          <cell r="Y41">
            <v>6.1534996188114617</v>
          </cell>
          <cell r="Z41">
            <v>2.6881492718913882</v>
          </cell>
          <cell r="AD41">
            <v>0</v>
          </cell>
          <cell r="AE41">
            <v>17.328399999999998</v>
          </cell>
          <cell r="AF41">
            <v>26.252600000000001</v>
          </cell>
          <cell r="AG41">
            <v>26.252600000000001</v>
          </cell>
          <cell r="AH41">
            <v>22.97</v>
          </cell>
          <cell r="AI41">
            <v>0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B42" t="str">
            <v>кг</v>
          </cell>
          <cell r="C42">
            <v>28.568000000000001</v>
          </cell>
          <cell r="D42">
            <v>419.37099999999998</v>
          </cell>
          <cell r="E42">
            <v>271.02600000000001</v>
          </cell>
          <cell r="F42">
            <v>164.583</v>
          </cell>
          <cell r="G42" t="str">
            <v>н</v>
          </cell>
          <cell r="H42">
            <v>1</v>
          </cell>
          <cell r="I42">
            <v>35</v>
          </cell>
          <cell r="J42">
            <v>294.93900000000002</v>
          </cell>
          <cell r="K42">
            <v>-23.913000000000011</v>
          </cell>
          <cell r="L42">
            <v>30</v>
          </cell>
          <cell r="M42">
            <v>30</v>
          </cell>
          <cell r="N42">
            <v>0</v>
          </cell>
          <cell r="W42">
            <v>54.205200000000005</v>
          </cell>
          <cell r="X42">
            <v>100</v>
          </cell>
          <cell r="Y42">
            <v>5.9880417376930613</v>
          </cell>
          <cell r="Z42">
            <v>3.0362954107723978</v>
          </cell>
          <cell r="AD42">
            <v>0</v>
          </cell>
          <cell r="AE42">
            <v>26.164800000000003</v>
          </cell>
          <cell r="AF42">
            <v>39.8688</v>
          </cell>
          <cell r="AG42">
            <v>39.8688</v>
          </cell>
          <cell r="AH42">
            <v>66.006</v>
          </cell>
          <cell r="AI42">
            <v>0</v>
          </cell>
        </row>
        <row r="43">
          <cell r="A43" t="str">
            <v xml:space="preserve"> 263  Шпикачки Стародворские, ВЕС.  ПОКОМ</v>
          </cell>
          <cell r="B43" t="str">
            <v>кг</v>
          </cell>
          <cell r="C43">
            <v>32.021999999999998</v>
          </cell>
          <cell r="D43">
            <v>296.49799999999999</v>
          </cell>
          <cell r="E43">
            <v>127.77500000000001</v>
          </cell>
          <cell r="F43">
            <v>194.02</v>
          </cell>
          <cell r="G43">
            <v>0</v>
          </cell>
          <cell r="H43">
            <v>1</v>
          </cell>
          <cell r="I43">
            <v>30</v>
          </cell>
          <cell r="J43">
            <v>142.268</v>
          </cell>
          <cell r="K43">
            <v>-14.492999999999995</v>
          </cell>
          <cell r="L43">
            <v>0</v>
          </cell>
          <cell r="M43">
            <v>40</v>
          </cell>
          <cell r="N43">
            <v>0</v>
          </cell>
          <cell r="W43">
            <v>25.555</v>
          </cell>
          <cell r="Y43">
            <v>9.1575034239874782</v>
          </cell>
          <cell r="Z43">
            <v>7.5922520054783806</v>
          </cell>
          <cell r="AD43">
            <v>0</v>
          </cell>
          <cell r="AE43">
            <v>33.060199999999995</v>
          </cell>
          <cell r="AF43">
            <v>33.012999999999998</v>
          </cell>
          <cell r="AG43">
            <v>33.012999999999998</v>
          </cell>
          <cell r="AH43">
            <v>26.9</v>
          </cell>
          <cell r="AI43">
            <v>0</v>
          </cell>
        </row>
        <row r="44">
          <cell r="A44" t="str">
            <v xml:space="preserve"> 265  Колбаса Балыкбургская, ВЕС, ТМ Баварушка  ПОКОМ</v>
          </cell>
          <cell r="B44" t="str">
            <v>кг</v>
          </cell>
          <cell r="C44">
            <v>237.81200000000001</v>
          </cell>
          <cell r="D44">
            <v>253.16900000000001</v>
          </cell>
          <cell r="E44">
            <v>364.87400000000002</v>
          </cell>
          <cell r="F44">
            <v>116.081</v>
          </cell>
          <cell r="G44" t="str">
            <v>н</v>
          </cell>
          <cell r="H44">
            <v>1</v>
          </cell>
          <cell r="I44">
            <v>45</v>
          </cell>
          <cell r="J44">
            <v>367.53899999999999</v>
          </cell>
          <cell r="K44">
            <v>-2.6649999999999636</v>
          </cell>
          <cell r="L44">
            <v>60</v>
          </cell>
          <cell r="M44">
            <v>70</v>
          </cell>
          <cell r="N44">
            <v>130</v>
          </cell>
          <cell r="W44">
            <v>72.974800000000002</v>
          </cell>
          <cell r="X44">
            <v>70</v>
          </cell>
          <cell r="Y44">
            <v>6.1128088052313947</v>
          </cell>
          <cell r="Z44">
            <v>1.5906998032197417</v>
          </cell>
          <cell r="AD44">
            <v>0</v>
          </cell>
          <cell r="AE44">
            <v>63.456600000000002</v>
          </cell>
          <cell r="AF44">
            <v>63.189399999999999</v>
          </cell>
          <cell r="AG44">
            <v>63.189399999999999</v>
          </cell>
          <cell r="AH44">
            <v>55.055</v>
          </cell>
          <cell r="AI44">
            <v>0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B45" t="str">
            <v>кг</v>
          </cell>
          <cell r="C45">
            <v>194.00399999999999</v>
          </cell>
          <cell r="D45">
            <v>228.91800000000001</v>
          </cell>
          <cell r="E45">
            <v>285.04500000000002</v>
          </cell>
          <cell r="F45">
            <v>129.25700000000001</v>
          </cell>
          <cell r="G45" t="str">
            <v>н</v>
          </cell>
          <cell r="H45">
            <v>1</v>
          </cell>
          <cell r="I45">
            <v>45</v>
          </cell>
          <cell r="J45">
            <v>293.36799999999999</v>
          </cell>
          <cell r="K45">
            <v>-8.3229999999999791</v>
          </cell>
          <cell r="L45">
            <v>60</v>
          </cell>
          <cell r="M45">
            <v>60</v>
          </cell>
          <cell r="N45">
            <v>50</v>
          </cell>
          <cell r="W45">
            <v>57.009</v>
          </cell>
          <cell r="X45">
            <v>50</v>
          </cell>
          <cell r="Y45">
            <v>6.1263484712940066</v>
          </cell>
          <cell r="Z45">
            <v>2.2673086705607886</v>
          </cell>
          <cell r="AD45">
            <v>0</v>
          </cell>
          <cell r="AE45">
            <v>55.687400000000004</v>
          </cell>
          <cell r="AF45">
            <v>58.442799999999998</v>
          </cell>
          <cell r="AG45">
            <v>58.442799999999998</v>
          </cell>
          <cell r="AH45">
            <v>56.003999999999998</v>
          </cell>
          <cell r="AI45">
            <v>0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B46" t="str">
            <v>кг</v>
          </cell>
          <cell r="C46">
            <v>192.65799999999999</v>
          </cell>
          <cell r="D46">
            <v>212.87200000000001</v>
          </cell>
          <cell r="E46">
            <v>298.697</v>
          </cell>
          <cell r="F46">
            <v>98.947999999999993</v>
          </cell>
          <cell r="G46" t="str">
            <v>н</v>
          </cell>
          <cell r="H46">
            <v>1</v>
          </cell>
          <cell r="I46">
            <v>45</v>
          </cell>
          <cell r="J46">
            <v>308.99200000000002</v>
          </cell>
          <cell r="K46">
            <v>-10.295000000000016</v>
          </cell>
          <cell r="L46">
            <v>50</v>
          </cell>
          <cell r="M46">
            <v>60</v>
          </cell>
          <cell r="N46">
            <v>90</v>
          </cell>
          <cell r="W46">
            <v>59.739400000000003</v>
          </cell>
          <cell r="X46">
            <v>70</v>
          </cell>
          <cell r="Y46">
            <v>6.1759575757372849</v>
          </cell>
          <cell r="Z46">
            <v>1.6563273149713587</v>
          </cell>
          <cell r="AD46">
            <v>0</v>
          </cell>
          <cell r="AE46">
            <v>47.226199999999999</v>
          </cell>
          <cell r="AF46">
            <v>59.727200000000003</v>
          </cell>
          <cell r="AG46">
            <v>59.727200000000003</v>
          </cell>
          <cell r="AH46">
            <v>48.823999999999998</v>
          </cell>
          <cell r="AI46">
            <v>0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B47" t="str">
            <v>шт</v>
          </cell>
          <cell r="C47">
            <v>1666</v>
          </cell>
          <cell r="D47">
            <v>2258</v>
          </cell>
          <cell r="E47">
            <v>1726</v>
          </cell>
          <cell r="F47">
            <v>980</v>
          </cell>
          <cell r="G47" t="str">
            <v>акк</v>
          </cell>
          <cell r="H47">
            <v>0.35</v>
          </cell>
          <cell r="I47">
            <v>40</v>
          </cell>
          <cell r="J47">
            <v>1283</v>
          </cell>
          <cell r="K47">
            <v>443</v>
          </cell>
          <cell r="L47">
            <v>400</v>
          </cell>
          <cell r="M47">
            <v>400</v>
          </cell>
          <cell r="N47">
            <v>0</v>
          </cell>
          <cell r="W47">
            <v>345.2</v>
          </cell>
          <cell r="X47">
            <v>700</v>
          </cell>
          <cell r="Y47">
            <v>7.1842410196987254</v>
          </cell>
          <cell r="Z47">
            <v>2.8389339513325611</v>
          </cell>
          <cell r="AD47">
            <v>0</v>
          </cell>
          <cell r="AE47">
            <v>472.6</v>
          </cell>
          <cell r="AF47">
            <v>360.4</v>
          </cell>
          <cell r="AG47">
            <v>360.4</v>
          </cell>
          <cell r="AH47">
            <v>263</v>
          </cell>
          <cell r="AI47" t="str">
            <v>акиюльяб</v>
          </cell>
        </row>
        <row r="48">
          <cell r="A48" t="str">
            <v xml:space="preserve"> 273  Сосиски Сочинки с сочной грудинкой, МГС 0.4кг,   ПОКОМ</v>
          </cell>
          <cell r="B48" t="str">
            <v>шт</v>
          </cell>
          <cell r="C48">
            <v>4606</v>
          </cell>
          <cell r="D48">
            <v>3645</v>
          </cell>
          <cell r="E48">
            <v>5461</v>
          </cell>
          <cell r="F48">
            <v>1819</v>
          </cell>
          <cell r="G48" t="str">
            <v>акк</v>
          </cell>
          <cell r="H48">
            <v>0.4</v>
          </cell>
          <cell r="I48">
            <v>40</v>
          </cell>
          <cell r="J48">
            <v>3948</v>
          </cell>
          <cell r="K48">
            <v>1513</v>
          </cell>
          <cell r="L48">
            <v>800</v>
          </cell>
          <cell r="M48">
            <v>1000</v>
          </cell>
          <cell r="N48">
            <v>300</v>
          </cell>
          <cell r="W48">
            <v>897.8</v>
          </cell>
          <cell r="X48">
            <v>1500</v>
          </cell>
          <cell r="Y48">
            <v>6.0358654488750281</v>
          </cell>
          <cell r="Z48">
            <v>2.0260637112942752</v>
          </cell>
          <cell r="AD48">
            <v>972</v>
          </cell>
          <cell r="AE48">
            <v>1113.5999999999999</v>
          </cell>
          <cell r="AF48">
            <v>1102.8</v>
          </cell>
          <cell r="AG48">
            <v>1102.8</v>
          </cell>
          <cell r="AH48">
            <v>808</v>
          </cell>
          <cell r="AI48">
            <v>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B49" t="str">
            <v>шт</v>
          </cell>
          <cell r="C49">
            <v>2522</v>
          </cell>
          <cell r="D49">
            <v>28188</v>
          </cell>
          <cell r="E49">
            <v>8272</v>
          </cell>
          <cell r="F49">
            <v>2546</v>
          </cell>
          <cell r="G49">
            <v>0</v>
          </cell>
          <cell r="H49">
            <v>0.45</v>
          </cell>
          <cell r="I49">
            <v>45</v>
          </cell>
          <cell r="J49">
            <v>8267</v>
          </cell>
          <cell r="K49">
            <v>5</v>
          </cell>
          <cell r="L49">
            <v>1800</v>
          </cell>
          <cell r="M49">
            <v>1500</v>
          </cell>
          <cell r="N49">
            <v>700</v>
          </cell>
          <cell r="W49">
            <v>1236.4000000000001</v>
          </cell>
          <cell r="X49">
            <v>1000</v>
          </cell>
          <cell r="Y49">
            <v>6.1032028469750887</v>
          </cell>
          <cell r="Z49">
            <v>2.0592041410546749</v>
          </cell>
          <cell r="AD49">
            <v>2090</v>
          </cell>
          <cell r="AE49">
            <v>1052.4000000000001</v>
          </cell>
          <cell r="AF49">
            <v>1226.8</v>
          </cell>
          <cell r="AG49">
            <v>1226.8</v>
          </cell>
          <cell r="AH49">
            <v>723</v>
          </cell>
          <cell r="AI49" t="str">
            <v>июльпер</v>
          </cell>
        </row>
        <row r="50">
          <cell r="A50" t="str">
            <v xml:space="preserve"> 283  Сосиски Сочинки, ВЕС, ТМ Стародворье ПОКОМ</v>
          </cell>
          <cell r="B50" t="str">
            <v>кг</v>
          </cell>
          <cell r="C50">
            <v>313.024</v>
          </cell>
          <cell r="D50">
            <v>992.98400000000004</v>
          </cell>
          <cell r="E50">
            <v>817.77300000000002</v>
          </cell>
          <cell r="F50">
            <v>452.65499999999997</v>
          </cell>
          <cell r="G50" t="str">
            <v>оконч</v>
          </cell>
          <cell r="H50">
            <v>1</v>
          </cell>
          <cell r="I50">
            <v>40</v>
          </cell>
          <cell r="J50">
            <v>773.375</v>
          </cell>
          <cell r="K50">
            <v>44.398000000000025</v>
          </cell>
          <cell r="L50">
            <v>0</v>
          </cell>
          <cell r="M50">
            <v>160</v>
          </cell>
          <cell r="N50">
            <v>200</v>
          </cell>
          <cell r="W50">
            <v>163.55459999999999</v>
          </cell>
          <cell r="X50">
            <v>200</v>
          </cell>
          <cell r="Y50">
            <v>6.1915409288396654</v>
          </cell>
          <cell r="Z50">
            <v>2.767607881404742</v>
          </cell>
          <cell r="AD50">
            <v>0</v>
          </cell>
          <cell r="AE50">
            <v>122.05839999999998</v>
          </cell>
          <cell r="AF50">
            <v>150.8682</v>
          </cell>
          <cell r="AG50">
            <v>150.8682</v>
          </cell>
          <cell r="AH50">
            <v>141.46299999999999</v>
          </cell>
          <cell r="AI50">
            <v>0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B51" t="str">
            <v>шт</v>
          </cell>
          <cell r="C51">
            <v>742</v>
          </cell>
          <cell r="D51">
            <v>507</v>
          </cell>
          <cell r="E51">
            <v>685</v>
          </cell>
          <cell r="F51">
            <v>557</v>
          </cell>
          <cell r="G51">
            <v>0</v>
          </cell>
          <cell r="H51">
            <v>0.1</v>
          </cell>
          <cell r="I51">
            <v>730</v>
          </cell>
          <cell r="J51">
            <v>692</v>
          </cell>
          <cell r="K51">
            <v>-7</v>
          </cell>
          <cell r="L51">
            <v>0</v>
          </cell>
          <cell r="M51">
            <v>500</v>
          </cell>
          <cell r="N51">
            <v>0</v>
          </cell>
          <cell r="W51">
            <v>137</v>
          </cell>
          <cell r="X51">
            <v>700</v>
          </cell>
          <cell r="Y51">
            <v>12.824817518248175</v>
          </cell>
          <cell r="Z51">
            <v>4.0656934306569346</v>
          </cell>
          <cell r="AD51">
            <v>0</v>
          </cell>
          <cell r="AE51">
            <v>147</v>
          </cell>
          <cell r="AF51">
            <v>124.6</v>
          </cell>
          <cell r="AG51">
            <v>124.6</v>
          </cell>
          <cell r="AH51">
            <v>178</v>
          </cell>
          <cell r="AI51">
            <v>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B52" t="str">
            <v>шт</v>
          </cell>
          <cell r="C52">
            <v>255</v>
          </cell>
          <cell r="D52">
            <v>1678</v>
          </cell>
          <cell r="E52">
            <v>1316</v>
          </cell>
          <cell r="F52">
            <v>554</v>
          </cell>
          <cell r="G52">
            <v>0</v>
          </cell>
          <cell r="H52">
            <v>0.35</v>
          </cell>
          <cell r="I52">
            <v>40</v>
          </cell>
          <cell r="J52">
            <v>1416</v>
          </cell>
          <cell r="K52">
            <v>-100</v>
          </cell>
          <cell r="L52">
            <v>300</v>
          </cell>
          <cell r="M52">
            <v>250</v>
          </cell>
          <cell r="N52">
            <v>140</v>
          </cell>
          <cell r="W52">
            <v>263.2</v>
          </cell>
          <cell r="X52">
            <v>400</v>
          </cell>
          <cell r="Y52">
            <v>6.2462006079027361</v>
          </cell>
          <cell r="Z52">
            <v>2.1048632218844987</v>
          </cell>
          <cell r="AD52">
            <v>0</v>
          </cell>
          <cell r="AE52">
            <v>255.4</v>
          </cell>
          <cell r="AF52">
            <v>250.6</v>
          </cell>
          <cell r="AG52">
            <v>250.6</v>
          </cell>
          <cell r="AH52">
            <v>358</v>
          </cell>
          <cell r="AI52">
            <v>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B53" t="str">
            <v>кг</v>
          </cell>
          <cell r="C53">
            <v>34.067</v>
          </cell>
          <cell r="D53">
            <v>490.69600000000003</v>
          </cell>
          <cell r="E53">
            <v>265.23399999999998</v>
          </cell>
          <cell r="F53">
            <v>253.70500000000001</v>
          </cell>
          <cell r="G53">
            <v>0</v>
          </cell>
          <cell r="H53">
            <v>1</v>
          </cell>
          <cell r="I53">
            <v>40</v>
          </cell>
          <cell r="J53">
            <v>311.30599999999998</v>
          </cell>
          <cell r="K53">
            <v>-46.072000000000003</v>
          </cell>
          <cell r="L53">
            <v>30</v>
          </cell>
          <cell r="M53">
            <v>30</v>
          </cell>
          <cell r="N53">
            <v>0</v>
          </cell>
          <cell r="W53">
            <v>53.046799999999998</v>
          </cell>
          <cell r="X53">
            <v>50</v>
          </cell>
          <cell r="Y53">
            <v>6.8563042445538667</v>
          </cell>
          <cell r="Z53">
            <v>4.7826636102460469</v>
          </cell>
          <cell r="AD53">
            <v>0</v>
          </cell>
          <cell r="AE53">
            <v>55.782399999999996</v>
          </cell>
          <cell r="AF53">
            <v>48.421199999999999</v>
          </cell>
          <cell r="AG53">
            <v>48.421199999999999</v>
          </cell>
          <cell r="AH53">
            <v>43.74</v>
          </cell>
          <cell r="AI53">
            <v>0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1650</v>
          </cell>
          <cell r="D54">
            <v>1704</v>
          </cell>
          <cell r="E54">
            <v>2602</v>
          </cell>
          <cell r="F54">
            <v>695</v>
          </cell>
          <cell r="G54">
            <v>0</v>
          </cell>
          <cell r="H54">
            <v>0.4</v>
          </cell>
          <cell r="I54">
            <v>35</v>
          </cell>
          <cell r="J54">
            <v>2616</v>
          </cell>
          <cell r="K54">
            <v>-14</v>
          </cell>
          <cell r="L54">
            <v>800</v>
          </cell>
          <cell r="M54">
            <v>500</v>
          </cell>
          <cell r="N54">
            <v>300</v>
          </cell>
          <cell r="W54">
            <v>520.4</v>
          </cell>
          <cell r="X54">
            <v>900</v>
          </cell>
          <cell r="Y54">
            <v>6.1395080707148351</v>
          </cell>
          <cell r="Z54">
            <v>1.3355111452728672</v>
          </cell>
          <cell r="AD54">
            <v>0</v>
          </cell>
          <cell r="AE54">
            <v>575</v>
          </cell>
          <cell r="AF54">
            <v>559.4</v>
          </cell>
          <cell r="AG54">
            <v>559.4</v>
          </cell>
          <cell r="AH54">
            <v>693</v>
          </cell>
          <cell r="AI54" t="e">
            <v>#N/A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1981</v>
          </cell>
          <cell r="D55">
            <v>3866</v>
          </cell>
          <cell r="E55">
            <v>4251</v>
          </cell>
          <cell r="F55">
            <v>1475</v>
          </cell>
          <cell r="G55">
            <v>0</v>
          </cell>
          <cell r="H55">
            <v>0.4</v>
          </cell>
          <cell r="I55">
            <v>40</v>
          </cell>
          <cell r="J55">
            <v>4301</v>
          </cell>
          <cell r="K55">
            <v>-50</v>
          </cell>
          <cell r="L55">
            <v>1000</v>
          </cell>
          <cell r="M55">
            <v>900</v>
          </cell>
          <cell r="N55">
            <v>700</v>
          </cell>
          <cell r="W55">
            <v>850.2</v>
          </cell>
          <cell r="X55">
            <v>1100</v>
          </cell>
          <cell r="Y55">
            <v>6.0868031051517288</v>
          </cell>
          <cell r="Z55">
            <v>1.7348859091978357</v>
          </cell>
          <cell r="AD55">
            <v>0</v>
          </cell>
          <cell r="AE55">
            <v>830</v>
          </cell>
          <cell r="AF55">
            <v>833.6</v>
          </cell>
          <cell r="AG55">
            <v>833.6</v>
          </cell>
          <cell r="AH55">
            <v>889</v>
          </cell>
          <cell r="AI55" t="e">
            <v>#N/A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B56" t="str">
            <v>кг</v>
          </cell>
          <cell r="C56">
            <v>13.930999999999999</v>
          </cell>
          <cell r="D56">
            <v>145.83099999999999</v>
          </cell>
          <cell r="E56">
            <v>83.055000000000007</v>
          </cell>
          <cell r="F56">
            <v>68.656000000000006</v>
          </cell>
          <cell r="G56" t="str">
            <v>лид, я</v>
          </cell>
          <cell r="H56">
            <v>1</v>
          </cell>
          <cell r="I56">
            <v>40</v>
          </cell>
          <cell r="J56">
            <v>103.738</v>
          </cell>
          <cell r="K56">
            <v>-20.682999999999993</v>
          </cell>
          <cell r="L56">
            <v>0</v>
          </cell>
          <cell r="M56">
            <v>0</v>
          </cell>
          <cell r="N56">
            <v>20</v>
          </cell>
          <cell r="W56">
            <v>16.611000000000001</v>
          </cell>
          <cell r="X56">
            <v>30</v>
          </cell>
          <cell r="Y56">
            <v>7.1432183492866175</v>
          </cell>
          <cell r="Z56">
            <v>4.133164770332912</v>
          </cell>
          <cell r="AD56">
            <v>0</v>
          </cell>
          <cell r="AE56">
            <v>13.793000000000001</v>
          </cell>
          <cell r="AF56">
            <v>16.317</v>
          </cell>
          <cell r="AG56">
            <v>16.317</v>
          </cell>
          <cell r="AH56">
            <v>22.05</v>
          </cell>
          <cell r="AI56">
            <v>0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B57" t="str">
            <v>кг</v>
          </cell>
          <cell r="C57">
            <v>619.05799999999999</v>
          </cell>
          <cell r="D57">
            <v>173.32300000000001</v>
          </cell>
          <cell r="E57">
            <v>411</v>
          </cell>
          <cell r="F57">
            <v>263</v>
          </cell>
          <cell r="G57" t="str">
            <v>оконч</v>
          </cell>
          <cell r="H57">
            <v>1</v>
          </cell>
          <cell r="I57">
            <v>40</v>
          </cell>
          <cell r="J57">
            <v>181.41900000000001</v>
          </cell>
          <cell r="K57">
            <v>229.58099999999999</v>
          </cell>
          <cell r="L57">
            <v>50</v>
          </cell>
          <cell r="M57">
            <v>50</v>
          </cell>
          <cell r="N57">
            <v>0</v>
          </cell>
          <cell r="W57">
            <v>82.2</v>
          </cell>
          <cell r="X57">
            <v>100</v>
          </cell>
          <cell r="Y57">
            <v>5.6326034063260337</v>
          </cell>
          <cell r="Z57">
            <v>3.1995133819951338</v>
          </cell>
          <cell r="AD57">
            <v>0</v>
          </cell>
          <cell r="AE57">
            <v>111</v>
          </cell>
          <cell r="AF57">
            <v>112.2</v>
          </cell>
          <cell r="AG57">
            <v>112.2</v>
          </cell>
          <cell r="AH57">
            <v>55.825000000000003</v>
          </cell>
          <cell r="AI57">
            <v>0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B58" t="str">
            <v>шт</v>
          </cell>
          <cell r="C58">
            <v>701</v>
          </cell>
          <cell r="D58">
            <v>1217</v>
          </cell>
          <cell r="E58">
            <v>1430</v>
          </cell>
          <cell r="F58">
            <v>458</v>
          </cell>
          <cell r="G58" t="str">
            <v>лид, я</v>
          </cell>
          <cell r="H58">
            <v>0.35</v>
          </cell>
          <cell r="I58">
            <v>40</v>
          </cell>
          <cell r="J58">
            <v>1444</v>
          </cell>
          <cell r="K58">
            <v>-14</v>
          </cell>
          <cell r="L58">
            <v>600</v>
          </cell>
          <cell r="M58">
            <v>300</v>
          </cell>
          <cell r="N58">
            <v>0</v>
          </cell>
          <cell r="W58">
            <v>286</v>
          </cell>
          <cell r="X58">
            <v>400</v>
          </cell>
          <cell r="Y58">
            <v>6.1468531468531467</v>
          </cell>
          <cell r="Z58">
            <v>1.6013986013986015</v>
          </cell>
          <cell r="AD58">
            <v>0</v>
          </cell>
          <cell r="AE58">
            <v>300.8</v>
          </cell>
          <cell r="AF58">
            <v>260.2</v>
          </cell>
          <cell r="AG58">
            <v>260.2</v>
          </cell>
          <cell r="AH58">
            <v>339</v>
          </cell>
          <cell r="AI58">
            <v>0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B59" t="str">
            <v>шт</v>
          </cell>
          <cell r="C59">
            <v>922</v>
          </cell>
          <cell r="D59">
            <v>1638</v>
          </cell>
          <cell r="E59">
            <v>1880</v>
          </cell>
          <cell r="F59">
            <v>644</v>
          </cell>
          <cell r="G59" t="str">
            <v>неакк</v>
          </cell>
          <cell r="H59">
            <v>0.35</v>
          </cell>
          <cell r="I59">
            <v>40</v>
          </cell>
          <cell r="J59">
            <v>1904</v>
          </cell>
          <cell r="K59">
            <v>-24</v>
          </cell>
          <cell r="L59">
            <v>800</v>
          </cell>
          <cell r="M59">
            <v>400</v>
          </cell>
          <cell r="N59">
            <v>0</v>
          </cell>
          <cell r="W59">
            <v>376</v>
          </cell>
          <cell r="X59">
            <v>400</v>
          </cell>
          <cell r="Y59">
            <v>5.9680851063829783</v>
          </cell>
          <cell r="Z59">
            <v>1.7127659574468086</v>
          </cell>
          <cell r="AD59">
            <v>0</v>
          </cell>
          <cell r="AE59">
            <v>413.6</v>
          </cell>
          <cell r="AF59">
            <v>347.4</v>
          </cell>
          <cell r="AG59">
            <v>347.4</v>
          </cell>
          <cell r="AH59">
            <v>404</v>
          </cell>
          <cell r="AI59">
            <v>0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464</v>
          </cell>
          <cell r="D60">
            <v>948</v>
          </cell>
          <cell r="E60">
            <v>1270</v>
          </cell>
          <cell r="F60">
            <v>120</v>
          </cell>
          <cell r="G60">
            <v>0</v>
          </cell>
          <cell r="H60">
            <v>0.4</v>
          </cell>
          <cell r="I60">
            <v>35</v>
          </cell>
          <cell r="J60">
            <v>1285</v>
          </cell>
          <cell r="K60">
            <v>-15</v>
          </cell>
          <cell r="L60">
            <v>700</v>
          </cell>
          <cell r="M60">
            <v>250</v>
          </cell>
          <cell r="N60">
            <v>150</v>
          </cell>
          <cell r="W60">
            <v>254</v>
          </cell>
          <cell r="X60">
            <v>300</v>
          </cell>
          <cell r="Y60">
            <v>5.984251968503937</v>
          </cell>
          <cell r="Z60">
            <v>0.47244094488188976</v>
          </cell>
          <cell r="AD60">
            <v>0</v>
          </cell>
          <cell r="AE60">
            <v>230</v>
          </cell>
          <cell r="AF60">
            <v>209.2</v>
          </cell>
          <cell r="AG60">
            <v>209.2</v>
          </cell>
          <cell r="AH60">
            <v>332</v>
          </cell>
          <cell r="AI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213.17099999999999</v>
          </cell>
          <cell r="D61">
            <v>970.26900000000001</v>
          </cell>
          <cell r="E61">
            <v>457.37</v>
          </cell>
          <cell r="F61">
            <v>153.09</v>
          </cell>
          <cell r="G61">
            <v>0</v>
          </cell>
          <cell r="H61">
            <v>1</v>
          </cell>
          <cell r="I61">
            <v>50</v>
          </cell>
          <cell r="J61">
            <v>447.21199999999999</v>
          </cell>
          <cell r="K61">
            <v>10.158000000000015</v>
          </cell>
          <cell r="L61">
            <v>100</v>
          </cell>
          <cell r="M61">
            <v>90</v>
          </cell>
          <cell r="N61">
            <v>140</v>
          </cell>
          <cell r="W61">
            <v>91.474000000000004</v>
          </cell>
          <cell r="X61">
            <v>80</v>
          </cell>
          <cell r="Y61">
            <v>6.1557382425607274</v>
          </cell>
          <cell r="Z61">
            <v>1.6735903098148108</v>
          </cell>
          <cell r="AD61">
            <v>0</v>
          </cell>
          <cell r="AE61">
            <v>71.393200000000007</v>
          </cell>
          <cell r="AF61">
            <v>83.868799999999993</v>
          </cell>
          <cell r="AG61">
            <v>83.868799999999993</v>
          </cell>
          <cell r="AH61">
            <v>71.974000000000004</v>
          </cell>
          <cell r="AI61">
            <v>0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708.69299999999998</v>
          </cell>
          <cell r="D62">
            <v>1324.8969999999999</v>
          </cell>
          <cell r="E62">
            <v>1244.652</v>
          </cell>
          <cell r="F62">
            <v>757.28800000000001</v>
          </cell>
          <cell r="G62" t="str">
            <v>н</v>
          </cell>
          <cell r="H62">
            <v>1</v>
          </cell>
          <cell r="I62">
            <v>50</v>
          </cell>
          <cell r="J62">
            <v>1245.9190000000001</v>
          </cell>
          <cell r="K62">
            <v>-1.2670000000000528</v>
          </cell>
          <cell r="L62">
            <v>250</v>
          </cell>
          <cell r="M62">
            <v>300</v>
          </cell>
          <cell r="N62">
            <v>50</v>
          </cell>
          <cell r="W62">
            <v>248.93040000000002</v>
          </cell>
          <cell r="X62">
            <v>100</v>
          </cell>
          <cell r="Y62">
            <v>5.8541986033043774</v>
          </cell>
          <cell r="Z62">
            <v>3.0421676099022052</v>
          </cell>
          <cell r="AD62">
            <v>0</v>
          </cell>
          <cell r="AE62">
            <v>232.04520000000002</v>
          </cell>
          <cell r="AF62">
            <v>267.21120000000002</v>
          </cell>
          <cell r="AG62">
            <v>267.21120000000002</v>
          </cell>
          <cell r="AH62">
            <v>113.512</v>
          </cell>
          <cell r="AI62" t="str">
            <v>оконч</v>
          </cell>
        </row>
        <row r="63">
          <cell r="A63" t="str">
            <v xml:space="preserve"> 316  Колбаса Нежная ТМ Зареченские ВЕС  ПОКОМ</v>
          </cell>
          <cell r="B63" t="str">
            <v>кг</v>
          </cell>
          <cell r="C63">
            <v>84.879000000000005</v>
          </cell>
          <cell r="D63">
            <v>79.81</v>
          </cell>
          <cell r="E63">
            <v>93.123999999999995</v>
          </cell>
          <cell r="F63">
            <v>68.561000000000007</v>
          </cell>
          <cell r="G63">
            <v>0</v>
          </cell>
          <cell r="H63">
            <v>1</v>
          </cell>
          <cell r="I63">
            <v>50</v>
          </cell>
          <cell r="J63">
            <v>95.322000000000003</v>
          </cell>
          <cell r="K63">
            <v>-2.1980000000000075</v>
          </cell>
          <cell r="L63">
            <v>0</v>
          </cell>
          <cell r="M63">
            <v>20</v>
          </cell>
          <cell r="N63">
            <v>0</v>
          </cell>
          <cell r="W63">
            <v>18.6248</v>
          </cell>
          <cell r="X63">
            <v>30</v>
          </cell>
          <cell r="Y63">
            <v>6.3657596323181993</v>
          </cell>
          <cell r="Z63">
            <v>3.6811670460890857</v>
          </cell>
          <cell r="AD63">
            <v>0</v>
          </cell>
          <cell r="AE63">
            <v>20.126799999999999</v>
          </cell>
          <cell r="AF63">
            <v>17.9328</v>
          </cell>
          <cell r="AG63">
            <v>17.9328</v>
          </cell>
          <cell r="AH63">
            <v>25.533999999999999</v>
          </cell>
          <cell r="AI63">
            <v>0</v>
          </cell>
        </row>
        <row r="64">
          <cell r="A64" t="str">
            <v xml:space="preserve"> 318  Сосиски Датские ТМ Зареченские, ВЕС  ПОКОМ</v>
          </cell>
          <cell r="B64" t="str">
            <v>кг</v>
          </cell>
          <cell r="C64">
            <v>1429.886</v>
          </cell>
          <cell r="D64">
            <v>7275.2619999999997</v>
          </cell>
          <cell r="E64">
            <v>2665.0839999999998</v>
          </cell>
          <cell r="F64">
            <v>877.63300000000004</v>
          </cell>
          <cell r="G64">
            <v>0</v>
          </cell>
          <cell r="H64">
            <v>1</v>
          </cell>
          <cell r="I64">
            <v>40</v>
          </cell>
          <cell r="J64">
            <v>2589.1419999999998</v>
          </cell>
          <cell r="K64">
            <v>75.942000000000007</v>
          </cell>
          <cell r="L64">
            <v>500</v>
          </cell>
          <cell r="M64">
            <v>600</v>
          </cell>
          <cell r="N64">
            <v>450</v>
          </cell>
          <cell r="W64">
            <v>533.01679999999999</v>
          </cell>
          <cell r="X64">
            <v>800</v>
          </cell>
          <cell r="Y64">
            <v>6.0554057583175611</v>
          </cell>
          <cell r="Z64">
            <v>1.6465390959534485</v>
          </cell>
          <cell r="AD64">
            <v>0</v>
          </cell>
          <cell r="AE64">
            <v>452.7414</v>
          </cell>
          <cell r="AF64">
            <v>509.31959999999998</v>
          </cell>
          <cell r="AG64">
            <v>509.31959999999998</v>
          </cell>
          <cell r="AH64">
            <v>488.98599999999999</v>
          </cell>
          <cell r="AI64" t="str">
            <v>акиюльяб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1882</v>
          </cell>
          <cell r="D65">
            <v>5657</v>
          </cell>
          <cell r="E65">
            <v>5305</v>
          </cell>
          <cell r="F65">
            <v>2156</v>
          </cell>
          <cell r="G65">
            <v>0</v>
          </cell>
          <cell r="H65">
            <v>0.45</v>
          </cell>
          <cell r="I65">
            <v>50</v>
          </cell>
          <cell r="J65">
            <v>5324</v>
          </cell>
          <cell r="K65">
            <v>-19</v>
          </cell>
          <cell r="L65">
            <v>800</v>
          </cell>
          <cell r="M65">
            <v>1000</v>
          </cell>
          <cell r="N65">
            <v>0</v>
          </cell>
          <cell r="W65">
            <v>741</v>
          </cell>
          <cell r="X65">
            <v>600</v>
          </cell>
          <cell r="Y65">
            <v>6.1484480431848851</v>
          </cell>
          <cell r="Z65">
            <v>2.9095816464237516</v>
          </cell>
          <cell r="AD65">
            <v>1600</v>
          </cell>
          <cell r="AE65">
            <v>701.8</v>
          </cell>
          <cell r="AF65">
            <v>771.6</v>
          </cell>
          <cell r="AG65">
            <v>771.6</v>
          </cell>
          <cell r="AH65">
            <v>699</v>
          </cell>
          <cell r="AI65">
            <v>0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2027</v>
          </cell>
          <cell r="D66">
            <v>3489</v>
          </cell>
          <cell r="E66">
            <v>4029</v>
          </cell>
          <cell r="F66">
            <v>1423</v>
          </cell>
          <cell r="G66" t="str">
            <v>акяб</v>
          </cell>
          <cell r="H66">
            <v>0.45</v>
          </cell>
          <cell r="I66">
            <v>50</v>
          </cell>
          <cell r="J66">
            <v>4066</v>
          </cell>
          <cell r="K66">
            <v>-37</v>
          </cell>
          <cell r="L66">
            <v>500</v>
          </cell>
          <cell r="M66">
            <v>600</v>
          </cell>
          <cell r="N66">
            <v>0</v>
          </cell>
          <cell r="W66">
            <v>565.79999999999995</v>
          </cell>
          <cell r="X66">
            <v>900</v>
          </cell>
          <cell r="Y66">
            <v>6.0498409331919412</v>
          </cell>
          <cell r="Z66">
            <v>2.51502297631672</v>
          </cell>
          <cell r="AD66">
            <v>1200</v>
          </cell>
          <cell r="AE66">
            <v>553.6</v>
          </cell>
          <cell r="AF66">
            <v>547.4</v>
          </cell>
          <cell r="AG66">
            <v>547.4</v>
          </cell>
          <cell r="AH66">
            <v>752</v>
          </cell>
          <cell r="AI66" t="str">
            <v>оконч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806</v>
          </cell>
          <cell r="D67">
            <v>1954</v>
          </cell>
          <cell r="E67">
            <v>1994</v>
          </cell>
          <cell r="F67">
            <v>741</v>
          </cell>
          <cell r="G67">
            <v>0</v>
          </cell>
          <cell r="H67">
            <v>0.45</v>
          </cell>
          <cell r="I67">
            <v>50</v>
          </cell>
          <cell r="J67">
            <v>1966</v>
          </cell>
          <cell r="K67">
            <v>28</v>
          </cell>
          <cell r="L67">
            <v>600</v>
          </cell>
          <cell r="M67">
            <v>400</v>
          </cell>
          <cell r="N67">
            <v>300</v>
          </cell>
          <cell r="W67">
            <v>398.8</v>
          </cell>
          <cell r="X67">
            <v>300</v>
          </cell>
          <cell r="Y67">
            <v>5.8701103309929792</v>
          </cell>
          <cell r="Z67">
            <v>1.858074222668004</v>
          </cell>
          <cell r="AD67">
            <v>0</v>
          </cell>
          <cell r="AE67">
            <v>327.39999999999998</v>
          </cell>
          <cell r="AF67">
            <v>368</v>
          </cell>
          <cell r="AG67">
            <v>368</v>
          </cell>
          <cell r="AH67">
            <v>265</v>
          </cell>
          <cell r="AI67" t="str">
            <v>оконч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215</v>
          </cell>
          <cell r="D68">
            <v>473</v>
          </cell>
          <cell r="E68">
            <v>538</v>
          </cell>
          <cell r="F68">
            <v>129</v>
          </cell>
          <cell r="G68">
            <v>0</v>
          </cell>
          <cell r="H68">
            <v>0.4</v>
          </cell>
          <cell r="I68">
            <v>40</v>
          </cell>
          <cell r="J68">
            <v>557</v>
          </cell>
          <cell r="K68">
            <v>-19</v>
          </cell>
          <cell r="L68">
            <v>120</v>
          </cell>
          <cell r="M68">
            <v>120</v>
          </cell>
          <cell r="N68">
            <v>100</v>
          </cell>
          <cell r="W68">
            <v>107.6</v>
          </cell>
          <cell r="X68">
            <v>190</v>
          </cell>
          <cell r="Y68">
            <v>6.1245353159851303</v>
          </cell>
          <cell r="Z68">
            <v>1.1988847583643123</v>
          </cell>
          <cell r="AD68">
            <v>0</v>
          </cell>
          <cell r="AE68">
            <v>94.4</v>
          </cell>
          <cell r="AF68">
            <v>99</v>
          </cell>
          <cell r="AG68">
            <v>99</v>
          </cell>
          <cell r="AH68">
            <v>141</v>
          </cell>
          <cell r="AI68" t="e">
            <v>#N/A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308</v>
          </cell>
          <cell r="D69">
            <v>235</v>
          </cell>
          <cell r="E69">
            <v>465</v>
          </cell>
          <cell r="F69">
            <v>50</v>
          </cell>
          <cell r="G69">
            <v>0</v>
          </cell>
          <cell r="H69">
            <v>0.4</v>
          </cell>
          <cell r="I69">
            <v>40</v>
          </cell>
          <cell r="J69">
            <v>491</v>
          </cell>
          <cell r="K69">
            <v>-26</v>
          </cell>
          <cell r="L69">
            <v>100</v>
          </cell>
          <cell r="M69">
            <v>100</v>
          </cell>
          <cell r="N69">
            <v>120</v>
          </cell>
          <cell r="W69">
            <v>93</v>
          </cell>
          <cell r="X69">
            <v>200</v>
          </cell>
          <cell r="Y69">
            <v>6.129032258064516</v>
          </cell>
          <cell r="Z69">
            <v>0.5376344086021505</v>
          </cell>
          <cell r="AD69">
            <v>0</v>
          </cell>
          <cell r="AE69">
            <v>96.6</v>
          </cell>
          <cell r="AF69">
            <v>88.2</v>
          </cell>
          <cell r="AG69">
            <v>88.2</v>
          </cell>
          <cell r="AH69">
            <v>123</v>
          </cell>
          <cell r="AI69" t="e">
            <v>#N/A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1886.1579999999999</v>
          </cell>
          <cell r="D70">
            <v>756.25300000000004</v>
          </cell>
          <cell r="E70">
            <v>1456</v>
          </cell>
          <cell r="F70">
            <v>933</v>
          </cell>
          <cell r="G70" t="str">
            <v>ак апр</v>
          </cell>
          <cell r="H70">
            <v>1</v>
          </cell>
          <cell r="I70">
            <v>50</v>
          </cell>
          <cell r="J70">
            <v>995.08100000000002</v>
          </cell>
          <cell r="K70">
            <v>460.91899999999998</v>
          </cell>
          <cell r="L70">
            <v>100</v>
          </cell>
          <cell r="M70">
            <v>40</v>
          </cell>
          <cell r="N70">
            <v>600</v>
          </cell>
          <cell r="W70">
            <v>291.2</v>
          </cell>
          <cell r="X70">
            <v>500</v>
          </cell>
          <cell r="Y70">
            <v>7.4622252747252746</v>
          </cell>
          <cell r="Z70">
            <v>3.2039835164835164</v>
          </cell>
          <cell r="AD70">
            <v>0</v>
          </cell>
          <cell r="AE70">
            <v>274.60900000000004</v>
          </cell>
          <cell r="AF70">
            <v>348</v>
          </cell>
          <cell r="AG70">
            <v>348</v>
          </cell>
          <cell r="AH70">
            <v>160.47999999999999</v>
          </cell>
          <cell r="AI70" t="str">
            <v>акиюльяб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154.03899999999999</v>
          </cell>
          <cell r="D71">
            <v>504.92399999999998</v>
          </cell>
          <cell r="E71">
            <v>251.85599999999999</v>
          </cell>
          <cell r="F71">
            <v>205.61500000000001</v>
          </cell>
          <cell r="G71">
            <v>0</v>
          </cell>
          <cell r="H71">
            <v>1</v>
          </cell>
          <cell r="I71">
            <v>50</v>
          </cell>
          <cell r="J71">
            <v>244.51499999999999</v>
          </cell>
          <cell r="K71">
            <v>7.3410000000000082</v>
          </cell>
          <cell r="L71">
            <v>60</v>
          </cell>
          <cell r="M71">
            <v>60</v>
          </cell>
          <cell r="N71">
            <v>0</v>
          </cell>
          <cell r="W71">
            <v>50.371200000000002</v>
          </cell>
          <cell r="Y71">
            <v>6.464308970205197</v>
          </cell>
          <cell r="Z71">
            <v>4.0819952671367767</v>
          </cell>
          <cell r="AD71">
            <v>0</v>
          </cell>
          <cell r="AE71">
            <v>42.331400000000002</v>
          </cell>
          <cell r="AF71">
            <v>44.272000000000006</v>
          </cell>
          <cell r="AG71">
            <v>44.272000000000006</v>
          </cell>
          <cell r="AH71">
            <v>38.637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1585</v>
          </cell>
          <cell r="D72">
            <v>3530</v>
          </cell>
          <cell r="E72">
            <v>4356</v>
          </cell>
          <cell r="F72">
            <v>722</v>
          </cell>
          <cell r="G72">
            <v>0</v>
          </cell>
          <cell r="H72">
            <v>0.4</v>
          </cell>
          <cell r="I72">
            <v>40</v>
          </cell>
          <cell r="J72">
            <v>4323</v>
          </cell>
          <cell r="K72">
            <v>33</v>
          </cell>
          <cell r="L72">
            <v>900</v>
          </cell>
          <cell r="M72">
            <v>700</v>
          </cell>
          <cell r="N72">
            <v>600</v>
          </cell>
          <cell r="W72">
            <v>598.79999999999995</v>
          </cell>
          <cell r="X72">
            <v>700</v>
          </cell>
          <cell r="Y72">
            <v>6.0487641950567808</v>
          </cell>
          <cell r="Z72">
            <v>1.205744822979292</v>
          </cell>
          <cell r="AD72">
            <v>1362</v>
          </cell>
          <cell r="AE72">
            <v>518.6</v>
          </cell>
          <cell r="AF72">
            <v>514.4</v>
          </cell>
          <cell r="AG72">
            <v>514.4</v>
          </cell>
          <cell r="AH72">
            <v>586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1134</v>
          </cell>
          <cell r="D73">
            <v>2281</v>
          </cell>
          <cell r="E73">
            <v>2715</v>
          </cell>
          <cell r="F73">
            <v>652</v>
          </cell>
          <cell r="G73">
            <v>0</v>
          </cell>
          <cell r="H73">
            <v>0.4</v>
          </cell>
          <cell r="I73">
            <v>40</v>
          </cell>
          <cell r="J73">
            <v>2716</v>
          </cell>
          <cell r="K73">
            <v>-1</v>
          </cell>
          <cell r="L73">
            <v>800</v>
          </cell>
          <cell r="M73">
            <v>700</v>
          </cell>
          <cell r="N73">
            <v>500</v>
          </cell>
          <cell r="W73">
            <v>543</v>
          </cell>
          <cell r="X73">
            <v>650</v>
          </cell>
          <cell r="Y73">
            <v>6.0810313075506448</v>
          </cell>
          <cell r="Z73">
            <v>1.2007366482504604</v>
          </cell>
          <cell r="AD73">
            <v>0</v>
          </cell>
          <cell r="AE73">
            <v>455.8</v>
          </cell>
          <cell r="AF73">
            <v>440.2</v>
          </cell>
          <cell r="AG73">
            <v>440.2</v>
          </cell>
          <cell r="AH73">
            <v>539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379.92200000000003</v>
          </cell>
          <cell r="D74">
            <v>330.197</v>
          </cell>
          <cell r="E74">
            <v>489.42599999999999</v>
          </cell>
          <cell r="F74">
            <v>210.93199999999999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486.726</v>
          </cell>
          <cell r="K74">
            <v>2.6999999999999886</v>
          </cell>
          <cell r="L74">
            <v>70</v>
          </cell>
          <cell r="M74">
            <v>100</v>
          </cell>
          <cell r="N74">
            <v>70</v>
          </cell>
          <cell r="W74">
            <v>97.885199999999998</v>
          </cell>
          <cell r="X74">
            <v>150</v>
          </cell>
          <cell r="Y74">
            <v>6.1391507602783673</v>
          </cell>
          <cell r="Z74">
            <v>2.1548916485842597</v>
          </cell>
          <cell r="AD74">
            <v>0</v>
          </cell>
          <cell r="AE74">
            <v>97.870599999999996</v>
          </cell>
          <cell r="AF74">
            <v>91.057199999999995</v>
          </cell>
          <cell r="AG74">
            <v>91.057199999999995</v>
          </cell>
          <cell r="AH74">
            <v>112.194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122.461</v>
          </cell>
          <cell r="D75">
            <v>343.54399999999998</v>
          </cell>
          <cell r="E75">
            <v>329.59</v>
          </cell>
          <cell r="F75">
            <v>131.453</v>
          </cell>
          <cell r="G75">
            <v>0</v>
          </cell>
          <cell r="H75">
            <v>1</v>
          </cell>
          <cell r="I75">
            <v>40</v>
          </cell>
          <cell r="J75">
            <v>327.69400000000002</v>
          </cell>
          <cell r="K75">
            <v>1.8959999999999582</v>
          </cell>
          <cell r="L75">
            <v>30</v>
          </cell>
          <cell r="M75">
            <v>60</v>
          </cell>
          <cell r="N75">
            <v>70</v>
          </cell>
          <cell r="W75">
            <v>65.917999999999992</v>
          </cell>
          <cell r="X75">
            <v>100</v>
          </cell>
          <cell r="Y75">
            <v>5.9384841773112056</v>
          </cell>
          <cell r="Z75">
            <v>1.9941897509026369</v>
          </cell>
          <cell r="AD75">
            <v>0</v>
          </cell>
          <cell r="AE75">
            <v>68.543999999999997</v>
          </cell>
          <cell r="AF75">
            <v>61.191600000000008</v>
          </cell>
          <cell r="AG75">
            <v>61.191600000000008</v>
          </cell>
          <cell r="AH75">
            <v>86.495999999999995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486.589</v>
          </cell>
          <cell r="D76">
            <v>488.96</v>
          </cell>
          <cell r="E76">
            <v>755.55499999999995</v>
          </cell>
          <cell r="F76">
            <v>206.89099999999999</v>
          </cell>
          <cell r="G76" t="str">
            <v>ябл</v>
          </cell>
          <cell r="H76">
            <v>1</v>
          </cell>
          <cell r="I76">
            <v>40</v>
          </cell>
          <cell r="J76">
            <v>749.19500000000005</v>
          </cell>
          <cell r="K76">
            <v>6.3599999999999</v>
          </cell>
          <cell r="L76">
            <v>250</v>
          </cell>
          <cell r="M76">
            <v>170</v>
          </cell>
          <cell r="N76">
            <v>90</v>
          </cell>
          <cell r="W76">
            <v>151.11099999999999</v>
          </cell>
          <cell r="X76">
            <v>200</v>
          </cell>
          <cell r="Y76">
            <v>6.0676654909305086</v>
          </cell>
          <cell r="Z76">
            <v>1.3691326243622239</v>
          </cell>
          <cell r="AD76">
            <v>0</v>
          </cell>
          <cell r="AE76">
            <v>124.5146</v>
          </cell>
          <cell r="AF76">
            <v>131.0162</v>
          </cell>
          <cell r="AG76">
            <v>131.0162</v>
          </cell>
          <cell r="AH76">
            <v>159.36699999999999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312.57299999999998</v>
          </cell>
          <cell r="D77">
            <v>332.91199999999998</v>
          </cell>
          <cell r="E77">
            <v>476.29</v>
          </cell>
          <cell r="F77">
            <v>160.06700000000001</v>
          </cell>
          <cell r="G77">
            <v>0</v>
          </cell>
          <cell r="H77">
            <v>1</v>
          </cell>
          <cell r="I77">
            <v>40</v>
          </cell>
          <cell r="J77">
            <v>475.04899999999998</v>
          </cell>
          <cell r="K77">
            <v>1.2410000000000423</v>
          </cell>
          <cell r="L77">
            <v>60</v>
          </cell>
          <cell r="M77">
            <v>100</v>
          </cell>
          <cell r="N77">
            <v>90</v>
          </cell>
          <cell r="W77">
            <v>95.25800000000001</v>
          </cell>
          <cell r="X77">
            <v>170</v>
          </cell>
          <cell r="Y77">
            <v>6.0894308089609268</v>
          </cell>
          <cell r="Z77">
            <v>1.6803523063679691</v>
          </cell>
          <cell r="AD77">
            <v>0</v>
          </cell>
          <cell r="AE77">
            <v>102.00640000000001</v>
          </cell>
          <cell r="AF77">
            <v>95.770200000000003</v>
          </cell>
          <cell r="AG77">
            <v>95.770200000000003</v>
          </cell>
          <cell r="AH77">
            <v>127.1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54</v>
          </cell>
          <cell r="D78">
            <v>294</v>
          </cell>
          <cell r="E78">
            <v>80</v>
          </cell>
          <cell r="F78">
            <v>263</v>
          </cell>
          <cell r="G78" t="str">
            <v>дк</v>
          </cell>
          <cell r="H78">
            <v>0.6</v>
          </cell>
          <cell r="I78">
            <v>60</v>
          </cell>
          <cell r="J78">
            <v>117</v>
          </cell>
          <cell r="K78">
            <v>-37</v>
          </cell>
          <cell r="L78">
            <v>50</v>
          </cell>
          <cell r="M78">
            <v>20</v>
          </cell>
          <cell r="N78">
            <v>0</v>
          </cell>
          <cell r="W78">
            <v>16</v>
          </cell>
          <cell r="Y78">
            <v>20.8125</v>
          </cell>
          <cell r="Z78">
            <v>16.4375</v>
          </cell>
          <cell r="AD78">
            <v>0</v>
          </cell>
          <cell r="AE78">
            <v>19.8</v>
          </cell>
          <cell r="AF78">
            <v>20.2</v>
          </cell>
          <cell r="AG78">
            <v>20.2</v>
          </cell>
          <cell r="AH78">
            <v>21</v>
          </cell>
          <cell r="AI78" t="str">
            <v>???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69</v>
          </cell>
          <cell r="D79">
            <v>213</v>
          </cell>
          <cell r="E79">
            <v>159</v>
          </cell>
          <cell r="F79">
            <v>121</v>
          </cell>
          <cell r="G79" t="str">
            <v>ябл</v>
          </cell>
          <cell r="H79">
            <v>0.6</v>
          </cell>
          <cell r="I79">
            <v>60</v>
          </cell>
          <cell r="J79">
            <v>210</v>
          </cell>
          <cell r="K79">
            <v>-51</v>
          </cell>
          <cell r="L79">
            <v>50</v>
          </cell>
          <cell r="M79">
            <v>20</v>
          </cell>
          <cell r="N79">
            <v>0</v>
          </cell>
          <cell r="W79">
            <v>31.8</v>
          </cell>
          <cell r="X79">
            <v>100</v>
          </cell>
          <cell r="Y79">
            <v>9.1509433962264151</v>
          </cell>
          <cell r="Z79">
            <v>3.8050314465408803</v>
          </cell>
          <cell r="AD79">
            <v>0</v>
          </cell>
          <cell r="AE79">
            <v>36</v>
          </cell>
          <cell r="AF79">
            <v>40.799999999999997</v>
          </cell>
          <cell r="AG79">
            <v>40.799999999999997</v>
          </cell>
          <cell r="AH79">
            <v>19</v>
          </cell>
          <cell r="AI79" t="str">
            <v>акиюльяб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64</v>
          </cell>
          <cell r="D80">
            <v>342</v>
          </cell>
          <cell r="E80">
            <v>315</v>
          </cell>
          <cell r="F80">
            <v>88</v>
          </cell>
          <cell r="G80" t="str">
            <v>ябл</v>
          </cell>
          <cell r="H80">
            <v>0.6</v>
          </cell>
          <cell r="I80">
            <v>60</v>
          </cell>
          <cell r="J80">
            <v>417</v>
          </cell>
          <cell r="K80">
            <v>-102</v>
          </cell>
          <cell r="L80">
            <v>50</v>
          </cell>
          <cell r="M80">
            <v>40</v>
          </cell>
          <cell r="N80">
            <v>150</v>
          </cell>
          <cell r="W80">
            <v>63</v>
          </cell>
          <cell r="X80">
            <v>100</v>
          </cell>
          <cell r="Y80">
            <v>6.7936507936507935</v>
          </cell>
          <cell r="Z80">
            <v>1.3968253968253967</v>
          </cell>
          <cell r="AD80">
            <v>0</v>
          </cell>
          <cell r="AE80">
            <v>68.2</v>
          </cell>
          <cell r="AF80">
            <v>67</v>
          </cell>
          <cell r="AG80">
            <v>67</v>
          </cell>
          <cell r="AH80">
            <v>55</v>
          </cell>
          <cell r="AI80" t="str">
            <v>июльпер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172.41</v>
          </cell>
          <cell r="D81">
            <v>188.57400000000001</v>
          </cell>
          <cell r="E81">
            <v>287.24099999999999</v>
          </cell>
          <cell r="F81">
            <v>63.92</v>
          </cell>
          <cell r="G81">
            <v>0</v>
          </cell>
          <cell r="H81">
            <v>1</v>
          </cell>
          <cell r="I81">
            <v>30</v>
          </cell>
          <cell r="J81">
            <v>289.99299999999999</v>
          </cell>
          <cell r="K81">
            <v>-2.7520000000000095</v>
          </cell>
          <cell r="L81">
            <v>0</v>
          </cell>
          <cell r="M81">
            <v>60</v>
          </cell>
          <cell r="N81">
            <v>130</v>
          </cell>
          <cell r="W81">
            <v>57.4482</v>
          </cell>
          <cell r="X81">
            <v>70</v>
          </cell>
          <cell r="Y81">
            <v>5.6384708311139429</v>
          </cell>
          <cell r="Z81">
            <v>1.1126545305161868</v>
          </cell>
          <cell r="AD81">
            <v>0</v>
          </cell>
          <cell r="AE81">
            <v>49.091400000000007</v>
          </cell>
          <cell r="AF81">
            <v>62.285199999999996</v>
          </cell>
          <cell r="AG81">
            <v>62.285199999999996</v>
          </cell>
          <cell r="AH81">
            <v>49.661999999999999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155</v>
          </cell>
          <cell r="D82">
            <v>870</v>
          </cell>
          <cell r="E82">
            <v>626</v>
          </cell>
          <cell r="F82">
            <v>390</v>
          </cell>
          <cell r="G82" t="str">
            <v>ябл,дк</v>
          </cell>
          <cell r="H82">
            <v>0.6</v>
          </cell>
          <cell r="I82">
            <v>60</v>
          </cell>
          <cell r="J82">
            <v>653</v>
          </cell>
          <cell r="K82">
            <v>-27</v>
          </cell>
          <cell r="L82">
            <v>0</v>
          </cell>
          <cell r="M82">
            <v>130</v>
          </cell>
          <cell r="N82">
            <v>100</v>
          </cell>
          <cell r="W82">
            <v>125.2</v>
          </cell>
          <cell r="X82">
            <v>120</v>
          </cell>
          <cell r="Y82">
            <v>5.9105431309904155</v>
          </cell>
          <cell r="Z82">
            <v>3.1150159744408943</v>
          </cell>
          <cell r="AD82">
            <v>0</v>
          </cell>
          <cell r="AE82">
            <v>87.8</v>
          </cell>
          <cell r="AF82">
            <v>114.6</v>
          </cell>
          <cell r="AG82">
            <v>114.6</v>
          </cell>
          <cell r="AH82">
            <v>101</v>
          </cell>
          <cell r="AI82" t="str">
            <v>оконч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144</v>
          </cell>
          <cell r="D83">
            <v>862</v>
          </cell>
          <cell r="E83">
            <v>691</v>
          </cell>
          <cell r="F83">
            <v>296</v>
          </cell>
          <cell r="G83" t="str">
            <v>ябл,дк</v>
          </cell>
          <cell r="H83">
            <v>0.6</v>
          </cell>
          <cell r="I83">
            <v>60</v>
          </cell>
          <cell r="J83">
            <v>723</v>
          </cell>
          <cell r="K83">
            <v>-32</v>
          </cell>
          <cell r="L83">
            <v>60</v>
          </cell>
          <cell r="M83">
            <v>140</v>
          </cell>
          <cell r="N83">
            <v>200</v>
          </cell>
          <cell r="W83">
            <v>138.19999999999999</v>
          </cell>
          <cell r="X83">
            <v>140</v>
          </cell>
          <cell r="Y83">
            <v>6.0492040520984087</v>
          </cell>
          <cell r="Z83">
            <v>2.1418234442836472</v>
          </cell>
          <cell r="AD83">
            <v>0</v>
          </cell>
          <cell r="AE83">
            <v>119</v>
          </cell>
          <cell r="AF83">
            <v>127.8</v>
          </cell>
          <cell r="AG83">
            <v>127.8</v>
          </cell>
          <cell r="AH83">
            <v>126</v>
          </cell>
          <cell r="AI83">
            <v>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928</v>
          </cell>
          <cell r="D84">
            <v>1623</v>
          </cell>
          <cell r="E84">
            <v>1974</v>
          </cell>
          <cell r="F84">
            <v>474</v>
          </cell>
          <cell r="G84">
            <v>0</v>
          </cell>
          <cell r="H84">
            <v>0.28000000000000003</v>
          </cell>
          <cell r="I84">
            <v>35</v>
          </cell>
          <cell r="J84">
            <v>2039</v>
          </cell>
          <cell r="K84">
            <v>-65</v>
          </cell>
          <cell r="L84">
            <v>700</v>
          </cell>
          <cell r="M84">
            <v>500</v>
          </cell>
          <cell r="N84">
            <v>500</v>
          </cell>
          <cell r="W84">
            <v>394.8</v>
          </cell>
          <cell r="X84">
            <v>700</v>
          </cell>
          <cell r="Y84">
            <v>7.2796352583586623</v>
          </cell>
          <cell r="Z84">
            <v>1.2006079027355623</v>
          </cell>
          <cell r="AD84">
            <v>0</v>
          </cell>
          <cell r="AE84">
            <v>351.2</v>
          </cell>
          <cell r="AF84">
            <v>348</v>
          </cell>
          <cell r="AG84">
            <v>348</v>
          </cell>
          <cell r="AH84">
            <v>370</v>
          </cell>
          <cell r="AI84" t="str">
            <v>акиюльяб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123</v>
          </cell>
          <cell r="D85">
            <v>805</v>
          </cell>
          <cell r="E85">
            <v>579</v>
          </cell>
          <cell r="F85">
            <v>321</v>
          </cell>
          <cell r="G85">
            <v>0</v>
          </cell>
          <cell r="H85">
            <v>0.4</v>
          </cell>
          <cell r="I85" t="e">
            <v>#N/A</v>
          </cell>
          <cell r="J85">
            <v>661</v>
          </cell>
          <cell r="K85">
            <v>-82</v>
          </cell>
          <cell r="L85">
            <v>100</v>
          </cell>
          <cell r="M85">
            <v>100</v>
          </cell>
          <cell r="N85">
            <v>50</v>
          </cell>
          <cell r="W85">
            <v>115.8</v>
          </cell>
          <cell r="X85">
            <v>250</v>
          </cell>
          <cell r="Y85">
            <v>7.0898100172711578</v>
          </cell>
          <cell r="Z85">
            <v>2.7720207253886011</v>
          </cell>
          <cell r="AD85">
            <v>0</v>
          </cell>
          <cell r="AE85">
            <v>115.4</v>
          </cell>
          <cell r="AF85">
            <v>123.8</v>
          </cell>
          <cell r="AG85">
            <v>123.8</v>
          </cell>
          <cell r="AH85">
            <v>187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116</v>
          </cell>
          <cell r="D86">
            <v>1481</v>
          </cell>
          <cell r="E86">
            <v>758</v>
          </cell>
          <cell r="F86">
            <v>205</v>
          </cell>
          <cell r="G86">
            <v>0</v>
          </cell>
          <cell r="H86">
            <v>0.33</v>
          </cell>
          <cell r="I86">
            <v>60</v>
          </cell>
          <cell r="J86">
            <v>793</v>
          </cell>
          <cell r="K86">
            <v>-35</v>
          </cell>
          <cell r="L86">
            <v>300</v>
          </cell>
          <cell r="M86">
            <v>200</v>
          </cell>
          <cell r="N86">
            <v>50</v>
          </cell>
          <cell r="W86">
            <v>151.6</v>
          </cell>
          <cell r="X86">
            <v>220</v>
          </cell>
          <cell r="Y86">
            <v>6.4313984168865437</v>
          </cell>
          <cell r="Z86">
            <v>1.3522427440633247</v>
          </cell>
          <cell r="AD86">
            <v>0</v>
          </cell>
          <cell r="AE86">
            <v>160.80000000000001</v>
          </cell>
          <cell r="AF86">
            <v>149.80000000000001</v>
          </cell>
          <cell r="AG86">
            <v>149.80000000000001</v>
          </cell>
          <cell r="AH86">
            <v>198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111</v>
          </cell>
          <cell r="D87">
            <v>569</v>
          </cell>
          <cell r="E87">
            <v>471</v>
          </cell>
          <cell r="F87">
            <v>201</v>
          </cell>
          <cell r="G87">
            <v>0</v>
          </cell>
          <cell r="H87">
            <v>0.35</v>
          </cell>
          <cell r="I87" t="e">
            <v>#N/A</v>
          </cell>
          <cell r="J87">
            <v>534</v>
          </cell>
          <cell r="K87">
            <v>-63</v>
          </cell>
          <cell r="L87">
            <v>50</v>
          </cell>
          <cell r="M87">
            <v>50</v>
          </cell>
          <cell r="N87">
            <v>70</v>
          </cell>
          <cell r="W87">
            <v>94.2</v>
          </cell>
          <cell r="X87">
            <v>220</v>
          </cell>
          <cell r="Y87">
            <v>6.2738853503184711</v>
          </cell>
          <cell r="Z87">
            <v>2.1337579617834392</v>
          </cell>
          <cell r="AD87">
            <v>0</v>
          </cell>
          <cell r="AE87">
            <v>88.4</v>
          </cell>
          <cell r="AF87">
            <v>90</v>
          </cell>
          <cell r="AG87">
            <v>90</v>
          </cell>
          <cell r="AH87">
            <v>138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159</v>
          </cell>
          <cell r="D88">
            <v>365</v>
          </cell>
          <cell r="E88">
            <v>317</v>
          </cell>
          <cell r="F88">
            <v>200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349</v>
          </cell>
          <cell r="K88">
            <v>-32</v>
          </cell>
          <cell r="L88">
            <v>60</v>
          </cell>
          <cell r="M88">
            <v>80</v>
          </cell>
          <cell r="N88">
            <v>200</v>
          </cell>
          <cell r="W88">
            <v>63.4</v>
          </cell>
          <cell r="X88">
            <v>100</v>
          </cell>
          <cell r="Y88">
            <v>10.094637223974763</v>
          </cell>
          <cell r="Z88">
            <v>3.1545741324921135</v>
          </cell>
          <cell r="AD88">
            <v>0</v>
          </cell>
          <cell r="AE88">
            <v>65.2</v>
          </cell>
          <cell r="AF88">
            <v>61.4</v>
          </cell>
          <cell r="AG88">
            <v>61.4</v>
          </cell>
          <cell r="AH88">
            <v>35</v>
          </cell>
          <cell r="AI88" t="str">
            <v>акиюльяб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2480</v>
          </cell>
          <cell r="D89">
            <v>4674</v>
          </cell>
          <cell r="E89">
            <v>5684</v>
          </cell>
          <cell r="F89">
            <v>1402</v>
          </cell>
          <cell r="G89">
            <v>0</v>
          </cell>
          <cell r="H89">
            <v>0.35</v>
          </cell>
          <cell r="I89">
            <v>40</v>
          </cell>
          <cell r="J89">
            <v>5687</v>
          </cell>
          <cell r="K89">
            <v>-3</v>
          </cell>
          <cell r="L89">
            <v>1500</v>
          </cell>
          <cell r="M89">
            <v>1100</v>
          </cell>
          <cell r="N89">
            <v>400</v>
          </cell>
          <cell r="W89">
            <v>858.4</v>
          </cell>
          <cell r="X89">
            <v>1500</v>
          </cell>
          <cell r="Y89">
            <v>6.8755824790307551</v>
          </cell>
          <cell r="Z89">
            <v>1.6332712022367195</v>
          </cell>
          <cell r="AD89">
            <v>1392</v>
          </cell>
          <cell r="AE89">
            <v>907.8</v>
          </cell>
          <cell r="AF89">
            <v>817.8</v>
          </cell>
          <cell r="AG89">
            <v>817.8</v>
          </cell>
          <cell r="AH89">
            <v>793</v>
          </cell>
          <cell r="AI89" t="str">
            <v>акиюльяб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4747</v>
          </cell>
          <cell r="D90">
            <v>8329</v>
          </cell>
          <cell r="E90">
            <v>10169</v>
          </cell>
          <cell r="F90">
            <v>2747</v>
          </cell>
          <cell r="G90">
            <v>0</v>
          </cell>
          <cell r="H90">
            <v>0.35</v>
          </cell>
          <cell r="I90">
            <v>45</v>
          </cell>
          <cell r="J90">
            <v>10233</v>
          </cell>
          <cell r="K90">
            <v>-64</v>
          </cell>
          <cell r="L90">
            <v>2200</v>
          </cell>
          <cell r="M90">
            <v>2000</v>
          </cell>
          <cell r="N90">
            <v>1500</v>
          </cell>
          <cell r="W90">
            <v>1629.4</v>
          </cell>
          <cell r="X90">
            <v>1000</v>
          </cell>
          <cell r="Y90">
            <v>5.7978396955934697</v>
          </cell>
          <cell r="Z90">
            <v>1.6858966490732785</v>
          </cell>
          <cell r="AD90">
            <v>2022</v>
          </cell>
          <cell r="AE90">
            <v>1416.4</v>
          </cell>
          <cell r="AF90">
            <v>1505.6</v>
          </cell>
          <cell r="AG90">
            <v>1505.6</v>
          </cell>
          <cell r="AH90">
            <v>1326</v>
          </cell>
          <cell r="AI90" t="str">
            <v>оконч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82</v>
          </cell>
          <cell r="D91">
            <v>292</v>
          </cell>
          <cell r="E91">
            <v>115</v>
          </cell>
          <cell r="F91">
            <v>243</v>
          </cell>
          <cell r="G91" t="str">
            <v>лидер</v>
          </cell>
          <cell r="H91">
            <v>0.11</v>
          </cell>
          <cell r="I91">
            <v>120</v>
          </cell>
          <cell r="J91">
            <v>144</v>
          </cell>
          <cell r="K91">
            <v>-29</v>
          </cell>
          <cell r="L91">
            <v>50</v>
          </cell>
          <cell r="M91">
            <v>50</v>
          </cell>
          <cell r="N91">
            <v>0</v>
          </cell>
          <cell r="W91">
            <v>23</v>
          </cell>
          <cell r="X91">
            <v>50</v>
          </cell>
          <cell r="Y91">
            <v>17.086956521739129</v>
          </cell>
          <cell r="Z91">
            <v>10.565217391304348</v>
          </cell>
          <cell r="AD91">
            <v>0</v>
          </cell>
          <cell r="AE91">
            <v>0</v>
          </cell>
          <cell r="AF91">
            <v>0.4</v>
          </cell>
          <cell r="AG91">
            <v>0.4</v>
          </cell>
          <cell r="AH91">
            <v>48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59</v>
          </cell>
          <cell r="D92">
            <v>279</v>
          </cell>
          <cell r="E92">
            <v>142</v>
          </cell>
          <cell r="F92">
            <v>191</v>
          </cell>
          <cell r="G92" t="str">
            <v>лидер</v>
          </cell>
          <cell r="H92">
            <v>0.11</v>
          </cell>
          <cell r="I92">
            <v>120</v>
          </cell>
          <cell r="J92">
            <v>179</v>
          </cell>
          <cell r="K92">
            <v>-37</v>
          </cell>
          <cell r="L92">
            <v>50</v>
          </cell>
          <cell r="M92">
            <v>50</v>
          </cell>
          <cell r="N92">
            <v>0</v>
          </cell>
          <cell r="W92">
            <v>28.4</v>
          </cell>
          <cell r="Y92">
            <v>10.246478873239438</v>
          </cell>
          <cell r="Z92">
            <v>6.7253521126760569</v>
          </cell>
          <cell r="AD92">
            <v>0</v>
          </cell>
          <cell r="AE92">
            <v>0.4</v>
          </cell>
          <cell r="AF92">
            <v>1.2</v>
          </cell>
          <cell r="AG92">
            <v>1.2</v>
          </cell>
          <cell r="AH92">
            <v>36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114</v>
          </cell>
          <cell r="D93">
            <v>472</v>
          </cell>
          <cell r="E93">
            <v>409</v>
          </cell>
          <cell r="F93">
            <v>162</v>
          </cell>
          <cell r="G93" t="str">
            <v>лидер</v>
          </cell>
          <cell r="H93">
            <v>0.06</v>
          </cell>
          <cell r="I93">
            <v>60</v>
          </cell>
          <cell r="J93">
            <v>613</v>
          </cell>
          <cell r="K93">
            <v>-204</v>
          </cell>
          <cell r="L93">
            <v>100</v>
          </cell>
          <cell r="M93">
            <v>100</v>
          </cell>
          <cell r="N93">
            <v>0</v>
          </cell>
          <cell r="W93">
            <v>81.8</v>
          </cell>
          <cell r="X93">
            <v>200</v>
          </cell>
          <cell r="Y93">
            <v>6.8704156479217611</v>
          </cell>
          <cell r="Z93">
            <v>1.9804400977995111</v>
          </cell>
          <cell r="AD93">
            <v>0</v>
          </cell>
          <cell r="AE93">
            <v>50</v>
          </cell>
          <cell r="AF93">
            <v>5.4</v>
          </cell>
          <cell r="AG93">
            <v>5.4</v>
          </cell>
          <cell r="AH93">
            <v>121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140</v>
          </cell>
          <cell r="D94">
            <v>408</v>
          </cell>
          <cell r="E94">
            <v>255</v>
          </cell>
          <cell r="F94">
            <v>279</v>
          </cell>
          <cell r="G94">
            <v>0</v>
          </cell>
          <cell r="H94">
            <v>0.06</v>
          </cell>
          <cell r="I94">
            <v>0</v>
          </cell>
          <cell r="J94">
            <v>386</v>
          </cell>
          <cell r="K94">
            <v>-131</v>
          </cell>
          <cell r="L94">
            <v>100</v>
          </cell>
          <cell r="M94">
            <v>100</v>
          </cell>
          <cell r="N94">
            <v>0</v>
          </cell>
          <cell r="W94">
            <v>51</v>
          </cell>
          <cell r="X94">
            <v>100</v>
          </cell>
          <cell r="Y94">
            <v>11.352941176470589</v>
          </cell>
          <cell r="Z94">
            <v>5.4705882352941178</v>
          </cell>
          <cell r="AD94">
            <v>0</v>
          </cell>
          <cell r="AE94">
            <v>62.6</v>
          </cell>
          <cell r="AF94">
            <v>40.4</v>
          </cell>
          <cell r="AG94">
            <v>40.4</v>
          </cell>
          <cell r="AH94">
            <v>69</v>
          </cell>
          <cell r="AI94">
            <v>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B95" t="str">
            <v>шт</v>
          </cell>
          <cell r="C95">
            <v>19</v>
          </cell>
          <cell r="D95">
            <v>827</v>
          </cell>
          <cell r="E95">
            <v>511</v>
          </cell>
          <cell r="F95">
            <v>235</v>
          </cell>
          <cell r="G95" t="str">
            <v>лидер</v>
          </cell>
          <cell r="H95">
            <v>0.06</v>
          </cell>
          <cell r="I95">
            <v>60</v>
          </cell>
          <cell r="J95">
            <v>631</v>
          </cell>
          <cell r="K95">
            <v>-120</v>
          </cell>
          <cell r="L95">
            <v>100</v>
          </cell>
          <cell r="M95">
            <v>100</v>
          </cell>
          <cell r="N95">
            <v>0</v>
          </cell>
          <cell r="W95">
            <v>102.2</v>
          </cell>
          <cell r="X95">
            <v>200</v>
          </cell>
          <cell r="Y95">
            <v>6.2133072407045011</v>
          </cell>
          <cell r="Z95">
            <v>2.2994129158512719</v>
          </cell>
          <cell r="AD95">
            <v>0</v>
          </cell>
          <cell r="AE95">
            <v>102.2</v>
          </cell>
          <cell r="AF95">
            <v>82.8</v>
          </cell>
          <cell r="AG95">
            <v>82.8</v>
          </cell>
          <cell r="AH95">
            <v>154</v>
          </cell>
          <cell r="AI95" t="e">
            <v>#N/A</v>
          </cell>
        </row>
        <row r="96">
          <cell r="A96" t="str">
            <v xml:space="preserve"> 421  Сосиски Царедворские 0,33 кг ТМ Стародворье  ПОКОМ</v>
          </cell>
          <cell r="B96" t="str">
            <v>шт</v>
          </cell>
          <cell r="C96">
            <v>205</v>
          </cell>
          <cell r="D96">
            <v>728</v>
          </cell>
          <cell r="E96">
            <v>521</v>
          </cell>
          <cell r="F96">
            <v>402</v>
          </cell>
          <cell r="G96" t="str">
            <v>лид, я</v>
          </cell>
          <cell r="H96">
            <v>0.33</v>
          </cell>
          <cell r="I96">
            <v>40</v>
          </cell>
          <cell r="J96">
            <v>533</v>
          </cell>
          <cell r="K96">
            <v>-12</v>
          </cell>
          <cell r="L96">
            <v>90</v>
          </cell>
          <cell r="M96">
            <v>150</v>
          </cell>
          <cell r="N96">
            <v>0</v>
          </cell>
          <cell r="W96">
            <v>104.2</v>
          </cell>
          <cell r="Y96">
            <v>6.1612284069097889</v>
          </cell>
          <cell r="Z96">
            <v>3.8579654510556622</v>
          </cell>
          <cell r="AD96">
            <v>0</v>
          </cell>
          <cell r="AE96">
            <v>117</v>
          </cell>
          <cell r="AF96">
            <v>115.6</v>
          </cell>
          <cell r="AG96">
            <v>115.6</v>
          </cell>
          <cell r="AH96">
            <v>102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204</v>
          </cell>
          <cell r="D97">
            <v>165</v>
          </cell>
          <cell r="E97">
            <v>227</v>
          </cell>
          <cell r="F97">
            <v>134</v>
          </cell>
          <cell r="G97" t="str">
            <v>нов</v>
          </cell>
          <cell r="H97">
            <v>0.15</v>
          </cell>
          <cell r="I97" t="e">
            <v>#N/A</v>
          </cell>
          <cell r="J97">
            <v>274</v>
          </cell>
          <cell r="K97">
            <v>-47</v>
          </cell>
          <cell r="L97">
            <v>50</v>
          </cell>
          <cell r="M97">
            <v>50</v>
          </cell>
          <cell r="N97">
            <v>0</v>
          </cell>
          <cell r="W97">
            <v>45.4</v>
          </cell>
          <cell r="X97">
            <v>50</v>
          </cell>
          <cell r="Y97">
            <v>6.2555066079295152</v>
          </cell>
          <cell r="Z97">
            <v>2.9515418502202646</v>
          </cell>
          <cell r="AD97">
            <v>0</v>
          </cell>
          <cell r="AE97">
            <v>42.8</v>
          </cell>
          <cell r="AF97">
            <v>40.6</v>
          </cell>
          <cell r="AG97">
            <v>40.6</v>
          </cell>
          <cell r="AH97">
            <v>52</v>
          </cell>
          <cell r="AI97" t="e">
            <v>#N/A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B98" t="str">
            <v>шт</v>
          </cell>
          <cell r="C98">
            <v>154</v>
          </cell>
          <cell r="D98">
            <v>613</v>
          </cell>
          <cell r="E98">
            <v>499</v>
          </cell>
          <cell r="F98">
            <v>262</v>
          </cell>
          <cell r="G98" t="str">
            <v>лид, я</v>
          </cell>
          <cell r="H98">
            <v>0.28000000000000003</v>
          </cell>
          <cell r="I98">
            <v>40</v>
          </cell>
          <cell r="J98">
            <v>546</v>
          </cell>
          <cell r="K98">
            <v>-47</v>
          </cell>
          <cell r="L98">
            <v>150</v>
          </cell>
          <cell r="M98">
            <v>120</v>
          </cell>
          <cell r="N98">
            <v>0</v>
          </cell>
          <cell r="W98">
            <v>99.8</v>
          </cell>
          <cell r="X98">
            <v>70</v>
          </cell>
          <cell r="Y98">
            <v>6.0320641282565131</v>
          </cell>
          <cell r="Z98">
            <v>2.6252505010020042</v>
          </cell>
          <cell r="AD98">
            <v>0</v>
          </cell>
          <cell r="AE98">
            <v>65.8</v>
          </cell>
          <cell r="AF98">
            <v>95.6</v>
          </cell>
          <cell r="AG98">
            <v>95.6</v>
          </cell>
          <cell r="AH98">
            <v>50</v>
          </cell>
          <cell r="AI98" t="str">
            <v>оконч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B99" t="str">
            <v>кг</v>
          </cell>
          <cell r="C99">
            <v>243.614</v>
          </cell>
          <cell r="D99">
            <v>314.89299999999997</v>
          </cell>
          <cell r="E99">
            <v>357.86799999999999</v>
          </cell>
          <cell r="F99">
            <v>187.64500000000001</v>
          </cell>
          <cell r="G99" t="str">
            <v>н</v>
          </cell>
          <cell r="H99">
            <v>1</v>
          </cell>
          <cell r="I99" t="e">
            <v>#N/A</v>
          </cell>
          <cell r="J99">
            <v>365.55200000000002</v>
          </cell>
          <cell r="K99">
            <v>-7.6840000000000259</v>
          </cell>
          <cell r="L99">
            <v>0</v>
          </cell>
          <cell r="M99">
            <v>80</v>
          </cell>
          <cell r="N99">
            <v>0</v>
          </cell>
          <cell r="W99">
            <v>71.573599999999999</v>
          </cell>
          <cell r="X99">
            <v>150</v>
          </cell>
          <cell r="Y99">
            <v>5.8351822459677871</v>
          </cell>
          <cell r="Z99">
            <v>2.6217068863379795</v>
          </cell>
          <cell r="AD99">
            <v>0</v>
          </cell>
          <cell r="AE99">
            <v>53.941400000000002</v>
          </cell>
          <cell r="AF99">
            <v>72.45</v>
          </cell>
          <cell r="AG99">
            <v>72.45</v>
          </cell>
          <cell r="AH99">
            <v>88.388999999999996</v>
          </cell>
          <cell r="AI99" t="str">
            <v>увел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B100" t="str">
            <v>шт</v>
          </cell>
          <cell r="C100">
            <v>252</v>
          </cell>
          <cell r="D100">
            <v>491</v>
          </cell>
          <cell r="E100">
            <v>518</v>
          </cell>
          <cell r="F100">
            <v>202</v>
          </cell>
          <cell r="G100" t="str">
            <v>нов</v>
          </cell>
          <cell r="H100">
            <v>0.33</v>
          </cell>
          <cell r="I100" t="e">
            <v>#N/A</v>
          </cell>
          <cell r="J100">
            <v>552</v>
          </cell>
          <cell r="K100">
            <v>-34</v>
          </cell>
          <cell r="L100">
            <v>160</v>
          </cell>
          <cell r="M100">
            <v>130</v>
          </cell>
          <cell r="N100">
            <v>0</v>
          </cell>
          <cell r="W100">
            <v>103.6</v>
          </cell>
          <cell r="X100">
            <v>130</v>
          </cell>
          <cell r="Y100">
            <v>6.0038610038610045</v>
          </cell>
          <cell r="Z100">
            <v>1.9498069498069499</v>
          </cell>
          <cell r="AD100">
            <v>0</v>
          </cell>
          <cell r="AE100">
            <v>104.2</v>
          </cell>
          <cell r="AF100">
            <v>88.8</v>
          </cell>
          <cell r="AG100">
            <v>88.8</v>
          </cell>
          <cell r="AH100">
            <v>108</v>
          </cell>
          <cell r="AI100" t="e">
            <v>#N/A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B101" t="str">
            <v>шт</v>
          </cell>
          <cell r="C101">
            <v>399</v>
          </cell>
          <cell r="D101">
            <v>617</v>
          </cell>
          <cell r="E101">
            <v>691</v>
          </cell>
          <cell r="F101">
            <v>316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700</v>
          </cell>
          <cell r="K101">
            <v>-9</v>
          </cell>
          <cell r="L101">
            <v>150</v>
          </cell>
          <cell r="M101">
            <v>130</v>
          </cell>
          <cell r="N101">
            <v>100</v>
          </cell>
          <cell r="W101">
            <v>138.19999999999999</v>
          </cell>
          <cell r="X101">
            <v>150</v>
          </cell>
          <cell r="Y101">
            <v>6.1215629522431261</v>
          </cell>
          <cell r="Z101">
            <v>2.2865412445730828</v>
          </cell>
          <cell r="AD101">
            <v>0</v>
          </cell>
          <cell r="AE101">
            <v>111.2</v>
          </cell>
          <cell r="AF101">
            <v>154.4</v>
          </cell>
          <cell r="AG101">
            <v>154.4</v>
          </cell>
          <cell r="AH101">
            <v>170</v>
          </cell>
          <cell r="AI101" t="str">
            <v>Паша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B102" t="str">
            <v>кг</v>
          </cell>
          <cell r="C102">
            <v>308.34500000000003</v>
          </cell>
          <cell r="D102">
            <v>370.84500000000003</v>
          </cell>
          <cell r="E102">
            <v>453.85</v>
          </cell>
          <cell r="F102">
            <v>207.94</v>
          </cell>
          <cell r="G102" t="str">
            <v>н</v>
          </cell>
          <cell r="H102">
            <v>1</v>
          </cell>
          <cell r="I102" t="e">
            <v>#N/A</v>
          </cell>
          <cell r="J102">
            <v>437.66399999999999</v>
          </cell>
          <cell r="K102">
            <v>16.186000000000035</v>
          </cell>
          <cell r="L102">
            <v>100</v>
          </cell>
          <cell r="M102">
            <v>100</v>
          </cell>
          <cell r="N102">
            <v>50</v>
          </cell>
          <cell r="W102">
            <v>90.77000000000001</v>
          </cell>
          <cell r="X102">
            <v>100</v>
          </cell>
          <cell r="Y102">
            <v>6.1467445191142449</v>
          </cell>
          <cell r="Z102">
            <v>2.2908449928390433</v>
          </cell>
          <cell r="AD102">
            <v>0</v>
          </cell>
          <cell r="AE102">
            <v>101.78999999999999</v>
          </cell>
          <cell r="AF102">
            <v>107.88</v>
          </cell>
          <cell r="AG102">
            <v>107.88</v>
          </cell>
          <cell r="AH102">
            <v>111.65</v>
          </cell>
          <cell r="AI102" t="str">
            <v>увел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B103" t="str">
            <v>шт</v>
          </cell>
          <cell r="C103">
            <v>26</v>
          </cell>
          <cell r="D103">
            <v>274</v>
          </cell>
          <cell r="E103">
            <v>185</v>
          </cell>
          <cell r="F103">
            <v>104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236</v>
          </cell>
          <cell r="K103">
            <v>-51</v>
          </cell>
          <cell r="L103">
            <v>30</v>
          </cell>
          <cell r="M103">
            <v>20</v>
          </cell>
          <cell r="N103">
            <v>0</v>
          </cell>
          <cell r="W103">
            <v>37</v>
          </cell>
          <cell r="X103">
            <v>70</v>
          </cell>
          <cell r="Y103">
            <v>6.0540540540540544</v>
          </cell>
          <cell r="Z103">
            <v>2.810810810810811</v>
          </cell>
          <cell r="AD103">
            <v>0</v>
          </cell>
          <cell r="AE103">
            <v>12</v>
          </cell>
          <cell r="AF103">
            <v>33.4</v>
          </cell>
          <cell r="AG103">
            <v>33.4</v>
          </cell>
          <cell r="AH103">
            <v>43</v>
          </cell>
          <cell r="AI103" t="str">
            <v>увел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B104" t="str">
            <v>кг</v>
          </cell>
          <cell r="C104">
            <v>306.78199999999998</v>
          </cell>
          <cell r="D104">
            <v>126.64</v>
          </cell>
          <cell r="E104">
            <v>374.1</v>
          </cell>
          <cell r="F104">
            <v>44.822000000000003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364.505</v>
          </cell>
          <cell r="K104">
            <v>9.5950000000000273</v>
          </cell>
          <cell r="L104">
            <v>100</v>
          </cell>
          <cell r="M104">
            <v>70</v>
          </cell>
          <cell r="N104">
            <v>160</v>
          </cell>
          <cell r="W104">
            <v>74.820000000000007</v>
          </cell>
          <cell r="X104">
            <v>80</v>
          </cell>
          <cell r="Y104">
            <v>6.0788826516974064</v>
          </cell>
          <cell r="Z104">
            <v>0.59906442127773318</v>
          </cell>
          <cell r="AD104">
            <v>0</v>
          </cell>
          <cell r="AE104">
            <v>73.89</v>
          </cell>
          <cell r="AF104">
            <v>62.931600000000003</v>
          </cell>
          <cell r="AG104">
            <v>62.931600000000003</v>
          </cell>
          <cell r="AH104">
            <v>84.1</v>
          </cell>
          <cell r="AI104" t="str">
            <v>увел</v>
          </cell>
        </row>
        <row r="105">
          <cell r="A105" t="str">
            <v xml:space="preserve"> 438  Колбаса Филедворская 0,4 кг. ТМ Стародворье  ПОКОМ</v>
          </cell>
          <cell r="B105" t="str">
            <v>шт</v>
          </cell>
          <cell r="C105">
            <v>171</v>
          </cell>
          <cell r="D105">
            <v>59</v>
          </cell>
          <cell r="E105">
            <v>129</v>
          </cell>
          <cell r="F105">
            <v>83</v>
          </cell>
          <cell r="G105" t="str">
            <v>н</v>
          </cell>
          <cell r="H105">
            <v>0.4</v>
          </cell>
          <cell r="I105" t="e">
            <v>#N/A</v>
          </cell>
          <cell r="J105">
            <v>156</v>
          </cell>
          <cell r="K105">
            <v>-27</v>
          </cell>
          <cell r="L105">
            <v>30</v>
          </cell>
          <cell r="M105">
            <v>30</v>
          </cell>
          <cell r="N105">
            <v>0</v>
          </cell>
          <cell r="W105">
            <v>25.8</v>
          </cell>
          <cell r="X105">
            <v>20</v>
          </cell>
          <cell r="Y105">
            <v>6.3178294573643408</v>
          </cell>
          <cell r="Z105">
            <v>3.2170542635658914</v>
          </cell>
          <cell r="AD105">
            <v>0</v>
          </cell>
          <cell r="AE105">
            <v>54.6</v>
          </cell>
          <cell r="AF105">
            <v>36.200000000000003</v>
          </cell>
          <cell r="AG105">
            <v>36.200000000000003</v>
          </cell>
          <cell r="AH105">
            <v>30</v>
          </cell>
          <cell r="AI105" t="str">
            <v>Паша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B106" t="str">
            <v>шт</v>
          </cell>
          <cell r="C106">
            <v>88</v>
          </cell>
          <cell r="D106">
            <v>336</v>
          </cell>
          <cell r="E106">
            <v>258</v>
          </cell>
          <cell r="F106">
            <v>149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311</v>
          </cell>
          <cell r="K106">
            <v>-53</v>
          </cell>
          <cell r="L106">
            <v>100</v>
          </cell>
          <cell r="M106">
            <v>60</v>
          </cell>
          <cell r="N106">
            <v>0</v>
          </cell>
          <cell r="W106">
            <v>51.6</v>
          </cell>
          <cell r="X106">
            <v>50</v>
          </cell>
          <cell r="Y106">
            <v>6.9573643410852712</v>
          </cell>
          <cell r="Z106">
            <v>2.887596899224806</v>
          </cell>
          <cell r="AD106">
            <v>0</v>
          </cell>
          <cell r="AE106">
            <v>39.799999999999997</v>
          </cell>
          <cell r="AF106">
            <v>50.2</v>
          </cell>
          <cell r="AG106">
            <v>50.2</v>
          </cell>
          <cell r="AH106">
            <v>84</v>
          </cell>
          <cell r="AI106" t="e">
            <v>#N/A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B107" t="str">
            <v>шт</v>
          </cell>
          <cell r="C107">
            <v>63</v>
          </cell>
          <cell r="D107">
            <v>393</v>
          </cell>
          <cell r="E107">
            <v>231</v>
          </cell>
          <cell r="F107">
            <v>218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313</v>
          </cell>
          <cell r="K107">
            <v>-82</v>
          </cell>
          <cell r="L107">
            <v>100</v>
          </cell>
          <cell r="M107">
            <v>50</v>
          </cell>
          <cell r="N107">
            <v>0</v>
          </cell>
          <cell r="W107">
            <v>46.2</v>
          </cell>
          <cell r="X107">
            <v>50</v>
          </cell>
          <cell r="Y107">
            <v>9.0476190476190474</v>
          </cell>
          <cell r="Z107">
            <v>4.7186147186147185</v>
          </cell>
          <cell r="AD107">
            <v>0</v>
          </cell>
          <cell r="AE107">
            <v>36.200000000000003</v>
          </cell>
          <cell r="AF107">
            <v>56</v>
          </cell>
          <cell r="AG107">
            <v>56</v>
          </cell>
          <cell r="AH107">
            <v>66</v>
          </cell>
          <cell r="AI107" t="str">
            <v>увел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B108" t="str">
            <v>шт</v>
          </cell>
          <cell r="C108">
            <v>-1</v>
          </cell>
          <cell r="D108">
            <v>758</v>
          </cell>
          <cell r="E108">
            <v>443</v>
          </cell>
          <cell r="F108">
            <v>231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573</v>
          </cell>
          <cell r="K108">
            <v>-130</v>
          </cell>
          <cell r="L108">
            <v>100</v>
          </cell>
          <cell r="M108">
            <v>100</v>
          </cell>
          <cell r="N108">
            <v>0</v>
          </cell>
          <cell r="W108">
            <v>88.6</v>
          </cell>
          <cell r="X108">
            <v>150</v>
          </cell>
          <cell r="Y108">
            <v>6.557562076749436</v>
          </cell>
          <cell r="Z108">
            <v>2.6072234762979685</v>
          </cell>
          <cell r="AD108">
            <v>0</v>
          </cell>
          <cell r="AE108">
            <v>44.8</v>
          </cell>
          <cell r="AF108">
            <v>70.2</v>
          </cell>
          <cell r="AG108">
            <v>70.2</v>
          </cell>
          <cell r="AH108">
            <v>135</v>
          </cell>
          <cell r="AI108" t="str">
            <v>увел</v>
          </cell>
        </row>
        <row r="109">
          <cell r="A109" t="str">
            <v xml:space="preserve"> 448  Сосиски Сливушки по-венски ТМ Вязанка. 0,3 кг ПОКОМ</v>
          </cell>
          <cell r="B109" t="str">
            <v>шт</v>
          </cell>
          <cell r="C109">
            <v>44</v>
          </cell>
          <cell r="D109">
            <v>80</v>
          </cell>
          <cell r="E109">
            <v>98</v>
          </cell>
          <cell r="F109">
            <v>24</v>
          </cell>
          <cell r="G109" t="str">
            <v>нов</v>
          </cell>
          <cell r="H109">
            <v>0.3</v>
          </cell>
          <cell r="I109" t="e">
            <v>#N/A</v>
          </cell>
          <cell r="J109">
            <v>148</v>
          </cell>
          <cell r="K109">
            <v>-50</v>
          </cell>
          <cell r="L109">
            <v>50</v>
          </cell>
          <cell r="M109">
            <v>20</v>
          </cell>
          <cell r="N109">
            <v>30</v>
          </cell>
          <cell r="W109">
            <v>19.600000000000001</v>
          </cell>
          <cell r="Y109">
            <v>6.3265306122448974</v>
          </cell>
          <cell r="Z109">
            <v>1.2244897959183672</v>
          </cell>
          <cell r="AD109">
            <v>0</v>
          </cell>
          <cell r="AE109">
            <v>19</v>
          </cell>
          <cell r="AF109">
            <v>16.2</v>
          </cell>
          <cell r="AG109">
            <v>16.2</v>
          </cell>
          <cell r="AH109">
            <v>10</v>
          </cell>
          <cell r="AI109" t="str">
            <v>увел</v>
          </cell>
        </row>
        <row r="110">
          <cell r="A110" t="str">
            <v xml:space="preserve"> 449  Колбаса Дугушка Стародворская ВЕС ТС Дугушка ПОКОМ</v>
          </cell>
          <cell r="B110" t="str">
            <v>кг</v>
          </cell>
          <cell r="C110">
            <v>84.887</v>
          </cell>
          <cell r="E110">
            <v>1.696</v>
          </cell>
          <cell r="F110">
            <v>83.191000000000003</v>
          </cell>
          <cell r="G110" t="str">
            <v>рот</v>
          </cell>
          <cell r="H110">
            <v>0</v>
          </cell>
          <cell r="I110" t="e">
            <v>#N/A</v>
          </cell>
          <cell r="J110">
            <v>34.9</v>
          </cell>
          <cell r="K110">
            <v>-33.204000000000001</v>
          </cell>
          <cell r="L110">
            <v>0</v>
          </cell>
          <cell r="M110">
            <v>0</v>
          </cell>
          <cell r="N110">
            <v>0</v>
          </cell>
          <cell r="W110">
            <v>0.3392</v>
          </cell>
          <cell r="Y110">
            <v>245.25648584905662</v>
          </cell>
          <cell r="Z110">
            <v>245.25648584905662</v>
          </cell>
          <cell r="AD110">
            <v>0</v>
          </cell>
          <cell r="AE110">
            <v>19.1676</v>
          </cell>
          <cell r="AF110">
            <v>0.1696</v>
          </cell>
          <cell r="AG110">
            <v>0.1696</v>
          </cell>
          <cell r="AH110">
            <v>0</v>
          </cell>
          <cell r="AI110" t="e">
            <v>#N/A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B111" t="str">
            <v>кг</v>
          </cell>
          <cell r="C111">
            <v>3298.3029999999999</v>
          </cell>
          <cell r="D111">
            <v>4447.4769999999999</v>
          </cell>
          <cell r="E111">
            <v>4062.2860000000001</v>
          </cell>
          <cell r="F111">
            <v>3635.5720000000001</v>
          </cell>
          <cell r="G111">
            <v>0</v>
          </cell>
          <cell r="H111">
            <v>1</v>
          </cell>
          <cell r="I111" t="e">
            <v>#N/A</v>
          </cell>
          <cell r="J111">
            <v>4070.471</v>
          </cell>
          <cell r="K111">
            <v>-8.1849999999999454</v>
          </cell>
          <cell r="L111">
            <v>0</v>
          </cell>
          <cell r="M111">
            <v>1000</v>
          </cell>
          <cell r="N111">
            <v>0</v>
          </cell>
          <cell r="W111">
            <v>812.45720000000006</v>
          </cell>
          <cell r="Y111">
            <v>5.7056199391180238</v>
          </cell>
          <cell r="Z111">
            <v>4.4747858717973079</v>
          </cell>
          <cell r="AD111">
            <v>0</v>
          </cell>
          <cell r="AE111">
            <v>858.2</v>
          </cell>
          <cell r="AF111">
            <v>938.22</v>
          </cell>
          <cell r="AG111">
            <v>938.22</v>
          </cell>
          <cell r="AH111">
            <v>710.846</v>
          </cell>
          <cell r="AI111" t="str">
            <v>оконч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B112" t="str">
            <v>кг</v>
          </cell>
          <cell r="C112">
            <v>5598.66</v>
          </cell>
          <cell r="D112">
            <v>982.08199999999999</v>
          </cell>
          <cell r="E112">
            <v>7824</v>
          </cell>
          <cell r="F112">
            <v>3885</v>
          </cell>
          <cell r="G112">
            <v>0</v>
          </cell>
          <cell r="H112">
            <v>1</v>
          </cell>
          <cell r="I112" t="e">
            <v>#N/A</v>
          </cell>
          <cell r="J112">
            <v>5316.8419999999996</v>
          </cell>
          <cell r="K112">
            <v>2507.1580000000004</v>
          </cell>
          <cell r="L112">
            <v>1500</v>
          </cell>
          <cell r="M112">
            <v>1900</v>
          </cell>
          <cell r="N112">
            <v>1000</v>
          </cell>
          <cell r="W112">
            <v>1564.8</v>
          </cell>
          <cell r="X112">
            <v>2500</v>
          </cell>
          <cell r="Y112">
            <v>6.8922546012269938</v>
          </cell>
          <cell r="Z112">
            <v>2.4827453987730062</v>
          </cell>
          <cell r="AD112">
            <v>0</v>
          </cell>
          <cell r="AE112">
            <v>1528.8</v>
          </cell>
          <cell r="AF112">
            <v>1718</v>
          </cell>
          <cell r="AG112">
            <v>1718</v>
          </cell>
          <cell r="AH112">
            <v>1019.466</v>
          </cell>
          <cell r="AI112" t="str">
            <v>акиюльяб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B113" t="str">
            <v>кг</v>
          </cell>
          <cell r="C113">
            <v>1464.34</v>
          </cell>
          <cell r="D113">
            <v>3798.9470000000001</v>
          </cell>
          <cell r="E113">
            <v>2588.123</v>
          </cell>
          <cell r="F113">
            <v>2655.7</v>
          </cell>
          <cell r="G113">
            <v>0</v>
          </cell>
          <cell r="H113">
            <v>0</v>
          </cell>
          <cell r="I113" t="e">
            <v>#N/A</v>
          </cell>
          <cell r="J113">
            <v>2596.0549999999998</v>
          </cell>
          <cell r="K113">
            <v>-7.931999999999789</v>
          </cell>
          <cell r="L113">
            <v>0</v>
          </cell>
          <cell r="M113">
            <v>0</v>
          </cell>
          <cell r="N113">
            <v>0</v>
          </cell>
          <cell r="W113">
            <v>517.62459999999999</v>
          </cell>
          <cell r="Y113">
            <v>5.1305521414554098</v>
          </cell>
          <cell r="Z113">
            <v>5.1305521414554098</v>
          </cell>
          <cell r="AD113">
            <v>0</v>
          </cell>
          <cell r="AE113">
            <v>0</v>
          </cell>
          <cell r="AF113">
            <v>171.97639999999998</v>
          </cell>
          <cell r="AG113">
            <v>171.97639999999998</v>
          </cell>
          <cell r="AH113">
            <v>503.28100000000001</v>
          </cell>
          <cell r="AI113" t="e">
            <v>#N/A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B114" t="str">
            <v>кг</v>
          </cell>
          <cell r="C114">
            <v>166.821</v>
          </cell>
          <cell r="D114">
            <v>1566.047</v>
          </cell>
          <cell r="E114">
            <v>6156</v>
          </cell>
          <cell r="F114">
            <v>3076</v>
          </cell>
          <cell r="G114">
            <v>0</v>
          </cell>
          <cell r="H114">
            <v>1</v>
          </cell>
          <cell r="I114" t="e">
            <v>#N/A</v>
          </cell>
          <cell r="J114">
            <v>1238.4059999999999</v>
          </cell>
          <cell r="K114">
            <v>4917.5940000000001</v>
          </cell>
          <cell r="L114">
            <v>1600</v>
          </cell>
          <cell r="M114">
            <v>1500</v>
          </cell>
          <cell r="N114">
            <v>0</v>
          </cell>
          <cell r="W114">
            <v>1231.2</v>
          </cell>
          <cell r="X114">
            <v>900</v>
          </cell>
          <cell r="Y114">
            <v>5.7472384665367118</v>
          </cell>
          <cell r="Z114">
            <v>2.498375568551007</v>
          </cell>
          <cell r="AD114">
            <v>0</v>
          </cell>
          <cell r="AE114">
            <v>950.31479999999988</v>
          </cell>
          <cell r="AF114">
            <v>1121</v>
          </cell>
          <cell r="AG114">
            <v>1121</v>
          </cell>
          <cell r="AH114">
            <v>249.31200000000001</v>
          </cell>
          <cell r="AI114" t="str">
            <v>оконч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B115" t="str">
            <v>шт</v>
          </cell>
          <cell r="D115">
            <v>250</v>
          </cell>
          <cell r="E115">
            <v>90</v>
          </cell>
          <cell r="F115">
            <v>160</v>
          </cell>
          <cell r="G115">
            <v>0</v>
          </cell>
          <cell r="H115">
            <v>0</v>
          </cell>
          <cell r="I115" t="e">
            <v>#N/A</v>
          </cell>
          <cell r="J115">
            <v>86</v>
          </cell>
          <cell r="K115">
            <v>4</v>
          </cell>
          <cell r="L115">
            <v>0</v>
          </cell>
          <cell r="M115">
            <v>0</v>
          </cell>
          <cell r="N115">
            <v>0</v>
          </cell>
          <cell r="W115">
            <v>18</v>
          </cell>
          <cell r="Y115">
            <v>8.8888888888888893</v>
          </cell>
          <cell r="Z115">
            <v>8.8888888888888893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74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-943</v>
          </cell>
          <cell r="D116">
            <v>19</v>
          </cell>
          <cell r="E116">
            <v>1492</v>
          </cell>
          <cell r="F116">
            <v>-2430</v>
          </cell>
          <cell r="G116" t="str">
            <v>ак</v>
          </cell>
          <cell r="H116">
            <v>0</v>
          </cell>
          <cell r="I116">
            <v>0</v>
          </cell>
          <cell r="J116">
            <v>1504</v>
          </cell>
          <cell r="K116">
            <v>-12</v>
          </cell>
          <cell r="L116">
            <v>0</v>
          </cell>
          <cell r="M116">
            <v>0</v>
          </cell>
          <cell r="N116">
            <v>0</v>
          </cell>
          <cell r="W116">
            <v>298.39999999999998</v>
          </cell>
          <cell r="Y116">
            <v>-8.1434316353887404</v>
          </cell>
          <cell r="Z116">
            <v>-8.1434316353887404</v>
          </cell>
          <cell r="AD116">
            <v>0</v>
          </cell>
          <cell r="AE116">
            <v>349.2</v>
          </cell>
          <cell r="AF116">
            <v>365.8</v>
          </cell>
          <cell r="AG116">
            <v>365.8</v>
          </cell>
          <cell r="AH116">
            <v>355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-108.56100000000001</v>
          </cell>
          <cell r="D117">
            <v>1.3</v>
          </cell>
          <cell r="E117">
            <v>230.268</v>
          </cell>
          <cell r="F117">
            <v>-338.54899999999998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222.221</v>
          </cell>
          <cell r="K117">
            <v>8.046999999999997</v>
          </cell>
          <cell r="L117">
            <v>0</v>
          </cell>
          <cell r="M117">
            <v>0</v>
          </cell>
          <cell r="N117">
            <v>0</v>
          </cell>
          <cell r="W117">
            <v>46.053600000000003</v>
          </cell>
          <cell r="Y117">
            <v>-7.3511951291538544</v>
          </cell>
          <cell r="Z117">
            <v>-7.3511951291538544</v>
          </cell>
          <cell r="AD117">
            <v>0</v>
          </cell>
          <cell r="AE117">
            <v>75.85499999999999</v>
          </cell>
          <cell r="AF117">
            <v>84.699600000000004</v>
          </cell>
          <cell r="AG117">
            <v>84.699600000000004</v>
          </cell>
          <cell r="AH117">
            <v>42.18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-229.02500000000001</v>
          </cell>
          <cell r="D118">
            <v>6.7949999999999999</v>
          </cell>
          <cell r="E118">
            <v>464.745</v>
          </cell>
          <cell r="F118">
            <v>-692.41499999999996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455.86399999999998</v>
          </cell>
          <cell r="K118">
            <v>8.8810000000000286</v>
          </cell>
          <cell r="L118">
            <v>0</v>
          </cell>
          <cell r="M118">
            <v>0</v>
          </cell>
          <cell r="N118">
            <v>0</v>
          </cell>
          <cell r="W118">
            <v>92.948999999999998</v>
          </cell>
          <cell r="Y118">
            <v>-7.4494077397282377</v>
          </cell>
          <cell r="Z118">
            <v>-7.4494077397282377</v>
          </cell>
          <cell r="AD118">
            <v>0</v>
          </cell>
          <cell r="AE118">
            <v>115.98800000000001</v>
          </cell>
          <cell r="AF118">
            <v>137.11199999999999</v>
          </cell>
          <cell r="AG118">
            <v>137.11199999999999</v>
          </cell>
          <cell r="AH118">
            <v>69.105000000000004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-311</v>
          </cell>
          <cell r="D119">
            <v>657</v>
          </cell>
          <cell r="E119">
            <v>452</v>
          </cell>
          <cell r="F119">
            <v>-116</v>
          </cell>
          <cell r="G119" t="str">
            <v>ак</v>
          </cell>
          <cell r="H119">
            <v>0</v>
          </cell>
          <cell r="I119">
            <v>0</v>
          </cell>
          <cell r="J119">
            <v>462</v>
          </cell>
          <cell r="K119">
            <v>-10</v>
          </cell>
          <cell r="L119">
            <v>0</v>
          </cell>
          <cell r="M119">
            <v>0</v>
          </cell>
          <cell r="N119">
            <v>0</v>
          </cell>
          <cell r="W119">
            <v>90.4</v>
          </cell>
          <cell r="Y119">
            <v>-1.2831858407079646</v>
          </cell>
          <cell r="Z119">
            <v>-1.2831858407079646</v>
          </cell>
          <cell r="AD119">
            <v>0</v>
          </cell>
          <cell r="AE119">
            <v>126.4</v>
          </cell>
          <cell r="AF119">
            <v>113.4</v>
          </cell>
          <cell r="AG119">
            <v>113.4</v>
          </cell>
          <cell r="AH119">
            <v>117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22.06.2024 - 28.06.2024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</v>
          </cell>
          <cell r="F8">
            <v>654.221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627.20399999999995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13.2</v>
          </cell>
          <cell r="F11">
            <v>1691.3109999999999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174.357</v>
          </cell>
        </row>
        <row r="13">
          <cell r="A13" t="str">
            <v xml:space="preserve"> 022  Колбаса Вязанка со шпиком, вектор 0,5кг, ПОКОМ</v>
          </cell>
          <cell r="D13">
            <v>9</v>
          </cell>
          <cell r="F13">
            <v>361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1221</v>
          </cell>
          <cell r="F14">
            <v>3469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029  Сосиски Венские, Вязанка NDX МГС, 0.5кг, 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1234</v>
          </cell>
          <cell r="F17">
            <v>4087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1577</v>
          </cell>
          <cell r="F18">
            <v>7152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</v>
          </cell>
          <cell r="F19">
            <v>288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11</v>
          </cell>
          <cell r="F21">
            <v>226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168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</v>
          </cell>
          <cell r="F23">
            <v>158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</v>
          </cell>
          <cell r="F24">
            <v>355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1</v>
          </cell>
        </row>
        <row r="26">
          <cell r="A26" t="str">
            <v xml:space="preserve"> 068  Колбаса Особая ТМ Особый рецепт, 0,5 кг, ПОКОМ</v>
          </cell>
          <cell r="F26">
            <v>1</v>
          </cell>
        </row>
        <row r="27">
          <cell r="A27" t="str">
            <v xml:space="preserve"> 082  Колбаса Стародворская, 0,4кг ТС Старый двор,  ПОКОМ</v>
          </cell>
          <cell r="D27">
            <v>1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23</v>
          </cell>
          <cell r="F28">
            <v>1220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256</v>
          </cell>
        </row>
        <row r="30">
          <cell r="A30" t="str">
            <v xml:space="preserve"> 096  Сосиски Баварские,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9</v>
          </cell>
          <cell r="F31">
            <v>812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689</v>
          </cell>
          <cell r="F32">
            <v>918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65</v>
          </cell>
          <cell r="F33">
            <v>570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15</v>
          </cell>
          <cell r="F34">
            <v>1023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466.77300000000002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47.5</v>
          </cell>
          <cell r="F36">
            <v>5590.6409999999996</v>
          </cell>
        </row>
        <row r="37">
          <cell r="A37" t="str">
            <v xml:space="preserve"> 208  всд Колбаса Особая </v>
          </cell>
          <cell r="F37">
            <v>2.5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373.858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</v>
          </cell>
          <cell r="F39">
            <v>600.36300000000006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266.536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22.46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3.2</v>
          </cell>
          <cell r="F42">
            <v>653.06100000000004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5481.2560000000003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5.95</v>
          </cell>
          <cell r="F44">
            <v>315.05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3.1</v>
          </cell>
          <cell r="F45">
            <v>265.27999999999997</v>
          </cell>
        </row>
        <row r="46">
          <cell r="A46" t="str">
            <v xml:space="preserve"> 240  Колбаса Салями охотничья, ВЕС. ПОКОМ</v>
          </cell>
          <cell r="D46">
            <v>1</v>
          </cell>
          <cell r="F46">
            <v>31.244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4</v>
          </cell>
          <cell r="F47">
            <v>666.93499999999995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172.80699999999999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164.15899999999999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5.2</v>
          </cell>
          <cell r="F50">
            <v>1397.702</v>
          </cell>
        </row>
        <row r="51">
          <cell r="A51" t="str">
            <v xml:space="preserve"> 251  Сосиски Баварские, ВЕС.  ПОКОМ</v>
          </cell>
          <cell r="F51">
            <v>1.3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129.46100000000001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310.74200000000002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149.06899999999999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373.71899999999999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1.5</v>
          </cell>
          <cell r="F56">
            <v>299.66899999999998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1.5</v>
          </cell>
          <cell r="F57">
            <v>313.56599999999997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12</v>
          </cell>
          <cell r="F58">
            <v>1315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1007</v>
          </cell>
          <cell r="F59">
            <v>3918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2111</v>
          </cell>
          <cell r="F60">
            <v>8260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F61">
            <v>1</v>
          </cell>
        </row>
        <row r="62">
          <cell r="A62" t="str">
            <v xml:space="preserve"> 278  Сосиски Сочинки с сочным окороком, МГС 0.4кг,   ПОКОМ</v>
          </cell>
          <cell r="F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7.8</v>
          </cell>
          <cell r="F63">
            <v>783.77499999999998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6</v>
          </cell>
          <cell r="F64">
            <v>691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</v>
          </cell>
          <cell r="F65">
            <v>1411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297.25799999999998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38</v>
          </cell>
          <cell r="F67">
            <v>2635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40</v>
          </cell>
          <cell r="F68">
            <v>4340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1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103.139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183.589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1436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30</v>
          </cell>
          <cell r="F73">
            <v>1887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25</v>
          </cell>
          <cell r="F74">
            <v>1255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10.199999999999999</v>
          </cell>
          <cell r="F75">
            <v>430.40800000000002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14.4</v>
          </cell>
          <cell r="F76">
            <v>1251.0160000000001</v>
          </cell>
        </row>
        <row r="77">
          <cell r="A77" t="str">
            <v xml:space="preserve"> 316  Колбаса Нежная ТМ Зареченские ВЕС  ПОКОМ</v>
          </cell>
          <cell r="F77">
            <v>85.119</v>
          </cell>
        </row>
        <row r="78">
          <cell r="A78" t="str">
            <v xml:space="preserve"> 318  Сосиски Датские ТМ Зареченские, ВЕС  ПОКОМ</v>
          </cell>
          <cell r="D78">
            <v>19.899999999999999</v>
          </cell>
          <cell r="F78">
            <v>2615.875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1633</v>
          </cell>
          <cell r="F79">
            <v>5335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1239</v>
          </cell>
          <cell r="F80">
            <v>4070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24</v>
          </cell>
          <cell r="F81">
            <v>1860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10</v>
          </cell>
          <cell r="F82">
            <v>568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9</v>
          </cell>
          <cell r="F83">
            <v>513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964.58299999999997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6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245.66300000000001</v>
          </cell>
        </row>
        <row r="87">
          <cell r="A87" t="str">
            <v xml:space="preserve"> 341 Сосиски Сочинки Сливочные ТМ Стародворье ВЕС ПОКОМ</v>
          </cell>
          <cell r="D87">
            <v>0.8</v>
          </cell>
          <cell r="F87">
            <v>0.8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1391</v>
          </cell>
          <cell r="F88">
            <v>4332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</v>
          </cell>
          <cell r="F89">
            <v>2698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4.8</v>
          </cell>
          <cell r="F90">
            <v>514.346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4.9000000000000004</v>
          </cell>
          <cell r="F91">
            <v>353.81099999999998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9.6</v>
          </cell>
          <cell r="F92">
            <v>708.17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7.2</v>
          </cell>
          <cell r="F93">
            <v>488.35500000000002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119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  <cell r="F95">
            <v>209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  <cell r="F96">
            <v>403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301.79399999999998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3</v>
          </cell>
          <cell r="F99">
            <v>681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3</v>
          </cell>
          <cell r="F100">
            <v>694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14</v>
          </cell>
          <cell r="F101">
            <v>2097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</v>
          </cell>
          <cell r="F102">
            <v>693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16</v>
          </cell>
          <cell r="F103">
            <v>802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11</v>
          </cell>
          <cell r="F104">
            <v>516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349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1417</v>
          </cell>
          <cell r="F106">
            <v>5695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2065</v>
          </cell>
          <cell r="F107">
            <v>10466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129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6</v>
          </cell>
          <cell r="F109">
            <v>187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22</v>
          </cell>
          <cell r="F110">
            <v>549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19</v>
          </cell>
          <cell r="F111">
            <v>421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19</v>
          </cell>
          <cell r="F112">
            <v>630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599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14</v>
          </cell>
          <cell r="F114">
            <v>289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6</v>
          </cell>
          <cell r="F115">
            <v>474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12.1</v>
          </cell>
          <cell r="F116">
            <v>386.15199999999999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3</v>
          </cell>
          <cell r="F117">
            <v>487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10</v>
          </cell>
          <cell r="F118">
            <v>638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4</v>
          </cell>
          <cell r="F119">
            <v>439.81200000000001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1.3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8</v>
          </cell>
          <cell r="F121">
            <v>243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3.9</v>
          </cell>
          <cell r="F122">
            <v>359.55500000000001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2</v>
          </cell>
          <cell r="F123">
            <v>145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257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284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D126">
            <v>6</v>
          </cell>
          <cell r="F126">
            <v>652</v>
          </cell>
        </row>
        <row r="127">
          <cell r="A127" t="str">
            <v xml:space="preserve"> 448  Сосиски Сливушки по-венски ТМ Вязанка. 0,3 кг ПОКОМ</v>
          </cell>
          <cell r="F127">
            <v>130</v>
          </cell>
        </row>
        <row r="128">
          <cell r="A128" t="str">
            <v xml:space="preserve"> 449  Колбаса Дугушка Стародворская ВЕС ТС Дугушка ПОКОМ</v>
          </cell>
          <cell r="F128">
            <v>34.1</v>
          </cell>
        </row>
        <row r="129">
          <cell r="A129" t="str">
            <v xml:space="preserve"> 452  Колбаса Со шпиком ВЕС большой батон ТМ Особый рецепт  ПОКОМ</v>
          </cell>
          <cell r="D129">
            <v>25</v>
          </cell>
          <cell r="F129">
            <v>3951.4540000000002</v>
          </cell>
        </row>
        <row r="130">
          <cell r="A130" t="str">
            <v xml:space="preserve"> 453  Колбаса Докторская Филейная ВЕС большой батон ТМ Особый рецепт  ПОКОМ</v>
          </cell>
          <cell r="D130">
            <v>52.5</v>
          </cell>
          <cell r="F130">
            <v>5161.2139999999999</v>
          </cell>
        </row>
        <row r="131">
          <cell r="A131" t="str">
            <v xml:space="preserve"> 456  Колбаса Филейная ТМ Особый рецепт ВЕС большой батон  ПОКОМ</v>
          </cell>
          <cell r="D131">
            <v>12.5</v>
          </cell>
          <cell r="F131">
            <v>2522.9490000000001</v>
          </cell>
        </row>
        <row r="132">
          <cell r="A132" t="str">
            <v xml:space="preserve"> 457  Колбаса Молочная ТМ Особый рецепт ВЕС большой батон  ПОКОМ</v>
          </cell>
          <cell r="D132">
            <v>17.5</v>
          </cell>
          <cell r="F132">
            <v>954.59</v>
          </cell>
        </row>
        <row r="133">
          <cell r="A133" t="str">
            <v xml:space="preserve"> 459  Колбаса Докторская Филейная 0,5кг ТМ Особый рецепт  ПОКОМ</v>
          </cell>
          <cell r="F133">
            <v>122</v>
          </cell>
        </row>
        <row r="134">
          <cell r="A134" t="str">
            <v>3215 ВЕТЧ.МЯСНАЯ Папа может п/о 0.4кг 8шт.    ОСТАНКИНО</v>
          </cell>
          <cell r="D134">
            <v>366</v>
          </cell>
          <cell r="F134">
            <v>366</v>
          </cell>
        </row>
        <row r="135">
          <cell r="A135" t="str">
            <v>3297 СЫТНЫЕ Папа может сар б/о мгс 1*3 СНГ  ОСТАНКИНО</v>
          </cell>
          <cell r="D135">
            <v>296.10000000000002</v>
          </cell>
          <cell r="F135">
            <v>296.10000000000002</v>
          </cell>
        </row>
        <row r="136">
          <cell r="A136" t="str">
            <v>3812 СОЧНЫЕ сос п/о мгс 2*2  ОСТАНКИНО</v>
          </cell>
          <cell r="D136">
            <v>2838.6</v>
          </cell>
          <cell r="F136">
            <v>2838.6</v>
          </cell>
        </row>
        <row r="137">
          <cell r="A137" t="str">
            <v>4063 МЯСНАЯ Папа может вар п/о_Л   ОСТАНКИНО</v>
          </cell>
          <cell r="D137">
            <v>2355.1</v>
          </cell>
          <cell r="F137">
            <v>2355.1</v>
          </cell>
        </row>
        <row r="138">
          <cell r="A138" t="str">
            <v>4117 ЭКСТРА Папа может с/к в/у_Л   ОСТАНКИНО</v>
          </cell>
          <cell r="D138">
            <v>109.8</v>
          </cell>
          <cell r="F138">
            <v>109.8</v>
          </cell>
        </row>
        <row r="139">
          <cell r="A139" t="str">
            <v>4342 Салями Финская п/к в/у ОСТАНКИНО</v>
          </cell>
          <cell r="D139">
            <v>352</v>
          </cell>
          <cell r="F139">
            <v>352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139.5</v>
          </cell>
          <cell r="F140">
            <v>139.5</v>
          </cell>
        </row>
        <row r="141">
          <cell r="A141" t="str">
            <v>4574 Мясная со шпиком Папа может вар п/о ОСТАНКИНО</v>
          </cell>
          <cell r="D141">
            <v>5.4</v>
          </cell>
          <cell r="F141">
            <v>5.4</v>
          </cell>
        </row>
        <row r="142">
          <cell r="A142" t="str">
            <v>4813 ФИЛЕЙНАЯ Папа может вар п/о_Л   ОСТАНКИНО</v>
          </cell>
          <cell r="D142">
            <v>594</v>
          </cell>
          <cell r="F142">
            <v>594</v>
          </cell>
        </row>
        <row r="143">
          <cell r="A143" t="str">
            <v>4993 САЛЯМИ ИТАЛЬЯНСКАЯ с/к в/у 1/250*8_120c ОСТАНКИНО</v>
          </cell>
          <cell r="D143">
            <v>584</v>
          </cell>
          <cell r="F143">
            <v>584</v>
          </cell>
        </row>
        <row r="144">
          <cell r="A144" t="str">
            <v>5246 ДОКТОРСКАЯ ПРЕМИУМ вар б/о мгс_30с ОСТАНКИНО</v>
          </cell>
          <cell r="D144">
            <v>81.7</v>
          </cell>
          <cell r="F144">
            <v>81.7</v>
          </cell>
        </row>
        <row r="145">
          <cell r="A145" t="str">
            <v>5336 ОСОБАЯ вар п/о  ОСТАНКИНО</v>
          </cell>
          <cell r="D145">
            <v>173.6</v>
          </cell>
          <cell r="F145">
            <v>173.6</v>
          </cell>
        </row>
        <row r="146">
          <cell r="A146" t="str">
            <v>5337 ОСОБАЯ СО ШПИКОМ вар п/о  ОСТАНКИНО</v>
          </cell>
          <cell r="D146">
            <v>42.3</v>
          </cell>
          <cell r="F146">
            <v>42.3</v>
          </cell>
        </row>
        <row r="147">
          <cell r="A147" t="str">
            <v>5341 СЕРВЕЛАТ ОХОТНИЧИЙ в/к в/у  ОСТАНКИНО</v>
          </cell>
          <cell r="D147">
            <v>456.3</v>
          </cell>
          <cell r="F147">
            <v>456.3</v>
          </cell>
        </row>
        <row r="148">
          <cell r="A148" t="str">
            <v>5483 ЭКСТРА Папа может с/к в/у 1/250 8шт.   ОСТАНКИНО</v>
          </cell>
          <cell r="D148">
            <v>1025</v>
          </cell>
          <cell r="F148">
            <v>1025</v>
          </cell>
        </row>
        <row r="149">
          <cell r="A149" t="str">
            <v>5544 Сервелат Финский в/к в/у_45с НОВАЯ ОСТАНКИНО</v>
          </cell>
          <cell r="D149">
            <v>1115.4000000000001</v>
          </cell>
          <cell r="F149">
            <v>1115.4000000000001</v>
          </cell>
        </row>
        <row r="150">
          <cell r="A150" t="str">
            <v>5682 САЛЯМИ МЕЛКОЗЕРНЕНАЯ с/к в/у 1/120_60с   ОСТАНКИНО</v>
          </cell>
          <cell r="D150">
            <v>3389</v>
          </cell>
          <cell r="F150">
            <v>3389</v>
          </cell>
        </row>
        <row r="151">
          <cell r="A151" t="str">
            <v>5706 АРОМАТНАЯ Папа может с/к в/у 1/250 8шт.  ОСТАНКИНО</v>
          </cell>
          <cell r="D151">
            <v>1080</v>
          </cell>
          <cell r="F151">
            <v>1080</v>
          </cell>
        </row>
        <row r="152">
          <cell r="A152" t="str">
            <v>5708 ПОСОЛЬСКАЯ Папа может с/к в/у ОСТАНКИНО</v>
          </cell>
          <cell r="D152">
            <v>72.3</v>
          </cell>
          <cell r="F152">
            <v>72.3</v>
          </cell>
        </row>
        <row r="153">
          <cell r="A153" t="str">
            <v>5820 СЛИВОЧНЫЕ Папа может сос п/о мгс 2*2_45с   ОСТАНКИНО</v>
          </cell>
          <cell r="D153">
            <v>245</v>
          </cell>
          <cell r="F153">
            <v>245</v>
          </cell>
        </row>
        <row r="154">
          <cell r="A154" t="str">
            <v>5851 ЭКСТРА Папа может вар п/о   ОСТАНКИНО</v>
          </cell>
          <cell r="D154">
            <v>459.5</v>
          </cell>
          <cell r="F154">
            <v>459.5</v>
          </cell>
        </row>
        <row r="155">
          <cell r="A155" t="str">
            <v>5931 ОХОТНИЧЬЯ Папа может с/к в/у 1/220 8шт.   ОСТАНКИНО</v>
          </cell>
          <cell r="D155">
            <v>1055</v>
          </cell>
          <cell r="F155">
            <v>1055</v>
          </cell>
        </row>
        <row r="156">
          <cell r="A156" t="str">
            <v>5976 МОЛОЧНЫЕ ТРАДИЦ. сос п/о в/у 1/350_45с  ОСТАНКИНО</v>
          </cell>
          <cell r="D156">
            <v>159</v>
          </cell>
          <cell r="F156">
            <v>159</v>
          </cell>
        </row>
        <row r="157">
          <cell r="A157" t="str">
            <v>5981 МОЛОЧНЫЕ ТРАДИЦ. сос п/о мгс 1*6_45с   ОСТАНКИНО</v>
          </cell>
          <cell r="D157">
            <v>136.6</v>
          </cell>
          <cell r="F157">
            <v>136.6</v>
          </cell>
        </row>
        <row r="158">
          <cell r="A158" t="str">
            <v>5982 МОЛОЧНЫЕ ТРАДИЦ. сос п/о мгс 0,6кг_СНГ  ОСТАНКИНО</v>
          </cell>
          <cell r="D158">
            <v>450</v>
          </cell>
          <cell r="F158">
            <v>450</v>
          </cell>
        </row>
        <row r="159">
          <cell r="A159" t="str">
            <v>5992 ВРЕМЯ ОКРОШКИ Папа может вар п/о 0.4кг   ОСТАНКИНО</v>
          </cell>
          <cell r="D159">
            <v>1305</v>
          </cell>
          <cell r="F159">
            <v>1305</v>
          </cell>
        </row>
        <row r="160">
          <cell r="A160" t="str">
            <v>6004 РАГУ СВИНОЕ 1кг 8шт.зам_120с ОСТАНКИНО</v>
          </cell>
          <cell r="D160">
            <v>21</v>
          </cell>
          <cell r="F160">
            <v>21</v>
          </cell>
        </row>
        <row r="161">
          <cell r="A161" t="str">
            <v>6113 СОЧНЫЕ сос п/о мгс 1*6_Ашан  ОСТАНКИНО</v>
          </cell>
          <cell r="D161">
            <v>2240.1999999999998</v>
          </cell>
          <cell r="F161">
            <v>2240.1999999999998</v>
          </cell>
        </row>
        <row r="162">
          <cell r="A162" t="str">
            <v>6228 МЯСНОЕ АССОРТИ к/з с/н мгс 1/90 10шт.  ОСТАНКИНО</v>
          </cell>
          <cell r="D162">
            <v>498</v>
          </cell>
          <cell r="F162">
            <v>498</v>
          </cell>
        </row>
        <row r="163">
          <cell r="A163" t="str">
            <v>6247 ДОМАШНЯЯ Папа может вар п/о 0,4кг 8шт.  ОСТАНКИНО</v>
          </cell>
          <cell r="D163">
            <v>229</v>
          </cell>
          <cell r="F163">
            <v>229</v>
          </cell>
        </row>
        <row r="164">
          <cell r="A164" t="str">
            <v>6268 ГОВЯЖЬЯ Папа может вар п/о 0,4кг 8 шт.  ОСТАНКИНО</v>
          </cell>
          <cell r="D164">
            <v>407</v>
          </cell>
          <cell r="F164">
            <v>407</v>
          </cell>
        </row>
        <row r="165">
          <cell r="A165" t="str">
            <v>6281 СВИНИНА ДЕЛИКАТ. к/в мл/к в/у 0.3кг 45с  ОСТАНКИНО</v>
          </cell>
          <cell r="D165">
            <v>671</v>
          </cell>
          <cell r="F165">
            <v>671</v>
          </cell>
        </row>
        <row r="166">
          <cell r="A166" t="str">
            <v>6297 ФИЛЕЙНЫЕ сос ц/о в/у 1/270 12шт_45с  ОСТАНКИНО</v>
          </cell>
          <cell r="D166">
            <v>2653</v>
          </cell>
          <cell r="F166">
            <v>2653</v>
          </cell>
        </row>
        <row r="167">
          <cell r="A167" t="str">
            <v>6303 МЯСНЫЕ Папа может сос п/о мгс 1.5*3  ОСТАНКИНО</v>
          </cell>
          <cell r="D167">
            <v>805.1</v>
          </cell>
          <cell r="F167">
            <v>805.1</v>
          </cell>
        </row>
        <row r="168">
          <cell r="A168" t="str">
            <v>6325 ДОКТОРСКАЯ ПРЕМИУМ вар п/о 0.4кг 8шт.  ОСТАНКИНО</v>
          </cell>
          <cell r="D168">
            <v>997</v>
          </cell>
          <cell r="F168">
            <v>997</v>
          </cell>
        </row>
        <row r="169">
          <cell r="A169" t="str">
            <v>6333 МЯСНАЯ Папа может вар п/о 0.4кг 8шт.  ОСТАНКИНО</v>
          </cell>
          <cell r="D169">
            <v>7004</v>
          </cell>
          <cell r="F169">
            <v>7007</v>
          </cell>
        </row>
        <row r="170">
          <cell r="A170" t="str">
            <v>6353 ЭКСТРА Папа может вар п/о 0.4кг 8шт.  ОСТАНКИНО</v>
          </cell>
          <cell r="D170">
            <v>2681</v>
          </cell>
          <cell r="F170">
            <v>2692</v>
          </cell>
        </row>
        <row r="171">
          <cell r="A171" t="str">
            <v>6392 ФИЛЕЙНАЯ Папа может вар п/о 0.4кг. ОСТАНКИНО</v>
          </cell>
          <cell r="D171">
            <v>5713</v>
          </cell>
          <cell r="F171">
            <v>5713</v>
          </cell>
        </row>
        <row r="172">
          <cell r="A172" t="str">
            <v>6426 КЛАССИЧЕСКАЯ ПМ вар п/о 0.3кг 8шт.  ОСТАНКИНО</v>
          </cell>
          <cell r="D172">
            <v>176</v>
          </cell>
          <cell r="F172">
            <v>176</v>
          </cell>
        </row>
        <row r="173">
          <cell r="A173" t="str">
            <v>6427 КЛАССИЧЕСКАЯ ПМ вар п/о 0.35кг 8шт. ОСТАНКИНО</v>
          </cell>
          <cell r="D173">
            <v>1531</v>
          </cell>
          <cell r="F173">
            <v>1531</v>
          </cell>
        </row>
        <row r="174">
          <cell r="A174" t="str">
            <v>6445 БЕКОН с/к с/н в/у 1/180 10шт.  ОСТАНКИНО</v>
          </cell>
          <cell r="D174">
            <v>522</v>
          </cell>
          <cell r="F174">
            <v>522</v>
          </cell>
        </row>
        <row r="175">
          <cell r="A175" t="str">
            <v>6453 ЭКСТРА Папа может с/к с/н в/у 1/100 14шт.   ОСТАНКИНО</v>
          </cell>
          <cell r="D175">
            <v>2076</v>
          </cell>
          <cell r="F175">
            <v>2076</v>
          </cell>
        </row>
        <row r="176">
          <cell r="A176" t="str">
            <v>6454 АРОМАТНАЯ с/к с/н в/у 1/100 14шт.  ОСТАНКИНО</v>
          </cell>
          <cell r="D176">
            <v>1896</v>
          </cell>
          <cell r="F176">
            <v>1896</v>
          </cell>
        </row>
        <row r="177">
          <cell r="A177" t="str">
            <v>6470 ВЕТЧ.МРАМОРНАЯ в/у_45с  ОСТАНКИНО</v>
          </cell>
          <cell r="D177">
            <v>55</v>
          </cell>
          <cell r="F177">
            <v>55</v>
          </cell>
        </row>
        <row r="178">
          <cell r="A178" t="str">
            <v>6475 С СЫРОМ Папа может сос ц/о мгс 0.4кг6шт  ОСТАНКИНО</v>
          </cell>
          <cell r="D178">
            <v>336</v>
          </cell>
          <cell r="F178">
            <v>336</v>
          </cell>
        </row>
        <row r="179">
          <cell r="A179" t="str">
            <v>6527 ШПИКАЧКИ СОЧНЫЕ ПМ сар б/о мгс 1*3 45с ОСТАНКИНО</v>
          </cell>
          <cell r="D179">
            <v>627.23</v>
          </cell>
          <cell r="F179">
            <v>627.23</v>
          </cell>
        </row>
        <row r="180">
          <cell r="A180" t="str">
            <v>6528 ШПИКАЧКИ СОЧНЫЕ ПМ сар б/о мгс 0.4кг 45с  ОСТАНКИНО</v>
          </cell>
          <cell r="D180">
            <v>520</v>
          </cell>
          <cell r="F180">
            <v>520</v>
          </cell>
        </row>
        <row r="181">
          <cell r="A181" t="str">
            <v>6555 ПОСОЛЬСКАЯ с/к с/н в/у 1/100 10шт.  ОСТАНКИНО</v>
          </cell>
          <cell r="D181">
            <v>690</v>
          </cell>
          <cell r="F181">
            <v>690</v>
          </cell>
        </row>
        <row r="182">
          <cell r="A182" t="str">
            <v>6562 СЕРВЕЛАТ КАРЕЛЬСКИЙ СН в/к в/у 0,28кг  ОСТАНКИНО</v>
          </cell>
          <cell r="F182">
            <v>1</v>
          </cell>
        </row>
        <row r="183">
          <cell r="A183" t="str">
            <v>6586 МРАМОРНАЯ И БАЛЫКОВАЯ в/к с/н мгс 1/90 ОСТАНКИНО</v>
          </cell>
          <cell r="D183">
            <v>274</v>
          </cell>
          <cell r="F183">
            <v>274</v>
          </cell>
        </row>
        <row r="184">
          <cell r="A184" t="str">
            <v>6601 ГОВЯЖЬИ СН сос п/о мгс 1*6  ОСТАНКИНО</v>
          </cell>
          <cell r="D184">
            <v>7</v>
          </cell>
          <cell r="F184">
            <v>7</v>
          </cell>
        </row>
        <row r="185">
          <cell r="A185" t="str">
            <v>6602 БАВАРСКИЕ ПМ сос ц/о мгс 0,35кг 8шт.  ОСТАНКИНО</v>
          </cell>
          <cell r="D185">
            <v>385</v>
          </cell>
          <cell r="F185">
            <v>385</v>
          </cell>
        </row>
        <row r="186">
          <cell r="A186" t="str">
            <v>6661 СОЧНЫЙ ГРИЛЬ ПМ сос п/о мгс 1.5*4_Маяк  ОСТАНКИНО</v>
          </cell>
          <cell r="D186">
            <v>123.4</v>
          </cell>
          <cell r="F186">
            <v>123.4</v>
          </cell>
        </row>
        <row r="187">
          <cell r="A187" t="str">
            <v>6666 БОЯНСКАЯ Папа может п/к в/у 0,28кг 8 шт. ОСТАНКИНО</v>
          </cell>
          <cell r="D187">
            <v>1698</v>
          </cell>
          <cell r="F187">
            <v>1698</v>
          </cell>
        </row>
        <row r="188">
          <cell r="A188" t="str">
            <v>6683 СЕРВЕЛАТ ЗЕРНИСТЫЙ ПМ в/к в/у 0,35кг  ОСТАНКИНО</v>
          </cell>
          <cell r="D188">
            <v>3229</v>
          </cell>
          <cell r="F188">
            <v>3230</v>
          </cell>
        </row>
        <row r="189">
          <cell r="A189" t="str">
            <v>6684 СЕРВЕЛАТ КАРЕЛЬСКИЙ ПМ в/к в/у 0.28кг  ОСТАНКИНО</v>
          </cell>
          <cell r="D189">
            <v>3607</v>
          </cell>
          <cell r="F189">
            <v>3619</v>
          </cell>
        </row>
        <row r="190">
          <cell r="A190" t="str">
            <v>6689 СЕРВЕЛАТ ОХОТНИЧИЙ ПМ в/к в/у 0,35кг 8шт  ОСТАНКИНО</v>
          </cell>
          <cell r="D190">
            <v>5128</v>
          </cell>
          <cell r="F190">
            <v>5132</v>
          </cell>
        </row>
        <row r="191">
          <cell r="A191" t="str">
            <v>6692 СЕРВЕЛАТ ПРИМА в/к в/у 0.28кг 8шт.  ОСТАНКИНО</v>
          </cell>
          <cell r="D191">
            <v>583</v>
          </cell>
          <cell r="F191">
            <v>583</v>
          </cell>
        </row>
        <row r="192">
          <cell r="A192" t="str">
            <v>6697 СЕРВЕЛАТ ФИНСКИЙ ПМ в/к в/у 0,35кг 8шт.  ОСТАНКИНО</v>
          </cell>
          <cell r="D192">
            <v>6886</v>
          </cell>
          <cell r="F192">
            <v>6890</v>
          </cell>
        </row>
        <row r="193">
          <cell r="A193" t="str">
            <v>6713 СОЧНЫЙ ГРИЛЬ ПМ сос п/о мгс 0.41кг 8шт.  ОСТАНКИНО</v>
          </cell>
          <cell r="D193">
            <v>2589</v>
          </cell>
          <cell r="F193">
            <v>2589</v>
          </cell>
        </row>
        <row r="194">
          <cell r="A194" t="str">
            <v>6716 ОСОБАЯ Коровино (в сетке) 0.5кг 8шт.  ОСТАНКИНО</v>
          </cell>
          <cell r="D194">
            <v>927</v>
          </cell>
          <cell r="F194">
            <v>927</v>
          </cell>
        </row>
        <row r="195">
          <cell r="A195" t="str">
            <v>6722 СОЧНЫЕ ПМ сос п/о мгс 0,41кг 10шт.  ОСТАНКИНО</v>
          </cell>
          <cell r="D195">
            <v>4301</v>
          </cell>
          <cell r="F195">
            <v>4308</v>
          </cell>
        </row>
        <row r="196">
          <cell r="A196" t="str">
            <v>6726 СЛИВОЧНЫЕ ПМ сос п/о мгс 0.41кг 10шт.  ОСТАНКИНО</v>
          </cell>
          <cell r="D196">
            <v>3818</v>
          </cell>
          <cell r="F196">
            <v>3818</v>
          </cell>
        </row>
        <row r="197">
          <cell r="A197" t="str">
            <v>6734 ОСОБАЯ СО ШПИКОМ Коровино (в сетке) 0,5кг ОСТАНКИНО</v>
          </cell>
          <cell r="D197">
            <v>172</v>
          </cell>
          <cell r="F197">
            <v>172</v>
          </cell>
        </row>
        <row r="198">
          <cell r="A198" t="str">
            <v>6747 РУССКАЯ ПРЕМИУМ ПМ вар ф/о в/у  ОСТАНКИНО</v>
          </cell>
          <cell r="D198">
            <v>93</v>
          </cell>
          <cell r="F198">
            <v>93</v>
          </cell>
        </row>
        <row r="199">
          <cell r="A199" t="str">
            <v>6759 МОЛОЧНЫЕ ГОСТ сос ц/о мгс 0.4кг 7шт.  ОСТАНКИНО</v>
          </cell>
          <cell r="D199">
            <v>67</v>
          </cell>
          <cell r="F199">
            <v>67</v>
          </cell>
        </row>
        <row r="200">
          <cell r="A200" t="str">
            <v>6761 МОЛОЧНЫЕ ГОСТ сос ц/о мгс 1*4  ОСТАНКИНО</v>
          </cell>
          <cell r="D200">
            <v>8</v>
          </cell>
          <cell r="F200">
            <v>8</v>
          </cell>
        </row>
        <row r="201">
          <cell r="A201" t="str">
            <v>6762 СЛИВОЧНЫЕ сос ц/о мгс 0.41кг 8шт.  ОСТАНКИНО</v>
          </cell>
          <cell r="D201">
            <v>128</v>
          </cell>
          <cell r="F201">
            <v>128</v>
          </cell>
        </row>
        <row r="202">
          <cell r="A202" t="str">
            <v>6764 СЛИВОЧНЫЕ сос ц/о мгс 1*4  ОСТАНКИНО</v>
          </cell>
          <cell r="D202">
            <v>30</v>
          </cell>
          <cell r="F202">
            <v>30</v>
          </cell>
        </row>
        <row r="203">
          <cell r="A203" t="str">
            <v>6765 РУБЛЕНЫЕ сос ц/о мгс 0.36кг 6шт.  ОСТАНКИНО</v>
          </cell>
          <cell r="D203">
            <v>652</v>
          </cell>
          <cell r="F203">
            <v>652</v>
          </cell>
        </row>
        <row r="204">
          <cell r="A204" t="str">
            <v>6767 РУБЛЕНЫЕ сос ц/о мгс 1*4  ОСТАНКИНО</v>
          </cell>
          <cell r="D204">
            <v>84.6</v>
          </cell>
          <cell r="F204">
            <v>85.661000000000001</v>
          </cell>
        </row>
        <row r="205">
          <cell r="A205" t="str">
            <v>6773 САЛЯМИ Папа может п/к в/у 0,28кг 8шт.  ОСТАНКИНО</v>
          </cell>
          <cell r="D205">
            <v>575</v>
          </cell>
          <cell r="F205">
            <v>575</v>
          </cell>
        </row>
        <row r="206">
          <cell r="A206" t="str">
            <v>6776 ХОТ-ДОГ Папа может сос п/о мгс 0.35кг  ОСТАНКИНО</v>
          </cell>
          <cell r="D206">
            <v>220</v>
          </cell>
          <cell r="F206">
            <v>220</v>
          </cell>
        </row>
        <row r="207">
          <cell r="A207" t="str">
            <v>6777 МЯСНЫЕ С ГОВЯДИНОЙ ПМ сос п/о мгс 0.4кг  ОСТАНКИНО</v>
          </cell>
          <cell r="D207">
            <v>1920</v>
          </cell>
          <cell r="F207">
            <v>1920</v>
          </cell>
        </row>
        <row r="208">
          <cell r="A208" t="str">
            <v>6785 ВЕНСКАЯ САЛЯМИ п/к в/у 0.33кг 8шт.  ОСТАНКИНО</v>
          </cell>
          <cell r="D208">
            <v>431</v>
          </cell>
          <cell r="F208">
            <v>455</v>
          </cell>
        </row>
        <row r="209">
          <cell r="A209" t="str">
            <v>6787 СЕРВЕЛАТ КРЕМЛЕВСКИЙ в/к в/у 0,33кг 8шт.  ОСТАНКИНО</v>
          </cell>
          <cell r="D209">
            <v>222</v>
          </cell>
          <cell r="F209">
            <v>258</v>
          </cell>
        </row>
        <row r="210">
          <cell r="A210" t="str">
            <v>6793 БАЛЫКОВАЯ в/к в/у 0,33кг 8шт.  ОСТАНКИНО</v>
          </cell>
          <cell r="D210">
            <v>16</v>
          </cell>
          <cell r="F210">
            <v>16</v>
          </cell>
        </row>
        <row r="211">
          <cell r="A211" t="str">
            <v>6795 ОСТАНКИНСКАЯ в/к в/у 0,33кг 8шт.  ОСТАНКИНО</v>
          </cell>
          <cell r="D211">
            <v>64</v>
          </cell>
          <cell r="F211">
            <v>64</v>
          </cell>
        </row>
        <row r="212">
          <cell r="A212" t="str">
            <v>6807 СЕРВЕЛАТ ЕВРОПЕЙСКИЙ в/к в/у 0,33кг 8шт.  ОСТАНКИНО</v>
          </cell>
          <cell r="D212">
            <v>166</v>
          </cell>
          <cell r="F212">
            <v>166</v>
          </cell>
        </row>
        <row r="213">
          <cell r="A213" t="str">
            <v>6822 ИЗ ОТБОРНОГО МЯСА ПМ сос п/о мгс 0,36кг  ОСТАНКИНО</v>
          </cell>
          <cell r="D213">
            <v>75</v>
          </cell>
          <cell r="F213">
            <v>75</v>
          </cell>
        </row>
        <row r="214">
          <cell r="A214" t="str">
            <v>6829 МОЛОЧНЫЕ КЛАССИЧЕСКИЕ сос п/о мгс 2*4_С  ОСТАНКИНО</v>
          </cell>
          <cell r="D214">
            <v>844.4</v>
          </cell>
          <cell r="F214">
            <v>844.4</v>
          </cell>
        </row>
        <row r="215">
          <cell r="A215" t="str">
            <v>6852 МОЛОЧНЫЕ ПРЕМИУМ ПМ сос п/о в/ у 1/350  ОСТАНКИНО</v>
          </cell>
          <cell r="D215">
            <v>1954</v>
          </cell>
          <cell r="F215">
            <v>1954</v>
          </cell>
        </row>
        <row r="216">
          <cell r="A216" t="str">
            <v>6853 МОЛОЧНЫЕ ПРЕМИУМ ПМ сос п/о мгс 1*6  ОСТАНКИНО</v>
          </cell>
          <cell r="D216">
            <v>16.100000000000001</v>
          </cell>
          <cell r="F216">
            <v>16.100000000000001</v>
          </cell>
        </row>
        <row r="217">
          <cell r="A217" t="str">
            <v>6861 ДОМАШНИЙ РЕЦЕПТ Коровино вар п/о  ОСТАНКИНО</v>
          </cell>
          <cell r="D217">
            <v>186.9</v>
          </cell>
          <cell r="F217">
            <v>186.9</v>
          </cell>
        </row>
        <row r="218">
          <cell r="A218" t="str">
            <v>6865 ВЕТЧ.НЕЖНАЯ Коровино п/о  ОСТАНКИНО</v>
          </cell>
          <cell r="D218">
            <v>349.6</v>
          </cell>
          <cell r="F218">
            <v>349.6</v>
          </cell>
        </row>
        <row r="219">
          <cell r="A219" t="str">
            <v>6870 С ГОВЯДИНОЙ СН сос п/о мгс 1*6  ОСТАНКИНО</v>
          </cell>
          <cell r="D219">
            <v>97.1</v>
          </cell>
          <cell r="F219">
            <v>97.1</v>
          </cell>
        </row>
        <row r="220">
          <cell r="A220" t="str">
            <v>6903 СОЧНЫЕ ПМ сос п/о мгс 0.41кг_osu  ОСТАНКИНО</v>
          </cell>
          <cell r="D220">
            <v>4074</v>
          </cell>
          <cell r="F220">
            <v>4075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266</v>
          </cell>
          <cell r="F221">
            <v>266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389</v>
          </cell>
          <cell r="F222">
            <v>389</v>
          </cell>
        </row>
        <row r="223">
          <cell r="A223" t="str">
            <v>БОНУС Z-ОСОБАЯ Коровино вар п/о (5324)  ОСТАНКИНО</v>
          </cell>
          <cell r="D223">
            <v>30</v>
          </cell>
          <cell r="F223">
            <v>30</v>
          </cell>
        </row>
        <row r="224">
          <cell r="A224" t="str">
            <v>БОНУС Z-ОСОБАЯ Коровино вар п/о 0.5кг_СНГ (6305)  ОСТАНКИНО</v>
          </cell>
          <cell r="D224">
            <v>39</v>
          </cell>
          <cell r="F224">
            <v>39</v>
          </cell>
        </row>
        <row r="225">
          <cell r="A225" t="str">
            <v>БОНУС СОЧНЫЕ сос п/о мгс 0.41кг_UZ (6087)  ОСТАНКИНО</v>
          </cell>
          <cell r="D225">
            <v>1285</v>
          </cell>
          <cell r="F225">
            <v>1285</v>
          </cell>
        </row>
        <row r="226">
          <cell r="A226" t="str">
            <v>БОНУС СОЧНЫЕ сос п/о мгс 1*6_UZ (6088)  ОСТАНКИНО</v>
          </cell>
          <cell r="D226">
            <v>589</v>
          </cell>
          <cell r="F226">
            <v>589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1550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227.91800000000001</v>
          </cell>
        </row>
        <row r="229">
          <cell r="A229" t="str">
            <v>БОНУС_Колбаса вареная Филейская ТМ Вязанка. ВЕС  ПОКОМ</v>
          </cell>
          <cell r="F229">
            <v>468.96300000000002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476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481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23</v>
          </cell>
          <cell r="F232">
            <v>23</v>
          </cell>
        </row>
        <row r="233">
          <cell r="A233" t="str">
            <v>Бутербродная вареная 0,47 кг шт.  СПК</v>
          </cell>
          <cell r="D233">
            <v>175</v>
          </cell>
          <cell r="F233">
            <v>175</v>
          </cell>
        </row>
        <row r="234">
          <cell r="A234" t="str">
            <v>Вацлавская п/к (черева) 390 гр.шт. термоус.пак  СПК</v>
          </cell>
          <cell r="D234">
            <v>144</v>
          </cell>
          <cell r="F234">
            <v>144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2</v>
          </cell>
          <cell r="F235">
            <v>431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366</v>
          </cell>
          <cell r="F236">
            <v>2756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263</v>
          </cell>
          <cell r="F237">
            <v>1711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7</v>
          </cell>
          <cell r="F238">
            <v>317</v>
          </cell>
        </row>
        <row r="239">
          <cell r="A239" t="str">
            <v>Грилья Куриные крылья ТМ Горячая штучка 0,27 кг зам.  ПОКОМ_НЕАКТИВНА</v>
          </cell>
          <cell r="F239">
            <v>12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5</v>
          </cell>
          <cell r="F240">
            <v>5</v>
          </cell>
        </row>
        <row r="241">
          <cell r="A241" t="str">
            <v>Гуцульская с/к "КолбасГрад" 160 гр.шт. термоус. пак  СПК</v>
          </cell>
          <cell r="D241">
            <v>87</v>
          </cell>
          <cell r="F241">
            <v>88</v>
          </cell>
        </row>
        <row r="242">
          <cell r="A242" t="str">
            <v>Дельгаро с/в "Эликатессе" 140 гр.шт.  СПК</v>
          </cell>
          <cell r="D242">
            <v>81</v>
          </cell>
          <cell r="F242">
            <v>83</v>
          </cell>
        </row>
        <row r="243">
          <cell r="A243" t="str">
            <v>Деревенская рубленая вареная 350 гр.шт. термоус. пак.  СПК</v>
          </cell>
          <cell r="D243">
            <v>4</v>
          </cell>
          <cell r="F243">
            <v>4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214</v>
          </cell>
          <cell r="F244">
            <v>214</v>
          </cell>
        </row>
        <row r="245">
          <cell r="A245" t="str">
            <v>Докторская вареная в/с  СПК</v>
          </cell>
          <cell r="D245">
            <v>37</v>
          </cell>
          <cell r="F245">
            <v>38.229999999999997</v>
          </cell>
        </row>
        <row r="246">
          <cell r="A246" t="str">
            <v>Докторская вареная в/с 0,47 кг шт.  СПК</v>
          </cell>
          <cell r="D246">
            <v>146</v>
          </cell>
          <cell r="F246">
            <v>146</v>
          </cell>
        </row>
        <row r="247">
          <cell r="A247" t="str">
            <v>Докторская вареная термоус.пак. "Высокий вкус"  СПК</v>
          </cell>
          <cell r="D247">
            <v>248</v>
          </cell>
          <cell r="F247">
            <v>251.9</v>
          </cell>
        </row>
        <row r="248">
          <cell r="A248" t="str">
            <v>Жар-боллы с курочкой и сыром, ВЕС ТМ Зареченские  ПОКОМ</v>
          </cell>
          <cell r="F248">
            <v>158.69999999999999</v>
          </cell>
        </row>
        <row r="249">
          <cell r="A249" t="str">
            <v>Жар-ладушки с мясом ТМ Зареченские ВЕС ПОКОМ</v>
          </cell>
          <cell r="F249">
            <v>239.80199999999999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3.7</v>
          </cell>
        </row>
        <row r="251">
          <cell r="A251" t="str">
            <v>Жар-ладушки с яблоком и грушей ТМ Зареченские ВЕС ПОКОМ</v>
          </cell>
          <cell r="F251">
            <v>81.2</v>
          </cell>
        </row>
        <row r="252">
          <cell r="A252" t="str">
            <v>ЖАР-мени ВЕС ТМ Зареченские  ПОКОМ</v>
          </cell>
          <cell r="F252">
            <v>119.5</v>
          </cell>
        </row>
        <row r="253">
          <cell r="A253" t="str">
            <v>Карбонад Юбилейный 0,13кг нар.д/ф шт. СПК</v>
          </cell>
          <cell r="D253">
            <v>8</v>
          </cell>
          <cell r="F253">
            <v>8</v>
          </cell>
        </row>
        <row r="254">
          <cell r="A254" t="str">
            <v>Классика с/к 235 гр.шт. "Высокий вкус"  СПК</v>
          </cell>
          <cell r="D254">
            <v>44</v>
          </cell>
          <cell r="F254">
            <v>44</v>
          </cell>
        </row>
        <row r="255">
          <cell r="A255" t="str">
            <v>Классическая вареная 400 гр.шт.  СПК</v>
          </cell>
          <cell r="D255">
            <v>15</v>
          </cell>
          <cell r="F255">
            <v>15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1040</v>
          </cell>
          <cell r="F256">
            <v>1040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959</v>
          </cell>
          <cell r="F257">
            <v>959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207</v>
          </cell>
          <cell r="F258">
            <v>207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6</v>
          </cell>
          <cell r="F259">
            <v>6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4</v>
          </cell>
          <cell r="F260">
            <v>480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362</v>
          </cell>
          <cell r="F261">
            <v>1297</v>
          </cell>
        </row>
        <row r="262">
          <cell r="A262" t="str">
            <v>Ла Фаворте с/в "Эликатессе" 140 гр.шт.  СПК</v>
          </cell>
          <cell r="D262">
            <v>161</v>
          </cell>
          <cell r="F262">
            <v>161</v>
          </cell>
        </row>
        <row r="263">
          <cell r="A263" t="str">
            <v>Ливерная Печеночная "Просто выгодно" 0,3 кг.шт.  СПК</v>
          </cell>
          <cell r="D263">
            <v>156</v>
          </cell>
          <cell r="F263">
            <v>156</v>
          </cell>
        </row>
        <row r="264">
          <cell r="A264" t="str">
            <v>Любительская вареная термоус.пак. "Высокий вкус"  СПК</v>
          </cell>
          <cell r="D264">
            <v>103</v>
          </cell>
          <cell r="F264">
            <v>103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80.206000000000003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202.81</v>
          </cell>
        </row>
        <row r="267">
          <cell r="A267" t="str">
            <v>Мусульманская вареная "Просто выгодно"  СПК</v>
          </cell>
          <cell r="D267">
            <v>19</v>
          </cell>
          <cell r="F267">
            <v>19</v>
          </cell>
        </row>
        <row r="268">
          <cell r="A268" t="str">
            <v>Мусульманская п/к "Просто выгодно" термофор.пак.  СПК</v>
          </cell>
          <cell r="D268">
            <v>6</v>
          </cell>
          <cell r="F268">
            <v>6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6</v>
          </cell>
          <cell r="F269">
            <v>2540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15</v>
          </cell>
          <cell r="F270">
            <v>1945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2</v>
          </cell>
          <cell r="F271">
            <v>2073</v>
          </cell>
        </row>
        <row r="272">
          <cell r="A272" t="str">
            <v>Наггетсы с куриным филе и сыром ТМ Вязанка 0,25 кг ПОКОМ</v>
          </cell>
          <cell r="D272">
            <v>3</v>
          </cell>
          <cell r="F272">
            <v>643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481.00099999999998</v>
          </cell>
        </row>
        <row r="274">
          <cell r="A274" t="str">
            <v>Оригинальная с перцем с/к  СПК</v>
          </cell>
          <cell r="D274">
            <v>350.15</v>
          </cell>
          <cell r="F274">
            <v>350.15</v>
          </cell>
        </row>
        <row r="275">
          <cell r="A275" t="str">
            <v>Особая вареная  СПК</v>
          </cell>
          <cell r="D275">
            <v>4</v>
          </cell>
          <cell r="F275">
            <v>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33</v>
          </cell>
          <cell r="F276">
            <v>33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272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7</v>
          </cell>
          <cell r="F278">
            <v>101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9</v>
          </cell>
          <cell r="F279">
            <v>1325</v>
          </cell>
        </row>
        <row r="280">
          <cell r="A280" t="str">
            <v>Пельмени Бигбули с мясом, Горячая штучка 0,43кг  ПОКОМ</v>
          </cell>
          <cell r="D280">
            <v>8</v>
          </cell>
          <cell r="F280">
            <v>210</v>
          </cell>
        </row>
        <row r="281">
          <cell r="A281" t="str">
            <v>Пельмени Бигбули с мясом, Горячая штучка 0,9кг  ПОКОМ</v>
          </cell>
          <cell r="D281">
            <v>326</v>
          </cell>
          <cell r="F281">
            <v>1101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6</v>
          </cell>
          <cell r="F282">
            <v>544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6</v>
          </cell>
          <cell r="F283">
            <v>326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2</v>
          </cell>
          <cell r="F284">
            <v>455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1613</v>
          </cell>
          <cell r="F285">
            <v>5775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10</v>
          </cell>
          <cell r="F286">
            <v>1855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10</v>
          </cell>
          <cell r="F287">
            <v>1420.9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736</v>
          </cell>
          <cell r="F288">
            <v>4224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10</v>
          </cell>
          <cell r="F289">
            <v>1268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D290">
            <v>1</v>
          </cell>
          <cell r="F290">
            <v>24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D291">
            <v>1</v>
          </cell>
          <cell r="F291">
            <v>30</v>
          </cell>
        </row>
        <row r="292">
          <cell r="A292" t="str">
            <v>Пельмени Левантские ТМ Особый рецепт 0,8 кг  ПОКОМ</v>
          </cell>
          <cell r="F292">
            <v>36</v>
          </cell>
        </row>
        <row r="293">
          <cell r="A293" t="str">
            <v>Пельмени Медвежьи ушки с фермерскими сливками 0,7кг  ПОКОМ</v>
          </cell>
          <cell r="F293">
            <v>10</v>
          </cell>
        </row>
        <row r="294">
          <cell r="A294" t="str">
            <v>Пельмени Медвежьи ушки с фермерской свининой и говядиной Малые 0,7кг  ПОКОМ</v>
          </cell>
          <cell r="D294">
            <v>1</v>
          </cell>
          <cell r="F294">
            <v>280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D295">
            <v>2</v>
          </cell>
          <cell r="F295">
            <v>118</v>
          </cell>
        </row>
        <row r="296">
          <cell r="A296" t="str">
            <v>Пельмени Мясорубские ТМ Стародворье фоупак равиоли 0,7 кг  ПОКОМ</v>
          </cell>
          <cell r="D296">
            <v>5</v>
          </cell>
          <cell r="F296">
            <v>1252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F297">
            <v>305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660.00099999999998</v>
          </cell>
        </row>
        <row r="299">
          <cell r="A299" t="str">
            <v>Пельмени Со свининой и говядиной Любимая ложка 1,2 кг  ПОКОМ</v>
          </cell>
          <cell r="F299">
            <v>2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2</v>
          </cell>
          <cell r="F300">
            <v>585</v>
          </cell>
        </row>
        <row r="301">
          <cell r="A301" t="str">
            <v>Пельмени Сочные сфера 0,8 кг ТМ Стародворье  ПОКОМ</v>
          </cell>
          <cell r="F301">
            <v>68</v>
          </cell>
        </row>
        <row r="302">
          <cell r="A302" t="str">
            <v>Пирожки с мясом 0,3кг ТМ Зареченские  ПОКОМ</v>
          </cell>
          <cell r="D302">
            <v>3</v>
          </cell>
          <cell r="F302">
            <v>28</v>
          </cell>
        </row>
        <row r="303">
          <cell r="A303" t="str">
            <v>Пирожки с яблоком и грушей 0,3кг ТМ Зареченские  ПОКОМ</v>
          </cell>
          <cell r="F303">
            <v>1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20</v>
          </cell>
          <cell r="F304">
            <v>20</v>
          </cell>
        </row>
        <row r="305">
          <cell r="A305" t="str">
            <v>Плавленый Сыр 45% "С грибами" СТМ "ПапаМожет 180гр  ОСТАНКИНО</v>
          </cell>
          <cell r="D305">
            <v>13</v>
          </cell>
          <cell r="F305">
            <v>13</v>
          </cell>
        </row>
        <row r="306">
          <cell r="A306" t="str">
            <v>По-Австрийски с/к 260 гр.шт. "Высокий вкус"  СПК</v>
          </cell>
          <cell r="D306">
            <v>17</v>
          </cell>
          <cell r="F306">
            <v>17</v>
          </cell>
        </row>
        <row r="307">
          <cell r="A307" t="str">
            <v>Покровская вареная 0,47 кг шт.  СПК</v>
          </cell>
          <cell r="D307">
            <v>37</v>
          </cell>
          <cell r="F307">
            <v>37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12</v>
          </cell>
          <cell r="F308">
            <v>12</v>
          </cell>
        </row>
        <row r="309">
          <cell r="A309" t="str">
            <v>Ричеза с/к 230 гр.шт.  СПК</v>
          </cell>
          <cell r="D309">
            <v>165</v>
          </cell>
          <cell r="F309">
            <v>165</v>
          </cell>
        </row>
        <row r="310">
          <cell r="A310" t="str">
            <v>Сальчетти с/к 230 гр.шт.  СПК</v>
          </cell>
          <cell r="D310">
            <v>276</v>
          </cell>
          <cell r="F310">
            <v>276</v>
          </cell>
        </row>
        <row r="311">
          <cell r="A311" t="str">
            <v>Салями с перчиком с/к "КолбасГрад" 160 гр.шт. термоус. пак.  СПК</v>
          </cell>
          <cell r="D311">
            <v>57</v>
          </cell>
          <cell r="F311">
            <v>57</v>
          </cell>
        </row>
        <row r="312">
          <cell r="A312" t="str">
            <v>Салями Трюфель с/в "Эликатессе" 0,16 кг.шт.  СПК</v>
          </cell>
          <cell r="D312">
            <v>157</v>
          </cell>
          <cell r="F312">
            <v>157</v>
          </cell>
        </row>
        <row r="313">
          <cell r="A313" t="str">
            <v>Салями Финская с/к 235 гр.шт. "Высокий вкус"  СПК</v>
          </cell>
          <cell r="D313">
            <v>7</v>
          </cell>
          <cell r="F313">
            <v>7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218</v>
          </cell>
          <cell r="F314">
            <v>218</v>
          </cell>
        </row>
        <row r="315">
          <cell r="A315" t="str">
            <v>Сардельки "Необыкновенные" (в ср.защ.атм.)  СПК</v>
          </cell>
          <cell r="D315">
            <v>10</v>
          </cell>
          <cell r="F315">
            <v>10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133</v>
          </cell>
          <cell r="F316">
            <v>133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1</v>
          </cell>
          <cell r="F317">
            <v>1</v>
          </cell>
        </row>
        <row r="318">
          <cell r="A318" t="str">
            <v>Семейная с чесночком Экстра вареная  СПК</v>
          </cell>
          <cell r="D318">
            <v>55.9</v>
          </cell>
          <cell r="F318">
            <v>55.9</v>
          </cell>
        </row>
        <row r="319">
          <cell r="A319" t="str">
            <v>Семейная с чесночком Экстра вареная 0,5 кг.шт.  СПК</v>
          </cell>
          <cell r="D319">
            <v>14</v>
          </cell>
          <cell r="F319">
            <v>14</v>
          </cell>
        </row>
        <row r="320">
          <cell r="A320" t="str">
            <v>Сервелат Европейский в/к, в/с 0,38 кг.шт.термофор.пак  СПК</v>
          </cell>
          <cell r="D320">
            <v>28</v>
          </cell>
          <cell r="F320">
            <v>28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99</v>
          </cell>
          <cell r="F321">
            <v>101</v>
          </cell>
        </row>
        <row r="322">
          <cell r="A322" t="str">
            <v>Сервелат Финский в/к 0,38 кг.шт. термофор.пак.  СПК</v>
          </cell>
          <cell r="D322">
            <v>119</v>
          </cell>
          <cell r="F322">
            <v>119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110</v>
          </cell>
          <cell r="F323">
            <v>110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300</v>
          </cell>
          <cell r="F324">
            <v>300</v>
          </cell>
        </row>
        <row r="325">
          <cell r="A325" t="str">
            <v>Сибирская особая с/к 0,235 кг шт.  СПК</v>
          </cell>
          <cell r="D325">
            <v>375</v>
          </cell>
          <cell r="F325">
            <v>375</v>
          </cell>
        </row>
        <row r="326">
          <cell r="A326" t="str">
            <v>Славянская п/к 0,38 кг шт.термофор.пак.  СПК</v>
          </cell>
          <cell r="D326">
            <v>12</v>
          </cell>
          <cell r="F326">
            <v>12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22</v>
          </cell>
        </row>
        <row r="328">
          <cell r="A328" t="str">
            <v>Смак-мени с мясом 1кг ТМ Зареченские ПОКОМ</v>
          </cell>
          <cell r="F328">
            <v>6</v>
          </cell>
        </row>
        <row r="329">
          <cell r="A329" t="str">
            <v>Смаколадьи с яблоком и грушей ТМ Зареченские,0,9 кг ПОКОМ</v>
          </cell>
          <cell r="F329">
            <v>3</v>
          </cell>
        </row>
        <row r="330">
          <cell r="A330" t="str">
            <v>Сосиски "Баварские" 0,36 кг.шт. вак.упак.  СПК</v>
          </cell>
          <cell r="D330">
            <v>29</v>
          </cell>
          <cell r="F330">
            <v>29</v>
          </cell>
        </row>
        <row r="331">
          <cell r="A331" t="str">
            <v>Сосиски "Молочные" 0,36 кг.шт. вак.упак.  СПК</v>
          </cell>
          <cell r="D331">
            <v>32</v>
          </cell>
          <cell r="F331">
            <v>32</v>
          </cell>
        </row>
        <row r="332">
          <cell r="A332" t="str">
            <v>Сосиски Классические (в ср.защ.атм.) СПК</v>
          </cell>
          <cell r="D332">
            <v>5</v>
          </cell>
          <cell r="F332">
            <v>5</v>
          </cell>
        </row>
        <row r="333">
          <cell r="A333" t="str">
            <v>Сосиски Мусульманские "Просто выгодно" (в ср.защ.атм.)  СПК</v>
          </cell>
          <cell r="D333">
            <v>37</v>
          </cell>
          <cell r="F333">
            <v>37</v>
          </cell>
        </row>
        <row r="334">
          <cell r="A334" t="str">
            <v>Сосиски Хот-дог ВЕС (лоток с ср.защ.атм.)   СПК</v>
          </cell>
          <cell r="D334">
            <v>44</v>
          </cell>
          <cell r="F334">
            <v>44</v>
          </cell>
        </row>
        <row r="335">
          <cell r="A335" t="str">
            <v>Сосисоны в темпуре ВЕС  ПОКОМ</v>
          </cell>
          <cell r="F335">
            <v>28.5</v>
          </cell>
        </row>
        <row r="336">
          <cell r="A336" t="str">
            <v>Сочный мегачебурек ТМ Зареченские ВЕС ПОКОМ</v>
          </cell>
          <cell r="D336">
            <v>6.9</v>
          </cell>
          <cell r="F336">
            <v>268.59399999999999</v>
          </cell>
        </row>
        <row r="337">
          <cell r="A337" t="str">
            <v>Сыр "Пармезан" 40% колотый 100 гр  ОСТАНКИНО</v>
          </cell>
          <cell r="D337">
            <v>62</v>
          </cell>
          <cell r="F337">
            <v>62</v>
          </cell>
        </row>
        <row r="338">
          <cell r="A338" t="str">
            <v>Сыр "Пармезан" 40% кусок 180 гр  ОСТАНКИНО</v>
          </cell>
          <cell r="D338">
            <v>108</v>
          </cell>
          <cell r="F338">
            <v>108</v>
          </cell>
        </row>
        <row r="339">
          <cell r="A339" t="str">
            <v>Сыр Боккончини копченый 40% 100 гр.  ОСТАНКИНО</v>
          </cell>
          <cell r="D339">
            <v>92</v>
          </cell>
          <cell r="F339">
            <v>92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13</v>
          </cell>
          <cell r="F340">
            <v>13</v>
          </cell>
        </row>
        <row r="341">
          <cell r="A341" t="str">
            <v>Сыр колбасный копченый Папа Может 400 гр  ОСТАНКИНО</v>
          </cell>
          <cell r="D341">
            <v>6</v>
          </cell>
          <cell r="F341">
            <v>6</v>
          </cell>
        </row>
        <row r="342">
          <cell r="A342" t="str">
            <v>Сыр Останкино "Алтайский Gold" 50% вес  ОСТАНКИНО</v>
          </cell>
          <cell r="D342">
            <v>1.3</v>
          </cell>
          <cell r="F342">
            <v>1.3</v>
          </cell>
        </row>
        <row r="343">
          <cell r="A343" t="str">
            <v>Сыр ПАПА МОЖЕТ "Гауда Голд" 45% 180 г  ОСТАНКИНО</v>
          </cell>
          <cell r="D343">
            <v>442</v>
          </cell>
          <cell r="F343">
            <v>445</v>
          </cell>
        </row>
        <row r="344">
          <cell r="A344" t="str">
            <v>Сыр Папа Может "Гауда Голд", 45% брусок ВЕС ОСТАНКИНО</v>
          </cell>
          <cell r="D344">
            <v>6.1</v>
          </cell>
          <cell r="F344">
            <v>6.1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894</v>
          </cell>
          <cell r="F345">
            <v>894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11.5</v>
          </cell>
          <cell r="F346">
            <v>11.5</v>
          </cell>
        </row>
        <row r="347">
          <cell r="A347" t="str">
            <v>Сыр ПАПА МОЖЕТ "Российский традиционный" 45% 180 г  ОСТАНКИНО</v>
          </cell>
          <cell r="D347">
            <v>918</v>
          </cell>
          <cell r="F347">
            <v>918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64</v>
          </cell>
          <cell r="F348">
            <v>64</v>
          </cell>
        </row>
        <row r="349">
          <cell r="A349" t="str">
            <v>Сыр ПАПА МОЖЕТ "Тильзитер" 45% 180 г  ОСТАНКИНО</v>
          </cell>
          <cell r="D349">
            <v>379</v>
          </cell>
          <cell r="F349">
            <v>379</v>
          </cell>
        </row>
        <row r="350">
          <cell r="A350" t="str">
            <v>Сыр Папа Может Гауда  45% 200гр     Останкино</v>
          </cell>
          <cell r="D350">
            <v>2</v>
          </cell>
          <cell r="F350">
            <v>2</v>
          </cell>
        </row>
        <row r="351">
          <cell r="A351" t="str">
            <v>Сыр Папа Может Гауда 48%, нарез, 125г (9 шт)  Останкино</v>
          </cell>
          <cell r="D351">
            <v>1</v>
          </cell>
          <cell r="F351">
            <v>1</v>
          </cell>
        </row>
        <row r="352">
          <cell r="A352" t="str">
            <v>Сыр Папа Может Голландский  45% 200гр     Останкино</v>
          </cell>
          <cell r="D352">
            <v>2</v>
          </cell>
          <cell r="F352">
            <v>2</v>
          </cell>
        </row>
        <row r="353">
          <cell r="A353" t="str">
            <v>Сыр Папа Может Голландский 45%, нарез, 125г (9 шт)  Останкино</v>
          </cell>
          <cell r="D353">
            <v>185</v>
          </cell>
          <cell r="F353">
            <v>185</v>
          </cell>
        </row>
        <row r="354">
          <cell r="A354" t="str">
            <v>Сыр Папа Может Министерский 45% 200г  Останкино</v>
          </cell>
          <cell r="D354">
            <v>64</v>
          </cell>
          <cell r="F354">
            <v>64</v>
          </cell>
        </row>
        <row r="355">
          <cell r="A355" t="str">
            <v>Сыр Папа Может Папин Завтрак 50% 200г  Останкино</v>
          </cell>
          <cell r="D355">
            <v>18</v>
          </cell>
          <cell r="F355">
            <v>18</v>
          </cell>
        </row>
        <row r="356">
          <cell r="A356" t="str">
            <v>Сыр Папа Может Российский  50% 200гр    Останкино</v>
          </cell>
          <cell r="D356">
            <v>3</v>
          </cell>
          <cell r="F356">
            <v>3</v>
          </cell>
        </row>
        <row r="357">
          <cell r="A357" t="str">
            <v>Сыр Папа Может Российский 50%, нарезка 125г  Останкино</v>
          </cell>
          <cell r="D357">
            <v>89</v>
          </cell>
          <cell r="F357">
            <v>89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105.5</v>
          </cell>
          <cell r="F358">
            <v>105.5</v>
          </cell>
        </row>
        <row r="359">
          <cell r="A359" t="str">
            <v>Сыр Папа Может Тильзитер   45% 200гр     Останкино</v>
          </cell>
          <cell r="D359">
            <v>2</v>
          </cell>
          <cell r="F359">
            <v>2</v>
          </cell>
        </row>
        <row r="360">
          <cell r="A360" t="str">
            <v>Сыр Папа Может Тильзитер 50%, нарезка 125г  Останкино</v>
          </cell>
          <cell r="D360">
            <v>1</v>
          </cell>
          <cell r="F360">
            <v>1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59</v>
          </cell>
          <cell r="F361">
            <v>59</v>
          </cell>
        </row>
        <row r="362">
          <cell r="A362" t="str">
            <v>Сыр полутвердый "Тильзитер" 45%, ВЕС брус ТМ "Папа может"  ОСТАНКИНО</v>
          </cell>
          <cell r="D362">
            <v>51.1</v>
          </cell>
          <cell r="F362">
            <v>51.1</v>
          </cell>
        </row>
        <row r="363">
          <cell r="A363" t="str">
            <v>Сыр рассольный жирный Чечил 45% 100 гр  ОСТАНКИНО</v>
          </cell>
          <cell r="D363">
            <v>162</v>
          </cell>
          <cell r="F363">
            <v>162</v>
          </cell>
        </row>
        <row r="364">
          <cell r="A364" t="str">
            <v>Сыр рассольный жирный Чечил копченый 45% 100 гр  ОСТАНКИНО</v>
          </cell>
          <cell r="D364">
            <v>160</v>
          </cell>
          <cell r="F364">
            <v>160</v>
          </cell>
        </row>
        <row r="365">
          <cell r="A365" t="str">
            <v>Сыр Скаморца свежий 40% 100 гр.  ОСТАНКИНО</v>
          </cell>
          <cell r="D365">
            <v>99</v>
          </cell>
          <cell r="F365">
            <v>99</v>
          </cell>
        </row>
        <row r="366">
          <cell r="A366" t="str">
            <v>Сыр творожный с зеленью 60% Папа может 140 гр.  ОСТАНКИНО</v>
          </cell>
          <cell r="D366">
            <v>11</v>
          </cell>
          <cell r="F366">
            <v>11</v>
          </cell>
        </row>
        <row r="367">
          <cell r="A367" t="str">
            <v>Сыч/Прод Коровино Российский 50% 200г СЗМЖ  ОСТАНКИНО</v>
          </cell>
          <cell r="D367">
            <v>138</v>
          </cell>
          <cell r="F367">
            <v>138</v>
          </cell>
        </row>
        <row r="368">
          <cell r="A368" t="str">
            <v>Сыч/Прод Коровино Российский Ориг 50% ВЕС (7,5 кг круг) ОСТАНКИНО</v>
          </cell>
          <cell r="D368">
            <v>46.5</v>
          </cell>
          <cell r="F368">
            <v>46.5</v>
          </cell>
        </row>
        <row r="369">
          <cell r="A369" t="str">
            <v>Сыч/Прод Коровино Российский Оригин 50% ВЕС (5 кг)  ОСТАНКИНО</v>
          </cell>
          <cell r="D369">
            <v>253</v>
          </cell>
          <cell r="F369">
            <v>253</v>
          </cell>
        </row>
        <row r="370">
          <cell r="A370" t="str">
            <v>Сыч/Прод Коровино Тильзитер 50% 200г СЗМЖ  ОСТАНКИНО</v>
          </cell>
          <cell r="D370">
            <v>134</v>
          </cell>
          <cell r="F370">
            <v>134</v>
          </cell>
        </row>
        <row r="371">
          <cell r="A371" t="str">
            <v>Сыч/Прод Коровино Тильзитер Оригин 50% ВЕС (5 кг брус) СЗМЖ  ОСТАНКИНО</v>
          </cell>
          <cell r="D371">
            <v>169.6</v>
          </cell>
          <cell r="F371">
            <v>169.6</v>
          </cell>
        </row>
        <row r="372">
          <cell r="A372" t="str">
            <v>Творожный Сыр 60% С маринованными огурчиками и укропом 140 гр  ОСТАНКИНО</v>
          </cell>
          <cell r="D372">
            <v>22</v>
          </cell>
          <cell r="F372">
            <v>22</v>
          </cell>
        </row>
        <row r="373">
          <cell r="A373" t="str">
            <v>Творожный Сыр 60% Сливочный  СТМ "ПапаМожет" - 140гр  ОСТАНКИНО</v>
          </cell>
          <cell r="D373">
            <v>116</v>
          </cell>
          <cell r="F373">
            <v>116</v>
          </cell>
        </row>
        <row r="374">
          <cell r="A374" t="str">
            <v>Торо Неро с/в "Эликатессе" 140 гр.шт.  СПК</v>
          </cell>
          <cell r="D374">
            <v>64</v>
          </cell>
          <cell r="F374">
            <v>64</v>
          </cell>
        </row>
        <row r="375">
          <cell r="A375" t="str">
            <v>Уши свиные копченые к пиву 0,15кг нар. д/ф шт.  СПК</v>
          </cell>
          <cell r="D375">
            <v>38</v>
          </cell>
          <cell r="F375">
            <v>38</v>
          </cell>
        </row>
        <row r="376">
          <cell r="A376" t="str">
            <v>Фестивальная пора с/к 100 гр.шт.нар. (лоток с ср.защ.атм.)  СПК</v>
          </cell>
          <cell r="D376">
            <v>395</v>
          </cell>
          <cell r="F376">
            <v>395</v>
          </cell>
        </row>
        <row r="377">
          <cell r="A377" t="str">
            <v>Фестивальная пора с/к 235 гр.шт.  СПК</v>
          </cell>
          <cell r="D377">
            <v>771</v>
          </cell>
          <cell r="F377">
            <v>771</v>
          </cell>
        </row>
        <row r="378">
          <cell r="A378" t="str">
            <v>Фестивальная пора с/к термоус.пак  СПК</v>
          </cell>
          <cell r="D378">
            <v>7.2</v>
          </cell>
          <cell r="F378">
            <v>7.2</v>
          </cell>
        </row>
        <row r="379">
          <cell r="A379" t="str">
            <v>Фрай-пицца с ветчиной и грибами 3,0 кг ТМ Зареченские ТС Зареченские продукты. ВЕС ПОКОМ</v>
          </cell>
          <cell r="F379">
            <v>6</v>
          </cell>
        </row>
        <row r="380">
          <cell r="A380" t="str">
            <v>Фуэт с/в "Эликатессе" 160 гр.шт.  СПК</v>
          </cell>
          <cell r="D380">
            <v>162</v>
          </cell>
          <cell r="F380">
            <v>164</v>
          </cell>
        </row>
        <row r="381">
          <cell r="A381" t="str">
            <v>Хинкали Классические ТМ Зареченские ВЕС ПОКОМ</v>
          </cell>
          <cell r="D381">
            <v>5</v>
          </cell>
          <cell r="F381">
            <v>90</v>
          </cell>
        </row>
        <row r="382">
          <cell r="A382" t="str">
            <v>Хотстеры ТМ Горячая штучка ТС Хотстеры 0,25 кг зам  ПОКОМ</v>
          </cell>
          <cell r="D382">
            <v>623</v>
          </cell>
          <cell r="F382">
            <v>1958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2</v>
          </cell>
          <cell r="F383">
            <v>312</v>
          </cell>
        </row>
        <row r="384">
          <cell r="A384" t="str">
            <v>Хрустящие крылышки ТМ Горячая штучка 0,3 кг зам  ПОКОМ</v>
          </cell>
          <cell r="F384">
            <v>307</v>
          </cell>
        </row>
        <row r="385">
          <cell r="A385" t="str">
            <v>Чебупай брауни ТМ Горячая штучка 0,2 кг.  ПОКОМ</v>
          </cell>
          <cell r="D385">
            <v>2</v>
          </cell>
          <cell r="F385">
            <v>36</v>
          </cell>
        </row>
        <row r="386">
          <cell r="A386" t="str">
            <v>Чебупай сочное яблоко ТМ Горячая штучка 0,2 кг зам.  ПОКОМ</v>
          </cell>
          <cell r="D386">
            <v>3</v>
          </cell>
          <cell r="F386">
            <v>110</v>
          </cell>
        </row>
        <row r="387">
          <cell r="A387" t="str">
            <v>Чебупай спелая вишня ТМ Горячая штучка 0,2 кг зам.  ПОКОМ</v>
          </cell>
          <cell r="D387">
            <v>3</v>
          </cell>
          <cell r="F387">
            <v>185</v>
          </cell>
        </row>
        <row r="388">
          <cell r="A388" t="str">
            <v>Чебупели Курочка гриль ТМ Горячая штучка, 0,3 кг зам  ПОКОМ</v>
          </cell>
          <cell r="D388">
            <v>1</v>
          </cell>
          <cell r="F388">
            <v>221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734</v>
          </cell>
          <cell r="F389">
            <v>2201</v>
          </cell>
        </row>
        <row r="390">
          <cell r="A390" t="str">
            <v>Чебупицца Пепперони ТМ Горячая штучка ТС Чебупицца 0.25кг зам  ПОКОМ</v>
          </cell>
          <cell r="D390">
            <v>1219</v>
          </cell>
          <cell r="F390">
            <v>4582</v>
          </cell>
        </row>
        <row r="391">
          <cell r="A391" t="str">
            <v>Чебуреки Мясные вес 2,7 кг ТМ Зареченские ВЕС ПОКОМ</v>
          </cell>
          <cell r="F391">
            <v>21.151</v>
          </cell>
        </row>
        <row r="392">
          <cell r="A392" t="str">
            <v>Чебуреки сочные ВЕС ТМ Зареченские  ПОКОМ</v>
          </cell>
          <cell r="F392">
            <v>465</v>
          </cell>
        </row>
        <row r="393">
          <cell r="A393" t="str">
            <v>Чебуреки сочные, ВЕС, куриные жарен. зам  ПОКОМ</v>
          </cell>
          <cell r="F393">
            <v>5</v>
          </cell>
        </row>
        <row r="394">
          <cell r="A394" t="str">
            <v>Чоризо с/к "Эликатессе" 0,20 кг.шт.  СПК</v>
          </cell>
          <cell r="F394">
            <v>3</v>
          </cell>
        </row>
        <row r="395">
          <cell r="A395" t="str">
            <v>Шпикачки Русские (черева) (в ср.защ.атм.) "Высокий вкус"  СПК</v>
          </cell>
          <cell r="D395">
            <v>127</v>
          </cell>
          <cell r="F395">
            <v>127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100</v>
          </cell>
          <cell r="F396">
            <v>100</v>
          </cell>
        </row>
        <row r="397">
          <cell r="A397" t="str">
            <v>Юбилейная с/к 0,10 кг.шт. нарезка (лоток с ср.защ.атм.)  СПК</v>
          </cell>
          <cell r="D397">
            <v>102</v>
          </cell>
          <cell r="F397">
            <v>102</v>
          </cell>
        </row>
        <row r="398">
          <cell r="A398" t="str">
            <v>Юбилейная с/к 0,235 кг.шт.  СПК</v>
          </cell>
          <cell r="D398">
            <v>1069</v>
          </cell>
          <cell r="F398">
            <v>1069</v>
          </cell>
        </row>
        <row r="399">
          <cell r="A399" t="str">
            <v>Итого</v>
          </cell>
          <cell r="D399">
            <v>137135.82999999999</v>
          </cell>
          <cell r="F399">
            <v>307268.83799999999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28.06.2024 - 28.06.2024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198.16499999999999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96.566999999999993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419.05200000000002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35.325000000000003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511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1271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250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75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147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34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90.903999999999996</v>
          </cell>
        </row>
        <row r="28">
          <cell r="A28" t="str">
            <v xml:space="preserve"> 201  Ветчина Нежная ТМ Особый рецепт, (2,5кг), ПОКОМ</v>
          </cell>
          <cell r="D28">
            <v>1237.5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49.783999999999999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114.13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69.66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0.88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120.08799999999999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1535.94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46.267000000000003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46.02</v>
          </cell>
        </row>
        <row r="37">
          <cell r="A37" t="str">
            <v xml:space="preserve"> 240  Колбаса Салями охотничья, ВЕС. ПОКОМ</v>
          </cell>
          <cell r="D37">
            <v>8.7629999999999999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134.946</v>
          </cell>
        </row>
        <row r="39">
          <cell r="A39" t="str">
            <v xml:space="preserve"> 247  Сардельки Нежные, ВЕС.  ПОКОМ</v>
          </cell>
          <cell r="D39">
            <v>24.984000000000002</v>
          </cell>
        </row>
        <row r="40">
          <cell r="A40" t="str">
            <v xml:space="preserve"> 248  Сардельки Сочные ТМ Особый рецепт,   ПОКОМ</v>
          </cell>
          <cell r="D40">
            <v>39.335000000000001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277.61200000000002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27.079000000000001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53.326999999999998</v>
          </cell>
        </row>
        <row r="44">
          <cell r="A44" t="str">
            <v xml:space="preserve"> 263  Шпикачки Стародворские, ВЕС.  ПОКОМ</v>
          </cell>
          <cell r="D44">
            <v>30.934999999999999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62.92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54.567999999999998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50.26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233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521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1541</v>
          </cell>
        </row>
        <row r="51">
          <cell r="A51" t="str">
            <v xml:space="preserve"> 283  Сосиски Сочинки, ВЕС, ТМ Стародворье ПОКОМ</v>
          </cell>
          <cell r="D51">
            <v>112.413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89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217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65.61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368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797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8.0850000000000009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24.035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245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353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113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58.393999999999998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320.11200000000002</v>
          </cell>
        </row>
        <row r="64">
          <cell r="A64" t="str">
            <v xml:space="preserve"> 316  Колбаса Нежная ТМ Зареченские ВЕС  ПОКОМ</v>
          </cell>
          <cell r="D64">
            <v>12.016</v>
          </cell>
        </row>
        <row r="65">
          <cell r="A65" t="str">
            <v xml:space="preserve"> 318  Сосиски Датские ТМ Зареченские, ВЕС  ПОКОМ</v>
          </cell>
          <cell r="D65">
            <v>580.51300000000003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751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472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418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68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170</v>
          </cell>
        </row>
        <row r="72">
          <cell r="A72" t="str">
            <v xml:space="preserve"> 335  Колбаса Сливушка ТМ Вязанка. ВЕС.  ПОКОМ </v>
          </cell>
          <cell r="D72">
            <v>58.661000000000001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594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483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91.055999999999997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61.2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116.014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42.64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22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51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93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36.895000000000003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167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109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396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105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146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109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863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1853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40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105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164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43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104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94.185000000000002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56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67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75.400000000000006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42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39.15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10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30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87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0.84799999999999998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791.27099999999996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886.38300000000004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374.29199999999997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223.34200000000001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31</v>
          </cell>
        </row>
        <row r="117">
          <cell r="A117" t="str">
            <v>3215 ВЕТЧ.МЯСНАЯ Папа может п/о 0.4кг 8шт.    ОСТАНКИНО</v>
          </cell>
          <cell r="D117">
            <v>31</v>
          </cell>
        </row>
        <row r="118">
          <cell r="A118" t="str">
            <v>3297 СЫТНЫЕ Папа может сар б/о мгс 1*3 СНГ  ОСТАНКИНО</v>
          </cell>
          <cell r="D118">
            <v>52.173999999999999</v>
          </cell>
        </row>
        <row r="119">
          <cell r="A119" t="str">
            <v>3812 СОЧНЫЕ сос п/о мгс 2*2  ОСТАНКИНО</v>
          </cell>
          <cell r="D119">
            <v>472.66199999999998</v>
          </cell>
        </row>
        <row r="120">
          <cell r="A120" t="str">
            <v>4063 МЯСНАЯ Папа может вар п/о_Л   ОСТАНКИНО</v>
          </cell>
          <cell r="D120">
            <v>526.202</v>
          </cell>
        </row>
        <row r="121">
          <cell r="A121" t="str">
            <v>4117 ЭКСТРА Папа может с/к в/у_Л   ОСТАНКИНО</v>
          </cell>
          <cell r="D121">
            <v>34.061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29.591999999999999</v>
          </cell>
        </row>
        <row r="123">
          <cell r="A123" t="str">
            <v>4813 ФИЛЕЙНАЯ Папа может вар п/о_Л   ОСТАНКИНО</v>
          </cell>
          <cell r="D123">
            <v>148.32599999999999</v>
          </cell>
        </row>
        <row r="124">
          <cell r="A124" t="str">
            <v>4993 САЛЯМИ ИТАЛЬЯНСКАЯ с/к в/у 1/250*8_120c ОСТАНКИНО</v>
          </cell>
          <cell r="D124">
            <v>118</v>
          </cell>
        </row>
        <row r="125">
          <cell r="A125" t="str">
            <v>5246 ДОКТОРСКАЯ ПРЕМИУМ вар б/о мгс_30с ОСТАНКИНО</v>
          </cell>
          <cell r="D125">
            <v>19.652000000000001</v>
          </cell>
        </row>
        <row r="126">
          <cell r="A126" t="str">
            <v>5337 ОСОБАЯ СО ШПИКОМ вар п/о  ОСТАНКИНО</v>
          </cell>
          <cell r="D126">
            <v>1.9370000000000001</v>
          </cell>
        </row>
        <row r="127">
          <cell r="A127" t="str">
            <v>5341 СЕРВЕЛАТ ОХОТНИЧИЙ в/к в/у  ОСТАНКИНО</v>
          </cell>
          <cell r="D127">
            <v>113.828</v>
          </cell>
        </row>
        <row r="128">
          <cell r="A128" t="str">
            <v>5483 ЭКСТРА Папа может с/к в/у 1/250 8шт.   ОСТАНКИНО</v>
          </cell>
          <cell r="D128">
            <v>200</v>
          </cell>
        </row>
        <row r="129">
          <cell r="A129" t="str">
            <v>5544 Сервелат Финский в/к в/у_45с НОВАЯ ОСТАНКИНО</v>
          </cell>
          <cell r="D129">
            <v>300.74599999999998</v>
          </cell>
        </row>
        <row r="130">
          <cell r="A130" t="str">
            <v>5682 САЛЯМИ МЕЛКОЗЕРНЕНАЯ с/к в/у 1/120_60с   ОСТАНКИНО</v>
          </cell>
          <cell r="D130">
            <v>674</v>
          </cell>
        </row>
        <row r="131">
          <cell r="A131" t="str">
            <v>5706 АРОМАТНАЯ Папа может с/к в/у 1/250 8шт.  ОСТАНКИНО</v>
          </cell>
          <cell r="D131">
            <v>163</v>
          </cell>
        </row>
        <row r="132">
          <cell r="A132" t="str">
            <v>5708 ПОСОЛЬСКАЯ Папа может с/к в/у ОСТАНКИНО</v>
          </cell>
          <cell r="D132">
            <v>16.48</v>
          </cell>
        </row>
        <row r="133">
          <cell r="A133" t="str">
            <v>5820 СЛИВОЧНЫЕ Папа может сос п/о мгс 2*2_45с   ОСТАНКИНО</v>
          </cell>
          <cell r="D133">
            <v>29.184000000000001</v>
          </cell>
        </row>
        <row r="134">
          <cell r="A134" t="str">
            <v>5851 ЭКСТРА Папа может вар п/о   ОСТАНКИНО</v>
          </cell>
          <cell r="D134">
            <v>79.299000000000007</v>
          </cell>
        </row>
        <row r="135">
          <cell r="A135" t="str">
            <v>5931 ОХОТНИЧЬЯ Папа может с/к в/у 1/220 8шт.   ОСТАНКИНО</v>
          </cell>
          <cell r="D135">
            <v>160</v>
          </cell>
        </row>
        <row r="136">
          <cell r="A136" t="str">
            <v>5981 МОЛОЧНЫЕ ТРАДИЦ. сос п/о мгс 1*6_45с   ОСТАНКИНО</v>
          </cell>
          <cell r="D136">
            <v>2.14</v>
          </cell>
        </row>
        <row r="137">
          <cell r="A137" t="str">
            <v>5982 МОЛОЧНЫЕ ТРАДИЦ. сос п/о мгс 0,6кг_СНГ  ОСТАНКИНО</v>
          </cell>
          <cell r="D137">
            <v>61</v>
          </cell>
        </row>
        <row r="138">
          <cell r="A138" t="str">
            <v>5992 ВРЕМЯ ОКРОШКИ Папа может вар п/о 0.4кг   ОСТАНКИНО</v>
          </cell>
          <cell r="D138">
            <v>262</v>
          </cell>
        </row>
        <row r="139">
          <cell r="A139" t="str">
            <v>6113 СОЧНЫЕ сос п/о мгс 1*6_Ашан  ОСТАНКИНО</v>
          </cell>
          <cell r="D139">
            <v>662.86699999999996</v>
          </cell>
        </row>
        <row r="140">
          <cell r="A140" t="str">
            <v>6228 МЯСНОЕ АССОРТИ к/з с/н мгс 1/90 10шт.  ОСТАНКИНО</v>
          </cell>
          <cell r="D140">
            <v>103</v>
          </cell>
        </row>
        <row r="141">
          <cell r="A141" t="str">
            <v>6247 ДОМАШНЯЯ Папа может вар п/о 0,4кг 8шт.  ОСТАНКИНО</v>
          </cell>
          <cell r="D141">
            <v>70</v>
          </cell>
        </row>
        <row r="142">
          <cell r="A142" t="str">
            <v>6268 ГОВЯЖЬЯ Папа может вар п/о 0,4кг 8 шт.  ОСТАНКИНО</v>
          </cell>
          <cell r="D142">
            <v>111</v>
          </cell>
        </row>
        <row r="143">
          <cell r="A143" t="str">
            <v>6281 СВИНИНА ДЕЛИКАТ. к/в мл/к в/у 0.3кг 45с  ОСТАНКИНО</v>
          </cell>
          <cell r="D143">
            <v>142</v>
          </cell>
        </row>
        <row r="144">
          <cell r="A144" t="str">
            <v>6297 ФИЛЕЙНЫЕ сос ц/о в/у 1/270 12шт_45с  ОСТАНКИНО</v>
          </cell>
          <cell r="D144">
            <v>497</v>
          </cell>
        </row>
        <row r="145">
          <cell r="A145" t="str">
            <v>6303 МЯСНЫЕ Папа может сос п/о мгс 1.5*3  ОСТАНКИНО</v>
          </cell>
          <cell r="D145">
            <v>163.33699999999999</v>
          </cell>
        </row>
        <row r="146">
          <cell r="A146" t="str">
            <v>6325 ДОКТОРСКАЯ ПРЕМИУМ вар п/о 0.4кг 8шт.  ОСТАНКИНО</v>
          </cell>
          <cell r="D146">
            <v>150</v>
          </cell>
        </row>
        <row r="147">
          <cell r="A147" t="str">
            <v>6333 МЯСНАЯ Папа может вар п/о 0.4кг 8шт.  ОСТАНКИНО</v>
          </cell>
          <cell r="D147">
            <v>1283</v>
          </cell>
        </row>
        <row r="148">
          <cell r="A148" t="str">
            <v>6353 ЭКСТРА Папа может вар п/о 0.4кг 8шт.  ОСТАНКИНО</v>
          </cell>
          <cell r="D148">
            <v>419</v>
          </cell>
        </row>
        <row r="149">
          <cell r="A149" t="str">
            <v>6392 ФИЛЕЙНАЯ Папа может вар п/о 0.4кг. ОСТАНКИНО</v>
          </cell>
          <cell r="D149">
            <v>1117</v>
          </cell>
        </row>
        <row r="150">
          <cell r="A150" t="str">
            <v>6426 КЛАССИЧЕСКАЯ ПМ вар п/о 0.3кг 8шт.  ОСТАНКИНО</v>
          </cell>
          <cell r="D150">
            <v>68</v>
          </cell>
        </row>
        <row r="151">
          <cell r="A151" t="str">
            <v>6427 КЛАССИЧЕСКАЯ ПМ вар п/о 0.35кг 8шт. ОСТАНКИНО</v>
          </cell>
          <cell r="D151">
            <v>12</v>
          </cell>
        </row>
        <row r="152">
          <cell r="A152" t="str">
            <v>6445 БЕКОН с/к с/н в/у 1/180 10шт.  ОСТАНКИНО</v>
          </cell>
          <cell r="D152">
            <v>49</v>
          </cell>
        </row>
        <row r="153">
          <cell r="A153" t="str">
            <v>6453 ЭКСТРА Папа может с/к с/н в/у 1/100 14шт.   ОСТАНКИНО</v>
          </cell>
          <cell r="D153">
            <v>279</v>
          </cell>
        </row>
        <row r="154">
          <cell r="A154" t="str">
            <v>6454 АРОМАТНАЯ с/к с/н в/у 1/100 14шт.  ОСТАНКИНО</v>
          </cell>
          <cell r="D154">
            <v>53</v>
          </cell>
        </row>
        <row r="155">
          <cell r="A155" t="str">
            <v>6475 С СЫРОМ Папа может сос ц/о мгс 0.4кг6шт  ОСТАНКИНО</v>
          </cell>
          <cell r="D155">
            <v>25</v>
          </cell>
        </row>
        <row r="156">
          <cell r="A156" t="str">
            <v>6527 ШПИКАЧКИ СОЧНЫЕ ПМ сар б/о мгс 1*3 45с ОСТАНКИНО</v>
          </cell>
          <cell r="D156">
            <v>110.845</v>
          </cell>
        </row>
        <row r="157">
          <cell r="A157" t="str">
            <v>6528 ШПИКАЧКИ СОЧНЫЕ ПМ сар б/о мгс 0.4кг 45с  ОСТАНКИНО</v>
          </cell>
          <cell r="D157">
            <v>61</v>
          </cell>
        </row>
        <row r="158">
          <cell r="A158" t="str">
            <v>6555 ПОСОЛЬСКАЯ с/к с/н в/у 1/100 10шт.  ОСТАНКИНО</v>
          </cell>
          <cell r="D158">
            <v>102</v>
          </cell>
        </row>
        <row r="159">
          <cell r="A159" t="str">
            <v>6586 МРАМОРНАЯ И БАЛЫКОВАЯ в/к с/н мгс 1/90 ОСТАНКИНО</v>
          </cell>
          <cell r="D159">
            <v>63</v>
          </cell>
        </row>
        <row r="160">
          <cell r="A160" t="str">
            <v>6602 БАВАРСКИЕ ПМ сос ц/о мгс 0,35кг 8шт.  ОСТАНКИНО</v>
          </cell>
          <cell r="D160">
            <v>95</v>
          </cell>
        </row>
        <row r="161">
          <cell r="A161" t="str">
            <v>6661 СОЧНЫЙ ГРИЛЬ ПМ сос п/о мгс 1.5*4_Маяк  ОСТАНКИНО</v>
          </cell>
          <cell r="D161">
            <v>4.726</v>
          </cell>
        </row>
        <row r="162">
          <cell r="A162" t="str">
            <v>6666 БОЯНСКАЯ Папа может п/к в/у 0,28кг 8 шт. ОСТАНКИНО</v>
          </cell>
          <cell r="D162">
            <v>312</v>
          </cell>
        </row>
        <row r="163">
          <cell r="A163" t="str">
            <v>6683 СЕРВЕЛАТ ЗЕРНИСТЫЙ ПМ в/к в/у 0,35кг  ОСТАНКИНО</v>
          </cell>
          <cell r="D163">
            <v>761</v>
          </cell>
        </row>
        <row r="164">
          <cell r="A164" t="str">
            <v>6684 СЕРВЕЛАТ КАРЕЛЬСКИЙ ПМ в/к в/у 0.28кг  ОСТАНКИНО</v>
          </cell>
          <cell r="D164">
            <v>951</v>
          </cell>
        </row>
        <row r="165">
          <cell r="A165" t="str">
            <v>6689 СЕРВЕЛАТ ОХОТНИЧИЙ ПМ в/к в/у 0,35кг 8шт  ОСТАНКИНО</v>
          </cell>
          <cell r="D165">
            <v>1004</v>
          </cell>
        </row>
        <row r="166">
          <cell r="A166" t="str">
            <v>6692 СЕРВЕЛАТ ПРИМА в/к в/у 0.28кг 8шт.  ОСТАНКИНО</v>
          </cell>
          <cell r="D166">
            <v>100</v>
          </cell>
        </row>
        <row r="167">
          <cell r="A167" t="str">
            <v>6697 СЕРВЕЛАТ ФИНСКИЙ ПМ в/к в/у 0,35кг 8шт.  ОСТАНКИНО</v>
          </cell>
          <cell r="D167">
            <v>1345</v>
          </cell>
        </row>
        <row r="168">
          <cell r="A168" t="str">
            <v>6713 СОЧНЫЙ ГРИЛЬ ПМ сос п/о мгс 0.41кг 8шт.  ОСТАНКИНО</v>
          </cell>
          <cell r="D168">
            <v>583</v>
          </cell>
        </row>
        <row r="169">
          <cell r="A169" t="str">
            <v>6716 ОСОБАЯ Коровино (в сетке) 0.5кг 8шт.  ОСТАНКИНО</v>
          </cell>
          <cell r="D169">
            <v>208</v>
          </cell>
        </row>
        <row r="170">
          <cell r="A170" t="str">
            <v>6722 СОЧНЫЕ ПМ сос п/о мгс 0,41кг 10шт.  ОСТАНКИНО</v>
          </cell>
          <cell r="D170">
            <v>1808</v>
          </cell>
        </row>
        <row r="171">
          <cell r="A171" t="str">
            <v>6726 СЛИВОЧНЫЕ ПМ сос п/о мгс 0.41кг 10шт.  ОСТАНКИНО</v>
          </cell>
          <cell r="D171">
            <v>858</v>
          </cell>
        </row>
        <row r="172">
          <cell r="A172" t="str">
            <v>6734 ОСОБАЯ СО ШПИКОМ Коровино (в сетке) 0,5кг ОСТАНКИНО</v>
          </cell>
          <cell r="D172">
            <v>25</v>
          </cell>
        </row>
        <row r="173">
          <cell r="A173" t="str">
            <v>6747 РУССКАЯ ПРЕМИУМ ПМ вар ф/о в/у  ОСТАНКИНО</v>
          </cell>
          <cell r="D173">
            <v>21.27</v>
          </cell>
        </row>
        <row r="174">
          <cell r="A174" t="str">
            <v>6759 МОЛОЧНЫЕ ГОСТ сос ц/о мгс 0.4кг 7шт.  ОСТАНКИНО</v>
          </cell>
          <cell r="D174">
            <v>21</v>
          </cell>
        </row>
        <row r="175">
          <cell r="A175" t="str">
            <v>6761 МОЛОЧНЫЕ ГОСТ сос ц/о мгс 1*4  ОСТАНКИНО</v>
          </cell>
          <cell r="D175">
            <v>2.0739999999999998</v>
          </cell>
        </row>
        <row r="176">
          <cell r="A176" t="str">
            <v>6762 СЛИВОЧНЫЕ сос ц/о мгс 0.41кг 8шт.  ОСТАНКИНО</v>
          </cell>
          <cell r="D176">
            <v>38</v>
          </cell>
        </row>
        <row r="177">
          <cell r="A177" t="str">
            <v>6764 СЛИВОЧНЫЕ сос ц/о мгс 1*4  ОСТАНКИНО</v>
          </cell>
          <cell r="D177">
            <v>8.4209999999999994</v>
          </cell>
        </row>
        <row r="178">
          <cell r="A178" t="str">
            <v>6765 РУБЛЕНЫЕ сос ц/о мгс 0.36кг 6шт.  ОСТАНКИНО</v>
          </cell>
          <cell r="D178">
            <v>98</v>
          </cell>
        </row>
        <row r="179">
          <cell r="A179" t="str">
            <v>6767 РУБЛЕНЫЕ сос ц/о мгс 1*4  ОСТАНКИНО</v>
          </cell>
          <cell r="D179">
            <v>16.082000000000001</v>
          </cell>
        </row>
        <row r="180">
          <cell r="A180" t="str">
            <v>6773 САЛЯМИ Папа может п/к в/у 0,28кг 8шт.  ОСТАНКИНО</v>
          </cell>
          <cell r="D180">
            <v>158</v>
          </cell>
        </row>
        <row r="181">
          <cell r="A181" t="str">
            <v>6776 ХОТ-ДОГ Папа может сос п/о мгс 0.35кг  ОСТАНКИНО</v>
          </cell>
          <cell r="D181">
            <v>53</v>
          </cell>
        </row>
        <row r="182">
          <cell r="A182" t="str">
            <v>6777 МЯСНЫЕ С ГОВЯДИНОЙ ПМ сос п/о мгс 0.4кг  ОСТАНКИНО</v>
          </cell>
          <cell r="D182">
            <v>414</v>
          </cell>
        </row>
        <row r="183">
          <cell r="A183" t="str">
            <v>6785 ВЕНСКАЯ САЛЯМИ п/к в/у 0.33кг 8шт.  ОСТАНКИНО</v>
          </cell>
          <cell r="D183">
            <v>63</v>
          </cell>
        </row>
        <row r="184">
          <cell r="A184" t="str">
            <v>6787 СЕРВЕЛАТ КРЕМЛЕВСКИЙ в/к в/у 0,33кг 8шт.  ОСТАНКИНО</v>
          </cell>
          <cell r="D184">
            <v>27</v>
          </cell>
        </row>
        <row r="185">
          <cell r="A185" t="str">
            <v>6795 ОСТАНКИНСКАЯ в/к в/у 0,33кг 8шт.  ОСТАНКИНО</v>
          </cell>
          <cell r="D185">
            <v>12</v>
          </cell>
        </row>
        <row r="186">
          <cell r="A186" t="str">
            <v>6807 СЕРВЕЛАТ ЕВРОПЕЙСКИЙ в/к в/у 0,33кг 8шт.  ОСТАНКИНО</v>
          </cell>
          <cell r="D186">
            <v>23</v>
          </cell>
        </row>
        <row r="187">
          <cell r="A187" t="str">
            <v>6822 ИЗ ОТБОРНОГО МЯСА ПМ сос п/о мгс 0,36кг  ОСТАНКИНО</v>
          </cell>
          <cell r="D187">
            <v>3</v>
          </cell>
        </row>
        <row r="188">
          <cell r="A188" t="str">
            <v>6829 МОЛОЧНЫЕ КЛАССИЧЕСКИЕ сос п/о мгс 2*4_С  ОСТАНКИНО</v>
          </cell>
          <cell r="D188">
            <v>230.70500000000001</v>
          </cell>
        </row>
        <row r="189">
          <cell r="A189" t="str">
            <v>6852 МОЛОЧНЫЕ ПРЕМИУМ ПМ сос п/о в/ у 1/350  ОСТАНКИНО</v>
          </cell>
          <cell r="D189">
            <v>635</v>
          </cell>
        </row>
        <row r="190">
          <cell r="A190" t="str">
            <v>6861 ДОМАШНИЙ РЕЦЕПТ Коровино вар п/о  ОСТАНКИНО</v>
          </cell>
          <cell r="D190">
            <v>43.713000000000001</v>
          </cell>
        </row>
        <row r="191">
          <cell r="A191" t="str">
            <v>6865 ВЕТЧ.НЕЖНАЯ Коровино п/о  ОСТАНКИНО</v>
          </cell>
          <cell r="D191">
            <v>195.53</v>
          </cell>
        </row>
        <row r="192">
          <cell r="A192" t="str">
            <v>6903 СОЧНЫЕ ПМ сос п/о мгс 0.41кг_osu  ОСТАНКИНО</v>
          </cell>
          <cell r="D192">
            <v>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29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80</v>
          </cell>
        </row>
        <row r="195">
          <cell r="A195" t="str">
            <v>БОНУС Z-ОСОБАЯ Коровино вар п/о (5324)  ОСТАНКИНО</v>
          </cell>
          <cell r="D195">
            <v>2.0049999999999999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12</v>
          </cell>
        </row>
        <row r="197">
          <cell r="A197" t="str">
            <v>БОНУС СОЧНЫЕ сос п/о мгс 0.41кг_UZ (6087)  ОСТАНКИНО</v>
          </cell>
          <cell r="D197">
            <v>200</v>
          </cell>
        </row>
        <row r="198">
          <cell r="A198" t="str">
            <v>БОНУС СОЧНЫЕ сос п/о мгс 1*6_UZ (6088)  ОСТАНКИНО</v>
          </cell>
          <cell r="D198">
            <v>51.481999999999999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257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47.36</v>
          </cell>
        </row>
        <row r="201">
          <cell r="A201" t="str">
            <v>БОНУС_Колбаса вареная Филейская ТМ Вязанка. ВЕС  ПОКОМ</v>
          </cell>
          <cell r="D201">
            <v>82.655000000000001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93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66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10</v>
          </cell>
        </row>
        <row r="205">
          <cell r="A205" t="str">
            <v>Бутербродная вареная 0,47 кг шт.  СПК</v>
          </cell>
          <cell r="D205">
            <v>12</v>
          </cell>
        </row>
        <row r="206">
          <cell r="A206" t="str">
            <v>Вацлавская п/к (черева) 390 гр.шт. термоус.пак  СПК</v>
          </cell>
          <cell r="D206">
            <v>25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65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635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298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55</v>
          </cell>
        </row>
        <row r="211">
          <cell r="A211" t="str">
            <v>Гуцульская с/к "КолбасГрад" 160 гр.шт. термоус. пак  СПК</v>
          </cell>
          <cell r="D211">
            <v>15</v>
          </cell>
        </row>
        <row r="212">
          <cell r="A212" t="str">
            <v>Дельгаро с/в "Эликатессе" 140 гр.шт.  СПК</v>
          </cell>
          <cell r="D212">
            <v>37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60</v>
          </cell>
        </row>
        <row r="215">
          <cell r="A215" t="str">
            <v>Докторская вареная в/с  СПК</v>
          </cell>
          <cell r="D215">
            <v>6.1159999999999997</v>
          </cell>
        </row>
        <row r="216">
          <cell r="A216" t="str">
            <v>Докторская вареная в/с 0,47 кг шт.  СПК</v>
          </cell>
          <cell r="D216">
            <v>5</v>
          </cell>
        </row>
        <row r="217">
          <cell r="A217" t="str">
            <v>Докторская вареная термоус.пак. "Высокий вкус"  СПК</v>
          </cell>
          <cell r="D217">
            <v>82.52</v>
          </cell>
        </row>
        <row r="218">
          <cell r="A218" t="str">
            <v>Жар-боллы с курочкой и сыром, ВЕС ТМ Зареченские  ПОКОМ</v>
          </cell>
          <cell r="D218">
            <v>24</v>
          </cell>
        </row>
        <row r="219">
          <cell r="A219" t="str">
            <v>Жар-ладушки с мясом ТМ Зареченские ВЕС ПОКОМ</v>
          </cell>
          <cell r="D219">
            <v>51.8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246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226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79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6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78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243</v>
          </cell>
        </row>
        <row r="227">
          <cell r="A227" t="str">
            <v>Ла Фаворте с/в "Эликатессе" 140 гр.шт.  СПК</v>
          </cell>
          <cell r="D227">
            <v>56</v>
          </cell>
        </row>
        <row r="228">
          <cell r="A228" t="str">
            <v>Ливерная Печеночная "Просто выгодно" 0,3 кг.шт.  СПК</v>
          </cell>
          <cell r="D228">
            <v>14</v>
          </cell>
        </row>
        <row r="229">
          <cell r="A229" t="str">
            <v>Любительская вареная термоус.пак. "Высокий вкус"  СПК</v>
          </cell>
          <cell r="D229">
            <v>17.042000000000002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12.6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33.299999999999997</v>
          </cell>
        </row>
        <row r="232">
          <cell r="A232" t="str">
            <v>Мусульманская вареная "Просто выгодно"  СПК</v>
          </cell>
          <cell r="D232">
            <v>4.0119999999999996</v>
          </cell>
        </row>
        <row r="233">
          <cell r="A233" t="str">
            <v>Мусульманская п/к "Просто выгодно" термофор.пак.  СПК</v>
          </cell>
          <cell r="D233">
            <v>1.498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578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404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571</v>
          </cell>
        </row>
        <row r="237">
          <cell r="A237" t="str">
            <v>Наггетсы с куриным филе и сыром ТМ Вязанка 0,25 кг ПОКОМ</v>
          </cell>
          <cell r="D237">
            <v>100</v>
          </cell>
        </row>
        <row r="238">
          <cell r="A238" t="str">
            <v>Наггетсы Хрустящие ТМ Зареченские. ВЕС ПОКОМ</v>
          </cell>
          <cell r="D238">
            <v>77</v>
          </cell>
        </row>
        <row r="239">
          <cell r="A239" t="str">
            <v>Оригинальная с перцем с/к  СПК</v>
          </cell>
          <cell r="D239">
            <v>64.838999999999999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100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21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390</v>
          </cell>
        </row>
        <row r="243">
          <cell r="A243" t="str">
            <v>Пельмени Бигбули с мясом, Горячая штучка 0,43кг  ПОКОМ</v>
          </cell>
          <cell r="D243">
            <v>25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176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47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133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588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576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235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590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215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7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6</v>
          </cell>
        </row>
        <row r="255">
          <cell r="A255" t="str">
            <v>Пельмени Медвежьи ушки с фермерскими сливками 0,7кг  ПОКОМ</v>
          </cell>
          <cell r="D255">
            <v>10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21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300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55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90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95</v>
          </cell>
        </row>
        <row r="262">
          <cell r="A262" t="str">
            <v>Пельмени Сочные сфера 0,8 кг ТМ Стародворье  ПОКОМ</v>
          </cell>
          <cell r="D262">
            <v>6</v>
          </cell>
        </row>
        <row r="263">
          <cell r="A263" t="str">
            <v>Пирожки с мясом 0,3кг ТМ Зареченские  ПОКОМ</v>
          </cell>
          <cell r="D263">
            <v>5</v>
          </cell>
        </row>
        <row r="264">
          <cell r="A264" t="str">
            <v>Покровская вареная 0,47 кг шт.  СПК</v>
          </cell>
          <cell r="D264">
            <v>4</v>
          </cell>
        </row>
        <row r="265">
          <cell r="A265" t="str">
            <v>Ричеза с/к 230 гр.шт.  СПК</v>
          </cell>
          <cell r="D265">
            <v>68</v>
          </cell>
        </row>
        <row r="266">
          <cell r="A266" t="str">
            <v>Сальчетти с/к 230 гр.шт.  СПК</v>
          </cell>
          <cell r="D266">
            <v>97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23</v>
          </cell>
        </row>
        <row r="268">
          <cell r="A268" t="str">
            <v>Салями Трюфель с/в "Эликатессе" 0,16 кг.шт.  СПК</v>
          </cell>
          <cell r="D268">
            <v>69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74.504000000000005</v>
          </cell>
        </row>
        <row r="270">
          <cell r="A270" t="str">
            <v>Сардельки "Необыкновенные" (в ср.защ.атм.)  СПК</v>
          </cell>
          <cell r="D270">
            <v>1.246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24.927</v>
          </cell>
        </row>
        <row r="272">
          <cell r="A272" t="str">
            <v>Семейная с чесночком Экстра вареная  СПК</v>
          </cell>
          <cell r="D272">
            <v>21.327999999999999</v>
          </cell>
        </row>
        <row r="273">
          <cell r="A273" t="str">
            <v>Сервелат Европейский в/к, в/с 0,38 кг.шт.термофор.пак  СПК</v>
          </cell>
          <cell r="D273">
            <v>12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7</v>
          </cell>
        </row>
        <row r="275">
          <cell r="A275" t="str">
            <v>Сервелат Финский в/к 0,38 кг.шт. термофор.пак.  СПК</v>
          </cell>
          <cell r="D275">
            <v>5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95</v>
          </cell>
        </row>
        <row r="278">
          <cell r="A278" t="str">
            <v>Сибирская особая с/к 0,235 кг шт.  СПК</v>
          </cell>
          <cell r="D278">
            <v>60</v>
          </cell>
        </row>
        <row r="279">
          <cell r="A279" t="str">
            <v>Славянская п/к 0,38 кг шт.термофор.пак.  СПК</v>
          </cell>
          <cell r="D279">
            <v>4</v>
          </cell>
        </row>
        <row r="280">
          <cell r="A280" t="str">
            <v>Сосиски "Баварские" 0,36 кг.шт. вак.упак.  СПК</v>
          </cell>
          <cell r="D280">
            <v>9</v>
          </cell>
        </row>
        <row r="281">
          <cell r="A281" t="str">
            <v>Сосиски "Молочные" 0,36 кг.шт. вак.упак.  СПК</v>
          </cell>
          <cell r="D281">
            <v>18</v>
          </cell>
        </row>
        <row r="282">
          <cell r="A282" t="str">
            <v>Сосиски Мусульманские "Просто выгодно" (в ср.защ.атм.)  СПК</v>
          </cell>
          <cell r="D282">
            <v>4.8319999999999999</v>
          </cell>
        </row>
        <row r="283">
          <cell r="A283" t="str">
            <v>Сосисоны в темпуре ВЕС  ПОКОМ</v>
          </cell>
          <cell r="D283">
            <v>1.8</v>
          </cell>
        </row>
        <row r="284">
          <cell r="A284" t="str">
            <v>Сочный мегачебурек ТМ Зареченские ВЕС ПОКОМ</v>
          </cell>
          <cell r="D284">
            <v>51.16</v>
          </cell>
        </row>
        <row r="285">
          <cell r="A285" t="str">
            <v>Торо Неро с/в "Эликатессе" 140 гр.шт.  СПК</v>
          </cell>
          <cell r="D285">
            <v>24</v>
          </cell>
        </row>
        <row r="286">
          <cell r="A286" t="str">
            <v>Уши свиные копченые к пиву 0,15кг нар. д/ф шт.  СПК</v>
          </cell>
          <cell r="D286">
            <v>22</v>
          </cell>
        </row>
        <row r="287">
          <cell r="A287" t="str">
            <v>Фестивальная пора с/к 100 гр.шт.нар. (лоток с ср.защ.атм.)  СПК</v>
          </cell>
          <cell r="D287">
            <v>108</v>
          </cell>
        </row>
        <row r="288">
          <cell r="A288" t="str">
            <v>Фестивальная пора с/к 235 гр.шт.  СПК</v>
          </cell>
          <cell r="D288">
            <v>172</v>
          </cell>
        </row>
        <row r="289">
          <cell r="A289" t="str">
            <v>Фуэт с/в "Эликатессе" 160 гр.шт.  СПК</v>
          </cell>
          <cell r="D289">
            <v>54</v>
          </cell>
        </row>
        <row r="290">
          <cell r="A290" t="str">
            <v>Хинкали Классические ТМ Зареченские ВЕС ПОКОМ</v>
          </cell>
          <cell r="D290">
            <v>15</v>
          </cell>
        </row>
        <row r="291">
          <cell r="A291" t="str">
            <v>Хотстеры ТМ Горячая штучка ТС Хотстеры 0,25 кг зам  ПОКОМ</v>
          </cell>
          <cell r="D291">
            <v>287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72</v>
          </cell>
        </row>
        <row r="293">
          <cell r="A293" t="str">
            <v>Хрустящие крылышки ТМ Горячая штучка 0,3 кг зам  ПОКОМ</v>
          </cell>
          <cell r="D293">
            <v>94</v>
          </cell>
        </row>
        <row r="294">
          <cell r="A294" t="str">
            <v>Чебупай брауни ТМ Горячая штучка 0,2 кг.  ПОКОМ</v>
          </cell>
          <cell r="D294">
            <v>5</v>
          </cell>
        </row>
        <row r="295">
          <cell r="A295" t="str">
            <v>Чебупай сочное яблоко ТМ Горячая штучка 0,2 кг зам.  ПОКОМ</v>
          </cell>
          <cell r="D295">
            <v>22</v>
          </cell>
        </row>
        <row r="296">
          <cell r="A296" t="str">
            <v>Чебупай спелая вишня ТМ Горячая штучка 0,2 кг зам.  ПОКОМ</v>
          </cell>
          <cell r="D296">
            <v>46</v>
          </cell>
        </row>
        <row r="297">
          <cell r="A297" t="str">
            <v>Чебупели Курочка гриль ТМ Горячая штучка, 0,3 кг зам  ПОКОМ</v>
          </cell>
          <cell r="D297">
            <v>74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249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759</v>
          </cell>
        </row>
        <row r="300">
          <cell r="A300" t="str">
            <v>Чебуреки Мясные вес 2,7 кг ТМ Зареченские ВЕС ПОКОМ</v>
          </cell>
          <cell r="D300">
            <v>2.7</v>
          </cell>
        </row>
        <row r="301">
          <cell r="A301" t="str">
            <v>Чебуреки сочные ВЕС ТМ Зареченские  ПОКОМ</v>
          </cell>
          <cell r="D301">
            <v>75</v>
          </cell>
        </row>
        <row r="302">
          <cell r="A302" t="str">
            <v>Шпикачки Русские (черева) (в ср.защ.атм.) "Высокий вкус"  СПК</v>
          </cell>
          <cell r="D302">
            <v>41.26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44</v>
          </cell>
        </row>
        <row r="304">
          <cell r="A304" t="str">
            <v>Юбилейная с/к 0,10 кг.шт. нарезка (лоток с ср.защ.атм.)  СПК</v>
          </cell>
          <cell r="D304">
            <v>30</v>
          </cell>
        </row>
        <row r="305">
          <cell r="A305" t="str">
            <v>Юбилейная с/к 0,235 кг.шт.  СПК</v>
          </cell>
          <cell r="D305">
            <v>231</v>
          </cell>
        </row>
        <row r="306">
          <cell r="A306" t="str">
            <v>Итого</v>
          </cell>
          <cell r="D306">
            <v>55722.364999999998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0" sqref="AP10"/>
    </sheetView>
  </sheetViews>
  <sheetFormatPr defaultColWidth="10.5" defaultRowHeight="11.45" customHeight="1" outlineLevelRow="1" x14ac:dyDescent="0.2"/>
  <cols>
    <col min="1" max="1" width="53.5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83203125" style="5" customWidth="1"/>
    <col min="36" max="38" width="7.33203125" style="5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O5" s="14" t="s">
        <v>142</v>
      </c>
      <c r="U5" s="14" t="s">
        <v>143</v>
      </c>
      <c r="V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140</v>
      </c>
      <c r="AJ5" s="14" t="s">
        <v>143</v>
      </c>
      <c r="AK5" s="14" t="s">
        <v>144</v>
      </c>
      <c r="AL5" s="14" t="s">
        <v>145</v>
      </c>
    </row>
    <row r="6" spans="1:40" ht="11.1" customHeight="1" x14ac:dyDescent="0.2">
      <c r="A6" s="6"/>
      <c r="B6" s="6"/>
      <c r="C6" s="3"/>
      <c r="D6" s="3"/>
      <c r="E6" s="9">
        <f>SUM(E7:E126)</f>
        <v>152014.63999999998</v>
      </c>
      <c r="F6" s="9">
        <f>SUM(F7:F126)</f>
        <v>35065.075999999994</v>
      </c>
      <c r="J6" s="9">
        <f>SUM(J7:J126)</f>
        <v>143714.592</v>
      </c>
      <c r="K6" s="9">
        <f t="shared" ref="K6:X6" si="0">SUM(K7:K126)</f>
        <v>8300.0480000000007</v>
      </c>
      <c r="L6" s="9">
        <f t="shared" si="0"/>
        <v>30140</v>
      </c>
      <c r="M6" s="9">
        <f t="shared" si="0"/>
        <v>29720</v>
      </c>
      <c r="N6" s="9">
        <f t="shared" si="0"/>
        <v>15140</v>
      </c>
      <c r="O6" s="9">
        <f t="shared" si="0"/>
        <v>29700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28090</v>
      </c>
      <c r="V6" s="9">
        <f t="shared" si="0"/>
        <v>28120</v>
      </c>
      <c r="W6" s="9">
        <f t="shared" si="0"/>
        <v>27338.128000000012</v>
      </c>
      <c r="X6" s="9">
        <f t="shared" si="0"/>
        <v>29130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15324</v>
      </c>
      <c r="AE6" s="9">
        <f t="shared" ref="AE6" si="5">SUM(AE7:AE126)</f>
        <v>25058.274400000009</v>
      </c>
      <c r="AF6" s="9">
        <f t="shared" ref="AF6" si="6">SUM(AF7:AF126)</f>
        <v>26499.758000000002</v>
      </c>
      <c r="AG6" s="9">
        <f t="shared" ref="AG6" si="7">SUM(AG7:AG126)</f>
        <v>26499.758000000002</v>
      </c>
      <c r="AH6" s="9">
        <f t="shared" ref="AH6" si="8">SUM(AH7:AH126)</f>
        <v>25075.661000000011</v>
      </c>
      <c r="AJ6" s="9">
        <f t="shared" ref="AJ6" si="9">SUM(AJ7:AJ126)</f>
        <v>17111.8</v>
      </c>
      <c r="AK6" s="9">
        <f t="shared" ref="AK6" si="10">SUM(AK7:AK126)</f>
        <v>17045.3</v>
      </c>
      <c r="AL6" s="9">
        <f t="shared" ref="AL6" si="11">SUM(AL7:AL126)</f>
        <v>17117.300000000003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371.49400000000003</v>
      </c>
      <c r="D7" s="8">
        <v>629.34199999999998</v>
      </c>
      <c r="E7" s="8">
        <v>662.58699999999999</v>
      </c>
      <c r="F7" s="8">
        <v>312.06099999999998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654.221</v>
      </c>
      <c r="K7" s="13">
        <f>E7-J7</f>
        <v>8.3659999999999854</v>
      </c>
      <c r="L7" s="13">
        <f>VLOOKUP(A:A,[1]TDSheet!$A:$L,12,0)</f>
        <v>100</v>
      </c>
      <c r="M7" s="13">
        <f>VLOOKUP(A:A,[1]TDSheet!$A:$M,13,0)</f>
        <v>110</v>
      </c>
      <c r="N7" s="13">
        <f>VLOOKUP(A:A,[1]TDSheet!$A:$N,14,0)</f>
        <v>0</v>
      </c>
      <c r="O7" s="13">
        <f>VLOOKUP(A:A,[1]TDSheet!$A:$X,24,0)</f>
        <v>60</v>
      </c>
      <c r="P7" s="13"/>
      <c r="Q7" s="13"/>
      <c r="R7" s="13"/>
      <c r="S7" s="13"/>
      <c r="T7" s="13"/>
      <c r="U7" s="15">
        <v>250</v>
      </c>
      <c r="V7" s="15">
        <v>150</v>
      </c>
      <c r="W7" s="13">
        <f>(E7-AD7)/5</f>
        <v>132.51740000000001</v>
      </c>
      <c r="X7" s="15">
        <v>150</v>
      </c>
      <c r="Y7" s="16">
        <f>(F7+L7+M7+N7+O7+U7+V7+X7)/W7</f>
        <v>8.542734765396844</v>
      </c>
      <c r="Z7" s="13">
        <f>F7/W7</f>
        <v>2.3548681154323883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107.05160000000001</v>
      </c>
      <c r="AF7" s="13">
        <f>VLOOKUP(A:A,[1]TDSheet!$A:$AF,32,0)</f>
        <v>147.1756</v>
      </c>
      <c r="AG7" s="13">
        <f>VLOOKUP(A:A,[1]TDSheet!$A:$AG,33,0)</f>
        <v>147.1756</v>
      </c>
      <c r="AH7" s="13">
        <f>VLOOKUP(A:A,[3]TDSheet!$A:$D,4,0)</f>
        <v>198.16499999999999</v>
      </c>
      <c r="AI7" s="13">
        <f>VLOOKUP(A:A,[1]TDSheet!$A:$AI,35,0)</f>
        <v>0</v>
      </c>
      <c r="AJ7" s="13">
        <f>U7*H7</f>
        <v>250</v>
      </c>
      <c r="AK7" s="13">
        <f>V7*H7</f>
        <v>150</v>
      </c>
      <c r="AL7" s="13">
        <f>X7*H7</f>
        <v>150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392.012</v>
      </c>
      <c r="D8" s="8">
        <v>757.52099999999996</v>
      </c>
      <c r="E8" s="8">
        <v>603.846</v>
      </c>
      <c r="F8" s="8">
        <v>79.412000000000006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627.20399999999995</v>
      </c>
      <c r="K8" s="13">
        <f t="shared" ref="K8:K71" si="12">E8-J8</f>
        <v>-23.357999999999947</v>
      </c>
      <c r="L8" s="13">
        <f>VLOOKUP(A:A,[1]TDSheet!$A:$L,12,0)</f>
        <v>150</v>
      </c>
      <c r="M8" s="13">
        <f>VLOOKUP(A:A,[1]TDSheet!$A:$M,13,0)</f>
        <v>140</v>
      </c>
      <c r="N8" s="13">
        <f>VLOOKUP(A:A,[1]TDSheet!$A:$N,14,0)</f>
        <v>200</v>
      </c>
      <c r="O8" s="13">
        <f>VLOOKUP(A:A,[1]TDSheet!$A:$X,24,0)</f>
        <v>110</v>
      </c>
      <c r="P8" s="13"/>
      <c r="Q8" s="13"/>
      <c r="R8" s="13"/>
      <c r="S8" s="13"/>
      <c r="T8" s="13"/>
      <c r="U8" s="15">
        <v>80</v>
      </c>
      <c r="V8" s="15">
        <v>150</v>
      </c>
      <c r="W8" s="13">
        <f t="shared" ref="W8:W71" si="13">(E8-AD8)/5</f>
        <v>120.7692</v>
      </c>
      <c r="X8" s="15">
        <v>120</v>
      </c>
      <c r="Y8" s="16">
        <f t="shared" ref="Y8:Y71" si="14">(F8+L8+M8+N8+O8+U8+V8+X8)/W8</f>
        <v>8.5237958022409686</v>
      </c>
      <c r="Z8" s="13">
        <f t="shared" ref="Z8:Z71" si="15">F8/W8</f>
        <v>0.65755175988579873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125.1786</v>
      </c>
      <c r="AF8" s="13">
        <f>VLOOKUP(A:A,[1]TDSheet!$A:$AF,32,0)</f>
        <v>113.89280000000001</v>
      </c>
      <c r="AG8" s="13">
        <f>VLOOKUP(A:A,[1]TDSheet!$A:$AG,33,0)</f>
        <v>113.89280000000001</v>
      </c>
      <c r="AH8" s="13">
        <f>VLOOKUP(A:A,[3]TDSheet!$A:$D,4,0)</f>
        <v>96.566999999999993</v>
      </c>
      <c r="AI8" s="13">
        <f>VLOOKUP(A:A,[1]TDSheet!$A:$AI,35,0)</f>
        <v>0</v>
      </c>
      <c r="AJ8" s="13">
        <f t="shared" ref="AJ8:AJ71" si="16">U8*H8</f>
        <v>80</v>
      </c>
      <c r="AK8" s="13">
        <f t="shared" ref="AK8:AK71" si="17">V8*H8</f>
        <v>150</v>
      </c>
      <c r="AL8" s="13">
        <f t="shared" ref="AL8:AL71" si="18">X8*H8</f>
        <v>120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503.93099999999998</v>
      </c>
      <c r="D9" s="8">
        <v>3463.5059999999999</v>
      </c>
      <c r="E9" s="8">
        <v>1788.3520000000001</v>
      </c>
      <c r="F9" s="8">
        <v>189.946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1691.3109999999999</v>
      </c>
      <c r="K9" s="13">
        <f t="shared" si="12"/>
        <v>97.041000000000167</v>
      </c>
      <c r="L9" s="13">
        <f>VLOOKUP(A:A,[1]TDSheet!$A:$L,12,0)</f>
        <v>600</v>
      </c>
      <c r="M9" s="13">
        <f>VLOOKUP(A:A,[1]TDSheet!$A:$M,13,0)</f>
        <v>400</v>
      </c>
      <c r="N9" s="13">
        <f>VLOOKUP(A:A,[1]TDSheet!$A:$N,14,0)</f>
        <v>320</v>
      </c>
      <c r="O9" s="13">
        <f>VLOOKUP(A:A,[1]TDSheet!$A:$X,24,0)</f>
        <v>300</v>
      </c>
      <c r="P9" s="13"/>
      <c r="Q9" s="13"/>
      <c r="R9" s="13"/>
      <c r="S9" s="13"/>
      <c r="T9" s="13"/>
      <c r="U9" s="15">
        <v>440</v>
      </c>
      <c r="V9" s="15">
        <v>400</v>
      </c>
      <c r="W9" s="13">
        <f t="shared" si="13"/>
        <v>357.67040000000003</v>
      </c>
      <c r="X9" s="15">
        <v>390</v>
      </c>
      <c r="Y9" s="16">
        <f t="shared" si="14"/>
        <v>8.4992943223705399</v>
      </c>
      <c r="Z9" s="13">
        <f t="shared" si="15"/>
        <v>0.53106435422109288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253.67200000000003</v>
      </c>
      <c r="AF9" s="13">
        <f>VLOOKUP(A:A,[1]TDSheet!$A:$AF,32,0)</f>
        <v>303.58580000000001</v>
      </c>
      <c r="AG9" s="13">
        <f>VLOOKUP(A:A,[1]TDSheet!$A:$AG,33,0)</f>
        <v>303.58580000000001</v>
      </c>
      <c r="AH9" s="13">
        <f>VLOOKUP(A:A,[3]TDSheet!$A:$D,4,0)</f>
        <v>419.05200000000002</v>
      </c>
      <c r="AI9" s="13" t="str">
        <f>VLOOKUP(A:A,[1]TDSheet!$A:$AI,35,0)</f>
        <v>июльпер</v>
      </c>
      <c r="AJ9" s="13">
        <f t="shared" si="16"/>
        <v>440</v>
      </c>
      <c r="AK9" s="13">
        <f t="shared" si="17"/>
        <v>400</v>
      </c>
      <c r="AL9" s="13">
        <f t="shared" si="18"/>
        <v>390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166.39400000000001</v>
      </c>
      <c r="D10" s="8">
        <v>108.577</v>
      </c>
      <c r="E10" s="8">
        <v>180.37</v>
      </c>
      <c r="F10" s="8">
        <v>91.968999999999994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174.357</v>
      </c>
      <c r="K10" s="13">
        <f t="shared" si="12"/>
        <v>6.0130000000000052</v>
      </c>
      <c r="L10" s="13">
        <f>VLOOKUP(A:A,[1]TDSheet!$A:$L,12,0)</f>
        <v>50</v>
      </c>
      <c r="M10" s="13">
        <f>VLOOKUP(A:A,[1]TDSheet!$A:$M,13,0)</f>
        <v>40</v>
      </c>
      <c r="N10" s="13">
        <f>VLOOKUP(A:A,[1]TDSheet!$A:$N,14,0)</f>
        <v>0</v>
      </c>
      <c r="O10" s="13">
        <f>VLOOKUP(A:A,[1]TDSheet!$A:$X,24,0)</f>
        <v>20</v>
      </c>
      <c r="P10" s="13"/>
      <c r="Q10" s="13"/>
      <c r="R10" s="13"/>
      <c r="S10" s="13"/>
      <c r="T10" s="13"/>
      <c r="U10" s="15">
        <v>30</v>
      </c>
      <c r="V10" s="15">
        <v>40</v>
      </c>
      <c r="W10" s="13">
        <f t="shared" si="13"/>
        <v>36.073999999999998</v>
      </c>
      <c r="X10" s="15">
        <v>40</v>
      </c>
      <c r="Y10" s="16">
        <f t="shared" si="14"/>
        <v>8.6480290513943565</v>
      </c>
      <c r="Z10" s="13">
        <f t="shared" si="15"/>
        <v>2.549453900316017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35.7746</v>
      </c>
      <c r="AF10" s="13">
        <f>VLOOKUP(A:A,[1]TDSheet!$A:$AF,32,0)</f>
        <v>43.265599999999999</v>
      </c>
      <c r="AG10" s="13">
        <f>VLOOKUP(A:A,[1]TDSheet!$A:$AG,33,0)</f>
        <v>43.265599999999999</v>
      </c>
      <c r="AH10" s="13">
        <f>VLOOKUP(A:A,[3]TDSheet!$A:$D,4,0)</f>
        <v>35.325000000000003</v>
      </c>
      <c r="AI10" s="13" t="e">
        <f>VLOOKUP(A:A,[1]TDSheet!$A:$AI,35,0)</f>
        <v>#N/A</v>
      </c>
      <c r="AJ10" s="13">
        <f t="shared" si="16"/>
        <v>30</v>
      </c>
      <c r="AK10" s="13">
        <f t="shared" si="17"/>
        <v>40</v>
      </c>
      <c r="AL10" s="13">
        <f t="shared" si="18"/>
        <v>40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33</v>
      </c>
      <c r="D11" s="8">
        <v>395</v>
      </c>
      <c r="E11" s="8">
        <v>322</v>
      </c>
      <c r="F11" s="8">
        <v>93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361</v>
      </c>
      <c r="K11" s="13">
        <f t="shared" si="12"/>
        <v>-39</v>
      </c>
      <c r="L11" s="13">
        <f>VLOOKUP(A:A,[1]TDSheet!$A:$L,12,0)</f>
        <v>50</v>
      </c>
      <c r="M11" s="13">
        <f>VLOOKUP(A:A,[1]TDSheet!$A:$M,13,0)</f>
        <v>40</v>
      </c>
      <c r="N11" s="13">
        <f>VLOOKUP(A:A,[1]TDSheet!$A:$N,14,0)</f>
        <v>30</v>
      </c>
      <c r="O11" s="13">
        <f>VLOOKUP(A:A,[1]TDSheet!$A:$X,24,0)</f>
        <v>120</v>
      </c>
      <c r="P11" s="13"/>
      <c r="Q11" s="13"/>
      <c r="R11" s="13"/>
      <c r="S11" s="13"/>
      <c r="T11" s="13"/>
      <c r="U11" s="15">
        <v>80</v>
      </c>
      <c r="V11" s="15">
        <v>70</v>
      </c>
      <c r="W11" s="13">
        <f t="shared" si="13"/>
        <v>64.400000000000006</v>
      </c>
      <c r="X11" s="15">
        <v>70</v>
      </c>
      <c r="Y11" s="16">
        <f t="shared" si="14"/>
        <v>8.586956521739129</v>
      </c>
      <c r="Z11" s="13">
        <f t="shared" si="15"/>
        <v>1.4440993788819874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44.6</v>
      </c>
      <c r="AF11" s="13">
        <f>VLOOKUP(A:A,[1]TDSheet!$A:$AF,32,0)</f>
        <v>46.4</v>
      </c>
      <c r="AG11" s="13">
        <f>VLOOKUP(A:A,[1]TDSheet!$A:$AG,33,0)</f>
        <v>46.4</v>
      </c>
      <c r="AH11" s="13">
        <f>VLOOKUP(A:A,[3]TDSheet!$A:$D,4,0)</f>
        <v>48</v>
      </c>
      <c r="AI11" s="13">
        <f>VLOOKUP(A:A,[1]TDSheet!$A:$AI,35,0)</f>
        <v>0</v>
      </c>
      <c r="AJ11" s="13">
        <f t="shared" si="16"/>
        <v>40</v>
      </c>
      <c r="AK11" s="13">
        <f t="shared" si="17"/>
        <v>35</v>
      </c>
      <c r="AL11" s="13">
        <f t="shared" si="18"/>
        <v>35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257</v>
      </c>
      <c r="D12" s="8">
        <v>9027</v>
      </c>
      <c r="E12" s="8">
        <v>3440</v>
      </c>
      <c r="F12" s="8">
        <v>395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3469</v>
      </c>
      <c r="K12" s="13">
        <f t="shared" si="12"/>
        <v>-29</v>
      </c>
      <c r="L12" s="13">
        <f>VLOOKUP(A:A,[1]TDSheet!$A:$L,12,0)</f>
        <v>450</v>
      </c>
      <c r="M12" s="13">
        <f>VLOOKUP(A:A,[1]TDSheet!$A:$M,13,0)</f>
        <v>450</v>
      </c>
      <c r="N12" s="13">
        <f>VLOOKUP(A:A,[1]TDSheet!$A:$N,14,0)</f>
        <v>200</v>
      </c>
      <c r="O12" s="13">
        <f>VLOOKUP(A:A,[1]TDSheet!$A:$X,24,0)</f>
        <v>500</v>
      </c>
      <c r="P12" s="13"/>
      <c r="Q12" s="13"/>
      <c r="R12" s="13"/>
      <c r="S12" s="13"/>
      <c r="T12" s="13"/>
      <c r="U12" s="15">
        <v>800</v>
      </c>
      <c r="V12" s="15">
        <v>500</v>
      </c>
      <c r="W12" s="13">
        <f t="shared" si="13"/>
        <v>448</v>
      </c>
      <c r="X12" s="15">
        <v>500</v>
      </c>
      <c r="Y12" s="16">
        <f t="shared" si="14"/>
        <v>8.4709821428571423</v>
      </c>
      <c r="Z12" s="13">
        <f t="shared" si="15"/>
        <v>0.8816964285714286</v>
      </c>
      <c r="AA12" s="13"/>
      <c r="AB12" s="13"/>
      <c r="AC12" s="13"/>
      <c r="AD12" s="13">
        <f>VLOOKUP(A:A,[1]TDSheet!$A:$AD,30,0)</f>
        <v>1200</v>
      </c>
      <c r="AE12" s="13">
        <f>VLOOKUP(A:A,[1]TDSheet!$A:$AE,31,0)</f>
        <v>323.60000000000002</v>
      </c>
      <c r="AF12" s="13">
        <f>VLOOKUP(A:A,[1]TDSheet!$A:$AF,32,0)</f>
        <v>375.2</v>
      </c>
      <c r="AG12" s="13">
        <f>VLOOKUP(A:A,[1]TDSheet!$A:$AG,33,0)</f>
        <v>375.2</v>
      </c>
      <c r="AH12" s="13">
        <f>VLOOKUP(A:A,[3]TDSheet!$A:$D,4,0)</f>
        <v>511</v>
      </c>
      <c r="AI12" s="13">
        <f>VLOOKUP(A:A,[1]TDSheet!$A:$AI,35,0)</f>
        <v>0</v>
      </c>
      <c r="AJ12" s="13">
        <f t="shared" si="16"/>
        <v>320</v>
      </c>
      <c r="AK12" s="13">
        <f t="shared" si="17"/>
        <v>200</v>
      </c>
      <c r="AL12" s="13">
        <f t="shared" si="18"/>
        <v>200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434</v>
      </c>
      <c r="D13" s="8">
        <v>8737</v>
      </c>
      <c r="E13" s="8">
        <v>4093</v>
      </c>
      <c r="F13" s="8">
        <v>536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4087</v>
      </c>
      <c r="K13" s="13">
        <f t="shared" si="12"/>
        <v>6</v>
      </c>
      <c r="L13" s="13">
        <f>VLOOKUP(A:A,[1]TDSheet!$A:$L,12,0)</f>
        <v>800</v>
      </c>
      <c r="M13" s="13">
        <f>VLOOKUP(A:A,[1]TDSheet!$A:$M,13,0)</f>
        <v>700</v>
      </c>
      <c r="N13" s="13">
        <f>VLOOKUP(A:A,[1]TDSheet!$A:$N,14,0)</f>
        <v>500</v>
      </c>
      <c r="O13" s="13">
        <f>VLOOKUP(A:A,[1]TDSheet!$A:$X,24,0)</f>
        <v>1100</v>
      </c>
      <c r="P13" s="13"/>
      <c r="Q13" s="13"/>
      <c r="R13" s="13"/>
      <c r="S13" s="13"/>
      <c r="T13" s="13"/>
      <c r="U13" s="15">
        <v>700</v>
      </c>
      <c r="V13" s="15">
        <v>1000</v>
      </c>
      <c r="W13" s="13">
        <f t="shared" si="13"/>
        <v>578.6</v>
      </c>
      <c r="X13" s="15">
        <v>1000</v>
      </c>
      <c r="Y13" s="16">
        <f t="shared" si="14"/>
        <v>10.950570342205323</v>
      </c>
      <c r="Z13" s="13">
        <f t="shared" si="15"/>
        <v>0.9263740062219149</v>
      </c>
      <c r="AA13" s="13"/>
      <c r="AB13" s="13"/>
      <c r="AC13" s="13"/>
      <c r="AD13" s="13">
        <f>VLOOKUP(A:A,[1]TDSheet!$A:$AD,30,0)</f>
        <v>1200</v>
      </c>
      <c r="AE13" s="13">
        <f>VLOOKUP(A:A,[1]TDSheet!$A:$AE,31,0)</f>
        <v>522.79999999999995</v>
      </c>
      <c r="AF13" s="13">
        <f>VLOOKUP(A:A,[1]TDSheet!$A:$AF,32,0)</f>
        <v>546</v>
      </c>
      <c r="AG13" s="13">
        <f>VLOOKUP(A:A,[1]TDSheet!$A:$AG,33,0)</f>
        <v>546</v>
      </c>
      <c r="AH13" s="13">
        <f>VLOOKUP(A:A,[3]TDSheet!$A:$D,4,0)</f>
        <v>604</v>
      </c>
      <c r="AI13" s="13" t="str">
        <f>VLOOKUP(A:A,[1]TDSheet!$A:$AI,35,0)</f>
        <v>акиюльяб</v>
      </c>
      <c r="AJ13" s="13">
        <f t="shared" si="16"/>
        <v>315</v>
      </c>
      <c r="AK13" s="13">
        <f t="shared" si="17"/>
        <v>450</v>
      </c>
      <c r="AL13" s="13">
        <f t="shared" si="18"/>
        <v>450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563</v>
      </c>
      <c r="D14" s="8">
        <v>18880</v>
      </c>
      <c r="E14" s="8">
        <v>7169</v>
      </c>
      <c r="F14" s="8">
        <v>833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7152</v>
      </c>
      <c r="K14" s="13">
        <f t="shared" si="12"/>
        <v>17</v>
      </c>
      <c r="L14" s="13">
        <f>VLOOKUP(A:A,[1]TDSheet!$A:$L,12,0)</f>
        <v>1500</v>
      </c>
      <c r="M14" s="13">
        <f>VLOOKUP(A:A,[1]TDSheet!$A:$M,13,0)</f>
        <v>1300</v>
      </c>
      <c r="N14" s="13">
        <f>VLOOKUP(A:A,[1]TDSheet!$A:$N,14,0)</f>
        <v>1000</v>
      </c>
      <c r="O14" s="13">
        <f>VLOOKUP(A:A,[1]TDSheet!$A:$X,24,0)</f>
        <v>800</v>
      </c>
      <c r="P14" s="13"/>
      <c r="Q14" s="13"/>
      <c r="R14" s="13"/>
      <c r="S14" s="13"/>
      <c r="T14" s="13"/>
      <c r="U14" s="15">
        <v>1100</v>
      </c>
      <c r="V14" s="15">
        <v>1100</v>
      </c>
      <c r="W14" s="13">
        <f t="shared" si="13"/>
        <v>1123</v>
      </c>
      <c r="X14" s="15">
        <v>1000</v>
      </c>
      <c r="Y14" s="16">
        <f t="shared" si="14"/>
        <v>7.6874443455031169</v>
      </c>
      <c r="Z14" s="13">
        <f t="shared" si="15"/>
        <v>0.74176313446126452</v>
      </c>
      <c r="AA14" s="13"/>
      <c r="AB14" s="13"/>
      <c r="AC14" s="13"/>
      <c r="AD14" s="13">
        <f>VLOOKUP(A:A,[1]TDSheet!$A:$AD,30,0)</f>
        <v>1554</v>
      </c>
      <c r="AE14" s="13">
        <f>VLOOKUP(A:A,[1]TDSheet!$A:$AE,31,0)</f>
        <v>836.2</v>
      </c>
      <c r="AF14" s="13">
        <f>VLOOKUP(A:A,[1]TDSheet!$A:$AF,32,0)</f>
        <v>983.8</v>
      </c>
      <c r="AG14" s="13">
        <f>VLOOKUP(A:A,[1]TDSheet!$A:$AG,33,0)</f>
        <v>983.8</v>
      </c>
      <c r="AH14" s="13">
        <f>VLOOKUP(A:A,[3]TDSheet!$A:$D,4,0)</f>
        <v>1271</v>
      </c>
      <c r="AI14" s="13" t="str">
        <f>VLOOKUP(A:A,[1]TDSheet!$A:$AI,35,0)</f>
        <v>оконч</v>
      </c>
      <c r="AJ14" s="13">
        <f t="shared" si="16"/>
        <v>495</v>
      </c>
      <c r="AK14" s="13">
        <f t="shared" si="17"/>
        <v>495</v>
      </c>
      <c r="AL14" s="13">
        <f t="shared" si="18"/>
        <v>450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57</v>
      </c>
      <c r="D15" s="8">
        <v>248</v>
      </c>
      <c r="E15" s="8">
        <v>254</v>
      </c>
      <c r="F15" s="8">
        <v>40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288</v>
      </c>
      <c r="K15" s="13">
        <f t="shared" si="12"/>
        <v>-34</v>
      </c>
      <c r="L15" s="13">
        <f>VLOOKUP(A:A,[1]TDSheet!$A:$L,12,0)</f>
        <v>160</v>
      </c>
      <c r="M15" s="13">
        <f>VLOOKUP(A:A,[1]TDSheet!$A:$M,13,0)</f>
        <v>70</v>
      </c>
      <c r="N15" s="13">
        <f>VLOOKUP(A:A,[1]TDSheet!$A:$N,14,0)</f>
        <v>0</v>
      </c>
      <c r="O15" s="13">
        <f>VLOOKUP(A:A,[1]TDSheet!$A:$X,24,0)</f>
        <v>40</v>
      </c>
      <c r="P15" s="13"/>
      <c r="Q15" s="13"/>
      <c r="R15" s="13"/>
      <c r="S15" s="13"/>
      <c r="T15" s="13"/>
      <c r="U15" s="15">
        <v>30</v>
      </c>
      <c r="V15" s="15">
        <v>50</v>
      </c>
      <c r="W15" s="13">
        <f t="shared" si="13"/>
        <v>50.8</v>
      </c>
      <c r="X15" s="15">
        <v>50</v>
      </c>
      <c r="Y15" s="16">
        <f t="shared" si="14"/>
        <v>8.6614173228346463</v>
      </c>
      <c r="Z15" s="13">
        <f t="shared" si="15"/>
        <v>0.78740157480314965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49</v>
      </c>
      <c r="AF15" s="13">
        <f>VLOOKUP(A:A,[1]TDSheet!$A:$AF,32,0)</f>
        <v>40</v>
      </c>
      <c r="AG15" s="13">
        <f>VLOOKUP(A:A,[1]TDSheet!$A:$AG,33,0)</f>
        <v>40</v>
      </c>
      <c r="AH15" s="13">
        <f>VLOOKUP(A:A,[3]TDSheet!$A:$D,4,0)</f>
        <v>35</v>
      </c>
      <c r="AI15" s="13" t="e">
        <f>VLOOKUP(A:A,[1]TDSheet!$A:$AI,35,0)</f>
        <v>#N/A</v>
      </c>
      <c r="AJ15" s="13">
        <f t="shared" si="16"/>
        <v>15</v>
      </c>
      <c r="AK15" s="13">
        <f t="shared" si="17"/>
        <v>25</v>
      </c>
      <c r="AL15" s="13">
        <f t="shared" si="18"/>
        <v>25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38</v>
      </c>
      <c r="D16" s="8">
        <v>63</v>
      </c>
      <c r="E16" s="8">
        <v>75</v>
      </c>
      <c r="F16" s="8">
        <v>24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139</v>
      </c>
      <c r="K16" s="13">
        <f t="shared" si="12"/>
        <v>-64</v>
      </c>
      <c r="L16" s="13">
        <f>VLOOKUP(A:A,[1]TDSheet!$A:$L,12,0)</f>
        <v>30</v>
      </c>
      <c r="M16" s="13">
        <f>VLOOKUP(A:A,[1]TDSheet!$A:$M,13,0)</f>
        <v>30</v>
      </c>
      <c r="N16" s="13">
        <f>VLOOKUP(A:A,[1]TDSheet!$A:$N,14,0)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5">
        <v>40</v>
      </c>
      <c r="V16" s="15">
        <v>20</v>
      </c>
      <c r="W16" s="13">
        <f t="shared" si="13"/>
        <v>15</v>
      </c>
      <c r="X16" s="15"/>
      <c r="Y16" s="16">
        <f t="shared" si="14"/>
        <v>9.6</v>
      </c>
      <c r="Z16" s="13">
        <f t="shared" si="15"/>
        <v>1.6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15.6</v>
      </c>
      <c r="AF16" s="13">
        <f>VLOOKUP(A:A,[1]TDSheet!$A:$AF,32,0)</f>
        <v>14.2</v>
      </c>
      <c r="AG16" s="13">
        <f>VLOOKUP(A:A,[1]TDSheet!$A:$AG,33,0)</f>
        <v>14.2</v>
      </c>
      <c r="AH16" s="13">
        <f>VLOOKUP(A:A,[3]TDSheet!$A:$D,4,0)</f>
        <v>16</v>
      </c>
      <c r="AI16" s="13">
        <f>VLOOKUP(A:A,[1]TDSheet!$A:$AI,35,0)</f>
        <v>0</v>
      </c>
      <c r="AJ16" s="13">
        <f t="shared" si="16"/>
        <v>16</v>
      </c>
      <c r="AK16" s="13">
        <f t="shared" si="17"/>
        <v>8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134</v>
      </c>
      <c r="D17" s="8">
        <v>306</v>
      </c>
      <c r="E17" s="8">
        <v>215</v>
      </c>
      <c r="F17" s="8">
        <v>220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226</v>
      </c>
      <c r="K17" s="13">
        <f t="shared" si="12"/>
        <v>-11</v>
      </c>
      <c r="L17" s="13">
        <f>VLOOKUP(A:A,[1]TDSheet!$A:$L,12,0)</f>
        <v>0</v>
      </c>
      <c r="M17" s="13">
        <f>VLOOKUP(A:A,[1]TDSheet!$A:$M,13,0)</f>
        <v>300</v>
      </c>
      <c r="N17" s="13">
        <f>VLOOKUP(A:A,[1]TDSheet!$A:$N,14,0)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5"/>
      <c r="V17" s="15"/>
      <c r="W17" s="13">
        <f t="shared" si="13"/>
        <v>43</v>
      </c>
      <c r="X17" s="15">
        <v>150</v>
      </c>
      <c r="Y17" s="16">
        <f t="shared" si="14"/>
        <v>15.581395348837209</v>
      </c>
      <c r="Z17" s="13">
        <f t="shared" si="15"/>
        <v>5.1162790697674421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38.4</v>
      </c>
      <c r="AF17" s="13">
        <f>VLOOKUP(A:A,[1]TDSheet!$A:$AF,32,0)</f>
        <v>36.200000000000003</v>
      </c>
      <c r="AG17" s="13">
        <f>VLOOKUP(A:A,[1]TDSheet!$A:$AG,33,0)</f>
        <v>36.200000000000003</v>
      </c>
      <c r="AH17" s="13">
        <f>VLOOKUP(A:A,[3]TDSheet!$A:$D,4,0)</f>
        <v>26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25.500000000000004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75</v>
      </c>
      <c r="D18" s="8">
        <v>136</v>
      </c>
      <c r="E18" s="8">
        <v>170</v>
      </c>
      <c r="F18" s="8">
        <v>39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168</v>
      </c>
      <c r="K18" s="13">
        <f t="shared" si="12"/>
        <v>2</v>
      </c>
      <c r="L18" s="13">
        <f>VLOOKUP(A:A,[1]TDSheet!$A:$L,12,0)</f>
        <v>0</v>
      </c>
      <c r="M18" s="13">
        <f>VLOOKUP(A:A,[1]TDSheet!$A:$M,13,0)</f>
        <v>30</v>
      </c>
      <c r="N18" s="13">
        <f>VLOOKUP(A:A,[1]TDSheet!$A:$N,14,0)</f>
        <v>150</v>
      </c>
      <c r="O18" s="13">
        <f>VLOOKUP(A:A,[1]TDSheet!$A:$X,24,0)</f>
        <v>0</v>
      </c>
      <c r="P18" s="13"/>
      <c r="Q18" s="13"/>
      <c r="R18" s="13"/>
      <c r="S18" s="13"/>
      <c r="T18" s="13"/>
      <c r="U18" s="15"/>
      <c r="V18" s="15">
        <v>40</v>
      </c>
      <c r="W18" s="13">
        <f t="shared" si="13"/>
        <v>34</v>
      </c>
      <c r="X18" s="15">
        <v>30</v>
      </c>
      <c r="Y18" s="16">
        <f t="shared" si="14"/>
        <v>8.5</v>
      </c>
      <c r="Z18" s="13">
        <f t="shared" si="15"/>
        <v>1.1470588235294117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</v>
      </c>
      <c r="AF18" s="13">
        <f>VLOOKUP(A:A,[1]TDSheet!$A:$AF,32,0)</f>
        <v>36.799999999999997</v>
      </c>
      <c r="AG18" s="13">
        <f>VLOOKUP(A:A,[1]TDSheet!$A:$AG,33,0)</f>
        <v>36.799999999999997</v>
      </c>
      <c r="AH18" s="13">
        <f>VLOOKUP(A:A,[3]TDSheet!$A:$D,4,0)</f>
        <v>55</v>
      </c>
      <c r="AI18" s="13">
        <f>VLOOKUP(A:A,[1]TDSheet!$A:$AI,35,0)</f>
        <v>0</v>
      </c>
      <c r="AJ18" s="13">
        <f t="shared" si="16"/>
        <v>0</v>
      </c>
      <c r="AK18" s="13">
        <f t="shared" si="17"/>
        <v>18</v>
      </c>
      <c r="AL18" s="13">
        <f t="shared" si="18"/>
        <v>13.5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114</v>
      </c>
      <c r="D19" s="8">
        <v>487</v>
      </c>
      <c r="E19" s="17">
        <v>270</v>
      </c>
      <c r="F19" s="17">
        <v>103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158</v>
      </c>
      <c r="K19" s="13">
        <f t="shared" si="12"/>
        <v>112</v>
      </c>
      <c r="L19" s="13">
        <f>VLOOKUP(A:A,[1]TDSheet!$A:$L,12,0)</f>
        <v>90</v>
      </c>
      <c r="M19" s="13">
        <f>VLOOKUP(A:A,[1]TDSheet!$A:$M,13,0)</f>
        <v>80</v>
      </c>
      <c r="N19" s="13">
        <f>VLOOKUP(A:A,[1]TDSheet!$A:$N,14,0)</f>
        <v>0</v>
      </c>
      <c r="O19" s="13">
        <f>VLOOKUP(A:A,[1]TDSheet!$A:$X,24,0)</f>
        <v>50</v>
      </c>
      <c r="P19" s="13"/>
      <c r="Q19" s="13"/>
      <c r="R19" s="13"/>
      <c r="S19" s="13"/>
      <c r="T19" s="13"/>
      <c r="U19" s="15">
        <v>50</v>
      </c>
      <c r="V19" s="15">
        <v>50</v>
      </c>
      <c r="W19" s="13">
        <f t="shared" si="13"/>
        <v>54</v>
      </c>
      <c r="X19" s="15">
        <v>40</v>
      </c>
      <c r="Y19" s="16">
        <f t="shared" si="14"/>
        <v>8.5740740740740744</v>
      </c>
      <c r="Z19" s="13">
        <f t="shared" si="15"/>
        <v>1.9074074074074074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65.8</v>
      </c>
      <c r="AF19" s="13">
        <f>VLOOKUP(A:A,[1]TDSheet!$A:$AF,32,0)</f>
        <v>51</v>
      </c>
      <c r="AG19" s="13">
        <f>VLOOKUP(A:A,[1]TDSheet!$A:$AG,33,0)</f>
        <v>51</v>
      </c>
      <c r="AH19" s="13">
        <f>VLOOKUP(A:A,[3]TDSheet!$A:$D,4,0)</f>
        <v>5</v>
      </c>
      <c r="AI19" s="13">
        <f>VLOOKUP(A:A,[1]TDSheet!$A:$AI,35,0)</f>
        <v>0</v>
      </c>
      <c r="AJ19" s="13">
        <f t="shared" si="16"/>
        <v>25</v>
      </c>
      <c r="AK19" s="13">
        <f t="shared" si="17"/>
        <v>25</v>
      </c>
      <c r="AL19" s="13">
        <f t="shared" si="18"/>
        <v>20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88</v>
      </c>
      <c r="D20" s="8">
        <v>225</v>
      </c>
      <c r="E20" s="8">
        <v>272</v>
      </c>
      <c r="F20" s="8">
        <v>37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355</v>
      </c>
      <c r="K20" s="13">
        <f t="shared" si="12"/>
        <v>-83</v>
      </c>
      <c r="L20" s="13">
        <f>VLOOKUP(A:A,[1]TDSheet!$A:$L,12,0)</f>
        <v>130</v>
      </c>
      <c r="M20" s="13">
        <f>VLOOKUP(A:A,[1]TDSheet!$A:$M,13,0)</f>
        <v>60</v>
      </c>
      <c r="N20" s="13">
        <f>VLOOKUP(A:A,[1]TDSheet!$A:$N,14,0)</f>
        <v>50</v>
      </c>
      <c r="O20" s="13">
        <f>VLOOKUP(A:A,[1]TDSheet!$A:$X,24,0)</f>
        <v>90</v>
      </c>
      <c r="P20" s="13"/>
      <c r="Q20" s="13"/>
      <c r="R20" s="13"/>
      <c r="S20" s="13"/>
      <c r="T20" s="13"/>
      <c r="U20" s="15"/>
      <c r="V20" s="15">
        <v>50</v>
      </c>
      <c r="W20" s="13">
        <f t="shared" si="13"/>
        <v>54.4</v>
      </c>
      <c r="X20" s="15">
        <v>50</v>
      </c>
      <c r="Y20" s="16">
        <f t="shared" si="14"/>
        <v>8.5845588235294112</v>
      </c>
      <c r="Z20" s="13">
        <f t="shared" si="15"/>
        <v>0.68014705882352944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54.4</v>
      </c>
      <c r="AF20" s="13">
        <f>VLOOKUP(A:A,[1]TDSheet!$A:$AF,32,0)</f>
        <v>63</v>
      </c>
      <c r="AG20" s="13">
        <f>VLOOKUP(A:A,[1]TDSheet!$A:$AG,33,0)</f>
        <v>63</v>
      </c>
      <c r="AH20" s="13">
        <f>VLOOKUP(A:A,[3]TDSheet!$A:$D,4,0)</f>
        <v>26</v>
      </c>
      <c r="AI20" s="13">
        <f>VLOOKUP(A:A,[1]TDSheet!$A:$AI,35,0)</f>
        <v>0</v>
      </c>
      <c r="AJ20" s="13">
        <f t="shared" si="16"/>
        <v>0</v>
      </c>
      <c r="AK20" s="13">
        <f t="shared" si="17"/>
        <v>15</v>
      </c>
      <c r="AL20" s="13">
        <f t="shared" si="18"/>
        <v>15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944</v>
      </c>
      <c r="D21" s="8">
        <v>1052</v>
      </c>
      <c r="E21" s="8">
        <v>1193</v>
      </c>
      <c r="F21" s="8">
        <v>773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1220</v>
      </c>
      <c r="K21" s="13">
        <f t="shared" si="12"/>
        <v>-27</v>
      </c>
      <c r="L21" s="13">
        <f>VLOOKUP(A:A,[1]TDSheet!$A:$L,12,0)</f>
        <v>0</v>
      </c>
      <c r="M21" s="13">
        <f>VLOOKUP(A:A,[1]TDSheet!$A:$M,13,0)</f>
        <v>1200</v>
      </c>
      <c r="N21" s="13">
        <f>VLOOKUP(A:A,[1]TDSheet!$A:$N,14,0)</f>
        <v>0</v>
      </c>
      <c r="O21" s="13">
        <f>VLOOKUP(A:A,[1]TDSheet!$A:$X,24,0)</f>
        <v>0</v>
      </c>
      <c r="P21" s="13"/>
      <c r="Q21" s="13"/>
      <c r="R21" s="13"/>
      <c r="S21" s="13"/>
      <c r="T21" s="13"/>
      <c r="U21" s="15"/>
      <c r="V21" s="15"/>
      <c r="W21" s="13">
        <f t="shared" si="13"/>
        <v>238.6</v>
      </c>
      <c r="X21" s="15">
        <v>1500</v>
      </c>
      <c r="Y21" s="16">
        <f t="shared" si="14"/>
        <v>14.555741827326068</v>
      </c>
      <c r="Z21" s="13">
        <f t="shared" si="15"/>
        <v>3.239731768650461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231.4</v>
      </c>
      <c r="AF21" s="13">
        <f>VLOOKUP(A:A,[1]TDSheet!$A:$AF,32,0)</f>
        <v>240.8</v>
      </c>
      <c r="AG21" s="13">
        <f>VLOOKUP(A:A,[1]TDSheet!$A:$AG,33,0)</f>
        <v>240.8</v>
      </c>
      <c r="AH21" s="13">
        <f>VLOOKUP(A:A,[3]TDSheet!$A:$D,4,0)</f>
        <v>250</v>
      </c>
      <c r="AI21" s="13">
        <f>VLOOKUP(A:A,[1]TDSheet!$A:$AI,35,0)</f>
        <v>0</v>
      </c>
      <c r="AJ21" s="13">
        <f t="shared" si="16"/>
        <v>0</v>
      </c>
      <c r="AK21" s="13">
        <f t="shared" si="17"/>
        <v>0</v>
      </c>
      <c r="AL21" s="13">
        <f t="shared" si="18"/>
        <v>255.00000000000003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13</v>
      </c>
      <c r="C22" s="8">
        <v>92</v>
      </c>
      <c r="D22" s="8">
        <v>226</v>
      </c>
      <c r="E22" s="8">
        <v>242</v>
      </c>
      <c r="F22" s="8">
        <v>66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256</v>
      </c>
      <c r="K22" s="13">
        <f t="shared" si="12"/>
        <v>-14</v>
      </c>
      <c r="L22" s="13">
        <f>VLOOKUP(A:A,[1]TDSheet!$A:$L,12,0)</f>
        <v>120</v>
      </c>
      <c r="M22" s="13">
        <f>VLOOKUP(A:A,[1]TDSheet!$A:$M,13,0)</f>
        <v>70</v>
      </c>
      <c r="N22" s="13">
        <f>VLOOKUP(A:A,[1]TDSheet!$A:$N,14,0)</f>
        <v>0</v>
      </c>
      <c r="O22" s="13">
        <f>VLOOKUP(A:A,[1]TDSheet!$A:$X,24,0)</f>
        <v>0</v>
      </c>
      <c r="P22" s="13"/>
      <c r="Q22" s="13"/>
      <c r="R22" s="13"/>
      <c r="S22" s="13"/>
      <c r="T22" s="13"/>
      <c r="U22" s="15">
        <v>50</v>
      </c>
      <c r="V22" s="15">
        <v>50</v>
      </c>
      <c r="W22" s="13">
        <f t="shared" si="13"/>
        <v>48.4</v>
      </c>
      <c r="X22" s="15">
        <v>50</v>
      </c>
      <c r="Y22" s="16">
        <f t="shared" si="14"/>
        <v>8.3884297520661164</v>
      </c>
      <c r="Z22" s="13">
        <f t="shared" si="15"/>
        <v>1.3636363636363638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55.8</v>
      </c>
      <c r="AF22" s="13">
        <f>VLOOKUP(A:A,[1]TDSheet!$A:$AF,32,0)</f>
        <v>59.8</v>
      </c>
      <c r="AG22" s="13">
        <f>VLOOKUP(A:A,[1]TDSheet!$A:$AG,33,0)</f>
        <v>59.8</v>
      </c>
      <c r="AH22" s="13">
        <f>VLOOKUP(A:A,[3]TDSheet!$A:$D,4,0)</f>
        <v>75</v>
      </c>
      <c r="AI22" s="13" t="e">
        <f>VLOOKUP(A:A,[1]TDSheet!$A:$AI,35,0)</f>
        <v>#N/A</v>
      </c>
      <c r="AJ22" s="13">
        <f t="shared" si="16"/>
        <v>19</v>
      </c>
      <c r="AK22" s="13">
        <f t="shared" si="17"/>
        <v>19</v>
      </c>
      <c r="AL22" s="13">
        <f t="shared" si="18"/>
        <v>19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144</v>
      </c>
      <c r="D23" s="8">
        <v>733</v>
      </c>
      <c r="E23" s="8">
        <v>762</v>
      </c>
      <c r="F23" s="8">
        <v>90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812</v>
      </c>
      <c r="K23" s="13">
        <f t="shared" si="12"/>
        <v>-50</v>
      </c>
      <c r="L23" s="13">
        <f>VLOOKUP(A:A,[1]TDSheet!$A:$L,12,0)</f>
        <v>300</v>
      </c>
      <c r="M23" s="13">
        <f>VLOOKUP(A:A,[1]TDSheet!$A:$M,13,0)</f>
        <v>150</v>
      </c>
      <c r="N23" s="13">
        <f>VLOOKUP(A:A,[1]TDSheet!$A:$N,14,0)</f>
        <v>100</v>
      </c>
      <c r="O23" s="13">
        <f>VLOOKUP(A:A,[1]TDSheet!$A:$X,24,0)</f>
        <v>500</v>
      </c>
      <c r="P23" s="13"/>
      <c r="Q23" s="13"/>
      <c r="R23" s="13"/>
      <c r="S23" s="13"/>
      <c r="T23" s="13"/>
      <c r="U23" s="15">
        <v>250</v>
      </c>
      <c r="V23" s="15">
        <v>150</v>
      </c>
      <c r="W23" s="13">
        <f t="shared" si="13"/>
        <v>152.4</v>
      </c>
      <c r="X23" s="15">
        <v>150</v>
      </c>
      <c r="Y23" s="16">
        <f t="shared" si="14"/>
        <v>11.089238845144356</v>
      </c>
      <c r="Z23" s="13">
        <f t="shared" si="15"/>
        <v>0.59055118110236215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143.6</v>
      </c>
      <c r="AF23" s="13">
        <f>VLOOKUP(A:A,[1]TDSheet!$A:$AF,32,0)</f>
        <v>113.6</v>
      </c>
      <c r="AG23" s="13">
        <f>VLOOKUP(A:A,[1]TDSheet!$A:$AG,33,0)</f>
        <v>113.6</v>
      </c>
      <c r="AH23" s="13">
        <f>VLOOKUP(A:A,[3]TDSheet!$A:$D,4,0)</f>
        <v>147</v>
      </c>
      <c r="AI23" s="13" t="str">
        <f>VLOOKUP(A:A,[1]TDSheet!$A:$AI,35,0)</f>
        <v>акиюльяб</v>
      </c>
      <c r="AJ23" s="13">
        <f t="shared" si="16"/>
        <v>87.5</v>
      </c>
      <c r="AK23" s="13">
        <f t="shared" si="17"/>
        <v>52.5</v>
      </c>
      <c r="AL23" s="13">
        <f t="shared" si="18"/>
        <v>52.5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1029</v>
      </c>
      <c r="D24" s="8">
        <v>694</v>
      </c>
      <c r="E24" s="8">
        <v>910</v>
      </c>
      <c r="F24" s="8">
        <v>801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918</v>
      </c>
      <c r="K24" s="13">
        <f t="shared" si="12"/>
        <v>-8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0</v>
      </c>
      <c r="O24" s="13">
        <f>VLOOKUP(A:A,[1]TDSheet!$A:$X,24,0)</f>
        <v>0</v>
      </c>
      <c r="P24" s="13"/>
      <c r="Q24" s="13"/>
      <c r="R24" s="13"/>
      <c r="S24" s="13"/>
      <c r="T24" s="13"/>
      <c r="U24" s="15"/>
      <c r="V24" s="15"/>
      <c r="W24" s="13">
        <f t="shared" si="13"/>
        <v>45.2</v>
      </c>
      <c r="X24" s="15"/>
      <c r="Y24" s="16">
        <f t="shared" si="14"/>
        <v>17.721238938053098</v>
      </c>
      <c r="Z24" s="13">
        <f t="shared" si="15"/>
        <v>17.721238938053098</v>
      </c>
      <c r="AA24" s="13"/>
      <c r="AB24" s="13"/>
      <c r="AC24" s="13"/>
      <c r="AD24" s="13">
        <f>VLOOKUP(A:A,[1]TDSheet!$A:$AD,30,0)</f>
        <v>684</v>
      </c>
      <c r="AE24" s="13">
        <f>VLOOKUP(A:A,[1]TDSheet!$A:$AE,31,0)</f>
        <v>52.4</v>
      </c>
      <c r="AF24" s="13">
        <f>VLOOKUP(A:A,[1]TDSheet!$A:$AF,32,0)</f>
        <v>79.8</v>
      </c>
      <c r="AG24" s="13">
        <f>VLOOKUP(A:A,[1]TDSheet!$A:$AG,33,0)</f>
        <v>79.8</v>
      </c>
      <c r="AH24" s="13">
        <f>VLOOKUP(A:A,[3]TDSheet!$A:$D,4,0)</f>
        <v>45</v>
      </c>
      <c r="AI24" s="18" t="str">
        <f>VLOOKUP(A:A,[1]TDSheet!$A:$AI,35,0)</f>
        <v>увел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220</v>
      </c>
      <c r="D25" s="8">
        <v>428</v>
      </c>
      <c r="E25" s="8">
        <v>412</v>
      </c>
      <c r="F25" s="8">
        <v>209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570</v>
      </c>
      <c r="K25" s="13">
        <f t="shared" si="12"/>
        <v>-158</v>
      </c>
      <c r="L25" s="13">
        <f>VLOOKUP(A:A,[1]TDSheet!$A:$L,12,0)</f>
        <v>50</v>
      </c>
      <c r="M25" s="13">
        <f>VLOOKUP(A:A,[1]TDSheet!$A:$M,13,0)</f>
        <v>50</v>
      </c>
      <c r="N25" s="13">
        <f>VLOOKUP(A:A,[1]TDSheet!$A:$N,14,0)</f>
        <v>0</v>
      </c>
      <c r="O25" s="13">
        <f>VLOOKUP(A:A,[1]TDSheet!$A:$X,24,0)</f>
        <v>150</v>
      </c>
      <c r="P25" s="13"/>
      <c r="Q25" s="13"/>
      <c r="R25" s="13"/>
      <c r="S25" s="13"/>
      <c r="T25" s="13"/>
      <c r="U25" s="15">
        <v>100</v>
      </c>
      <c r="V25" s="15">
        <v>70</v>
      </c>
      <c r="W25" s="13">
        <f t="shared" si="13"/>
        <v>72.8</v>
      </c>
      <c r="X25" s="15">
        <v>80</v>
      </c>
      <c r="Y25" s="16">
        <f t="shared" si="14"/>
        <v>9.7390109890109891</v>
      </c>
      <c r="Z25" s="13">
        <f t="shared" si="15"/>
        <v>2.8708791208791209</v>
      </c>
      <c r="AA25" s="13"/>
      <c r="AB25" s="13"/>
      <c r="AC25" s="13"/>
      <c r="AD25" s="13">
        <f>VLOOKUP(A:A,[1]TDSheet!$A:$AD,30,0)</f>
        <v>48</v>
      </c>
      <c r="AE25" s="13">
        <f>VLOOKUP(A:A,[1]TDSheet!$A:$AE,31,0)</f>
        <v>91.8</v>
      </c>
      <c r="AF25" s="13">
        <f>VLOOKUP(A:A,[1]TDSheet!$A:$AF,32,0)</f>
        <v>78.599999999999994</v>
      </c>
      <c r="AG25" s="13">
        <f>VLOOKUP(A:A,[1]TDSheet!$A:$AG,33,0)</f>
        <v>78.599999999999994</v>
      </c>
      <c r="AH25" s="13">
        <f>VLOOKUP(A:A,[3]TDSheet!$A:$D,4,0)</f>
        <v>34</v>
      </c>
      <c r="AI25" s="13">
        <f>VLOOKUP(A:A,[1]TDSheet!$A:$AI,35,0)</f>
        <v>0</v>
      </c>
      <c r="AJ25" s="13">
        <f t="shared" si="16"/>
        <v>35</v>
      </c>
      <c r="AK25" s="13">
        <f t="shared" si="17"/>
        <v>24.5</v>
      </c>
      <c r="AL25" s="13">
        <f t="shared" si="18"/>
        <v>28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13</v>
      </c>
      <c r="C26" s="8">
        <v>301</v>
      </c>
      <c r="D26" s="8">
        <v>942</v>
      </c>
      <c r="E26" s="8">
        <v>945</v>
      </c>
      <c r="F26" s="8">
        <v>277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1023</v>
      </c>
      <c r="K26" s="13">
        <f t="shared" si="12"/>
        <v>-78</v>
      </c>
      <c r="L26" s="13">
        <f>VLOOKUP(A:A,[1]TDSheet!$A:$L,12,0)</f>
        <v>100</v>
      </c>
      <c r="M26" s="13">
        <f>VLOOKUP(A:A,[1]TDSheet!$A:$M,13,0)</f>
        <v>150</v>
      </c>
      <c r="N26" s="13">
        <f>VLOOKUP(A:A,[1]TDSheet!$A:$N,14,0)</f>
        <v>200</v>
      </c>
      <c r="O26" s="13">
        <f>VLOOKUP(A:A,[1]TDSheet!$A:$X,24,0)</f>
        <v>200</v>
      </c>
      <c r="P26" s="13"/>
      <c r="Q26" s="13"/>
      <c r="R26" s="13"/>
      <c r="S26" s="13"/>
      <c r="T26" s="13"/>
      <c r="U26" s="15">
        <v>250</v>
      </c>
      <c r="V26" s="15">
        <v>150</v>
      </c>
      <c r="W26" s="13">
        <f t="shared" si="13"/>
        <v>189</v>
      </c>
      <c r="X26" s="15">
        <v>150</v>
      </c>
      <c r="Y26" s="16">
        <f t="shared" si="14"/>
        <v>7.8148148148148149</v>
      </c>
      <c r="Z26" s="13">
        <f t="shared" si="15"/>
        <v>1.4656084656084656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190.6</v>
      </c>
      <c r="AF26" s="13">
        <f>VLOOKUP(A:A,[1]TDSheet!$A:$AF,32,0)</f>
        <v>184.6</v>
      </c>
      <c r="AG26" s="13">
        <f>VLOOKUP(A:A,[1]TDSheet!$A:$AG,33,0)</f>
        <v>184.6</v>
      </c>
      <c r="AH26" s="13">
        <f>VLOOKUP(A:A,[3]TDSheet!$A:$D,4,0)</f>
        <v>149</v>
      </c>
      <c r="AI26" s="13" t="str">
        <f>VLOOKUP(A:A,[1]TDSheet!$A:$AI,35,0)</f>
        <v>оконч</v>
      </c>
      <c r="AJ26" s="13">
        <f t="shared" si="16"/>
        <v>87.5</v>
      </c>
      <c r="AK26" s="13">
        <f t="shared" si="17"/>
        <v>52.5</v>
      </c>
      <c r="AL26" s="13">
        <f t="shared" si="18"/>
        <v>52.5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284.67200000000003</v>
      </c>
      <c r="D27" s="8">
        <v>737.85299999999995</v>
      </c>
      <c r="E27" s="8">
        <v>494.01600000000002</v>
      </c>
      <c r="F27" s="8">
        <v>94.244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466.77300000000002</v>
      </c>
      <c r="K27" s="13">
        <f t="shared" si="12"/>
        <v>27.242999999999995</v>
      </c>
      <c r="L27" s="13">
        <f>VLOOKUP(A:A,[1]TDSheet!$A:$L,12,0)</f>
        <v>150</v>
      </c>
      <c r="M27" s="13">
        <f>VLOOKUP(A:A,[1]TDSheet!$A:$M,13,0)</f>
        <v>100</v>
      </c>
      <c r="N27" s="13">
        <f>VLOOKUP(A:A,[1]TDSheet!$A:$N,14,0)</f>
        <v>80</v>
      </c>
      <c r="O27" s="13">
        <f>VLOOKUP(A:A,[1]TDSheet!$A:$X,24,0)</f>
        <v>70</v>
      </c>
      <c r="P27" s="13"/>
      <c r="Q27" s="13"/>
      <c r="R27" s="13"/>
      <c r="S27" s="13"/>
      <c r="T27" s="13"/>
      <c r="U27" s="15">
        <v>150</v>
      </c>
      <c r="V27" s="15">
        <v>100</v>
      </c>
      <c r="W27" s="13">
        <f t="shared" si="13"/>
        <v>98.803200000000004</v>
      </c>
      <c r="X27" s="15">
        <v>100</v>
      </c>
      <c r="Y27" s="16">
        <f t="shared" si="14"/>
        <v>8.5447030055706694</v>
      </c>
      <c r="Z27" s="13">
        <f t="shared" si="15"/>
        <v>0.95385574556289676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97.316400000000002</v>
      </c>
      <c r="AF27" s="13">
        <f>VLOOKUP(A:A,[1]TDSheet!$A:$AF,32,0)</f>
        <v>89.321400000000011</v>
      </c>
      <c r="AG27" s="13">
        <f>VLOOKUP(A:A,[1]TDSheet!$A:$AG,33,0)</f>
        <v>89.321400000000011</v>
      </c>
      <c r="AH27" s="13">
        <f>VLOOKUP(A:A,[3]TDSheet!$A:$D,4,0)</f>
        <v>90.903999999999996</v>
      </c>
      <c r="AI27" s="13">
        <f>VLOOKUP(A:A,[1]TDSheet!$A:$AI,35,0)</f>
        <v>0</v>
      </c>
      <c r="AJ27" s="13">
        <f t="shared" si="16"/>
        <v>150</v>
      </c>
      <c r="AK27" s="13">
        <f t="shared" si="17"/>
        <v>100</v>
      </c>
      <c r="AL27" s="13">
        <f t="shared" si="18"/>
        <v>100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3059.2249999999999</v>
      </c>
      <c r="D28" s="8">
        <v>12868.449000000001</v>
      </c>
      <c r="E28" s="8">
        <v>5470.799</v>
      </c>
      <c r="F28" s="8">
        <v>1237.3620000000001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5590.6409999999996</v>
      </c>
      <c r="K28" s="13">
        <f t="shared" si="12"/>
        <v>-119.84199999999964</v>
      </c>
      <c r="L28" s="13">
        <f>VLOOKUP(A:A,[1]TDSheet!$A:$L,12,0)</f>
        <v>1300</v>
      </c>
      <c r="M28" s="13">
        <f>VLOOKUP(A:A,[1]TDSheet!$A:$M,13,0)</f>
        <v>1200</v>
      </c>
      <c r="N28" s="13">
        <f>VLOOKUP(A:A,[1]TDSheet!$A:$N,14,0)</f>
        <v>1000</v>
      </c>
      <c r="O28" s="13">
        <f>VLOOKUP(A:A,[1]TDSheet!$A:$X,24,0)</f>
        <v>1200</v>
      </c>
      <c r="P28" s="13"/>
      <c r="Q28" s="13"/>
      <c r="R28" s="13"/>
      <c r="S28" s="13"/>
      <c r="T28" s="13"/>
      <c r="U28" s="15">
        <v>1100</v>
      </c>
      <c r="V28" s="15">
        <v>1500</v>
      </c>
      <c r="W28" s="13">
        <f t="shared" si="13"/>
        <v>1094.1597999999999</v>
      </c>
      <c r="X28" s="15">
        <v>1700</v>
      </c>
      <c r="Y28" s="16">
        <f t="shared" si="14"/>
        <v>9.3563682379849826</v>
      </c>
      <c r="Z28" s="13">
        <f t="shared" si="15"/>
        <v>1.1308786888350315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1045.7303999999999</v>
      </c>
      <c r="AF28" s="13">
        <f>VLOOKUP(A:A,[1]TDSheet!$A:$AF,32,0)</f>
        <v>1129.6415999999999</v>
      </c>
      <c r="AG28" s="13">
        <f>VLOOKUP(A:A,[1]TDSheet!$A:$AG,33,0)</f>
        <v>1129.6415999999999</v>
      </c>
      <c r="AH28" s="13">
        <f>VLOOKUP(A:A,[3]TDSheet!$A:$D,4,0)</f>
        <v>1237.5</v>
      </c>
      <c r="AI28" s="13" t="str">
        <f>VLOOKUP(A:A,[1]TDSheet!$A:$AI,35,0)</f>
        <v>акиюльяб</v>
      </c>
      <c r="AJ28" s="13">
        <f t="shared" si="16"/>
        <v>1100</v>
      </c>
      <c r="AK28" s="13">
        <f t="shared" si="17"/>
        <v>1500</v>
      </c>
      <c r="AL28" s="13">
        <f t="shared" si="18"/>
        <v>1700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176.04599999999999</v>
      </c>
      <c r="D29" s="8">
        <v>724.97900000000004</v>
      </c>
      <c r="E29" s="8">
        <v>380.34899999999999</v>
      </c>
      <c r="F29" s="8">
        <v>86.813999999999993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373.858</v>
      </c>
      <c r="K29" s="13">
        <f t="shared" si="12"/>
        <v>6.4909999999999854</v>
      </c>
      <c r="L29" s="13">
        <f>VLOOKUP(A:A,[1]TDSheet!$A:$L,12,0)</f>
        <v>70</v>
      </c>
      <c r="M29" s="13">
        <f>VLOOKUP(A:A,[1]TDSheet!$A:$M,13,0)</f>
        <v>80</v>
      </c>
      <c r="N29" s="13">
        <f>VLOOKUP(A:A,[1]TDSheet!$A:$N,14,0)</f>
        <v>100</v>
      </c>
      <c r="O29" s="13">
        <f>VLOOKUP(A:A,[1]TDSheet!$A:$X,24,0)</f>
        <v>80</v>
      </c>
      <c r="P29" s="13"/>
      <c r="Q29" s="13"/>
      <c r="R29" s="13"/>
      <c r="S29" s="13"/>
      <c r="T29" s="13"/>
      <c r="U29" s="15">
        <v>60</v>
      </c>
      <c r="V29" s="15">
        <v>90</v>
      </c>
      <c r="W29" s="13">
        <f t="shared" si="13"/>
        <v>76.069800000000001</v>
      </c>
      <c r="X29" s="15">
        <v>100</v>
      </c>
      <c r="Y29" s="16">
        <f t="shared" si="14"/>
        <v>8.7658177095246721</v>
      </c>
      <c r="Z29" s="13">
        <f t="shared" si="15"/>
        <v>1.1412413336172829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62.389800000000001</v>
      </c>
      <c r="AF29" s="13">
        <f>VLOOKUP(A:A,[1]TDSheet!$A:$AF,32,0)</f>
        <v>82.321400000000011</v>
      </c>
      <c r="AG29" s="13">
        <f>VLOOKUP(A:A,[1]TDSheet!$A:$AG,33,0)</f>
        <v>82.321400000000011</v>
      </c>
      <c r="AH29" s="13">
        <f>VLOOKUP(A:A,[3]TDSheet!$A:$D,4,0)</f>
        <v>49.783999999999999</v>
      </c>
      <c r="AI29" s="13">
        <f>VLOOKUP(A:A,[1]TDSheet!$A:$AI,35,0)</f>
        <v>0</v>
      </c>
      <c r="AJ29" s="13">
        <f t="shared" si="16"/>
        <v>60</v>
      </c>
      <c r="AK29" s="13">
        <f t="shared" si="17"/>
        <v>90</v>
      </c>
      <c r="AL29" s="13">
        <f t="shared" si="18"/>
        <v>100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72.543000000000006</v>
      </c>
      <c r="D30" s="8">
        <v>667.21199999999999</v>
      </c>
      <c r="E30" s="8">
        <v>582.26</v>
      </c>
      <c r="F30" s="17">
        <v>224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600.36300000000006</v>
      </c>
      <c r="K30" s="13">
        <f t="shared" si="12"/>
        <v>-18.103000000000065</v>
      </c>
      <c r="L30" s="13">
        <f>VLOOKUP(A:A,[1]TDSheet!$A:$L,12,0)</f>
        <v>200</v>
      </c>
      <c r="M30" s="13">
        <f>VLOOKUP(A:A,[1]TDSheet!$A:$M,13,0)</f>
        <v>140</v>
      </c>
      <c r="N30" s="13">
        <f>VLOOKUP(A:A,[1]TDSheet!$A:$N,14,0)</f>
        <v>0</v>
      </c>
      <c r="O30" s="13">
        <f>VLOOKUP(A:A,[1]TDSheet!$A:$X,24,0)</f>
        <v>300</v>
      </c>
      <c r="P30" s="13"/>
      <c r="Q30" s="13"/>
      <c r="R30" s="13"/>
      <c r="S30" s="13"/>
      <c r="T30" s="13"/>
      <c r="U30" s="15">
        <v>300</v>
      </c>
      <c r="V30" s="15">
        <v>300</v>
      </c>
      <c r="W30" s="13">
        <f t="shared" si="13"/>
        <v>116.452</v>
      </c>
      <c r="X30" s="15">
        <v>350</v>
      </c>
      <c r="Y30" s="16">
        <f t="shared" si="14"/>
        <v>15.577233538281867</v>
      </c>
      <c r="Z30" s="13">
        <f t="shared" si="15"/>
        <v>1.9235393123346958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119.54</v>
      </c>
      <c r="AF30" s="13">
        <f>VLOOKUP(A:A,[1]TDSheet!$A:$AF,32,0)</f>
        <v>107.8</v>
      </c>
      <c r="AG30" s="13">
        <f>VLOOKUP(A:A,[1]TDSheet!$A:$AG,33,0)</f>
        <v>107.8</v>
      </c>
      <c r="AH30" s="13">
        <f>VLOOKUP(A:A,[3]TDSheet!$A:$D,4,0)</f>
        <v>114.13</v>
      </c>
      <c r="AI30" s="18" t="str">
        <f>VLOOKUP(A:A,[1]TDSheet!$A:$AI,35,0)</f>
        <v>ув в 2 раза</v>
      </c>
      <c r="AJ30" s="13">
        <f t="shared" si="16"/>
        <v>300</v>
      </c>
      <c r="AK30" s="13">
        <f t="shared" si="17"/>
        <v>300</v>
      </c>
      <c r="AL30" s="13">
        <f t="shared" si="18"/>
        <v>350</v>
      </c>
      <c r="AM30" s="13"/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174.59399999999999</v>
      </c>
      <c r="D31" s="8">
        <v>192.80199999999999</v>
      </c>
      <c r="E31" s="8">
        <v>259.202</v>
      </c>
      <c r="F31" s="8">
        <v>102.524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266.536</v>
      </c>
      <c r="K31" s="13">
        <f t="shared" si="12"/>
        <v>-7.3340000000000032</v>
      </c>
      <c r="L31" s="13">
        <f>VLOOKUP(A:A,[1]TDSheet!$A:$L,12,0)</f>
        <v>50</v>
      </c>
      <c r="M31" s="13">
        <f>VLOOKUP(A:A,[1]TDSheet!$A:$M,13,0)</f>
        <v>30</v>
      </c>
      <c r="N31" s="13">
        <f>VLOOKUP(A:A,[1]TDSheet!$A:$N,14,0)</f>
        <v>0</v>
      </c>
      <c r="O31" s="13">
        <f>VLOOKUP(A:A,[1]TDSheet!$A:$X,24,0)</f>
        <v>40</v>
      </c>
      <c r="P31" s="13"/>
      <c r="Q31" s="13"/>
      <c r="R31" s="13"/>
      <c r="S31" s="13"/>
      <c r="T31" s="13"/>
      <c r="U31" s="15">
        <v>120</v>
      </c>
      <c r="V31" s="15">
        <v>50</v>
      </c>
      <c r="W31" s="13">
        <f t="shared" si="13"/>
        <v>51.840400000000002</v>
      </c>
      <c r="X31" s="15">
        <v>50</v>
      </c>
      <c r="Y31" s="16">
        <f t="shared" si="14"/>
        <v>8.5362767262598283</v>
      </c>
      <c r="Z31" s="13">
        <f t="shared" si="15"/>
        <v>1.9776853573660695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51.188000000000002</v>
      </c>
      <c r="AF31" s="13">
        <f>VLOOKUP(A:A,[1]TDSheet!$A:$AF,32,0)</f>
        <v>53.622</v>
      </c>
      <c r="AG31" s="13">
        <f>VLOOKUP(A:A,[1]TDSheet!$A:$AG,33,0)</f>
        <v>53.622</v>
      </c>
      <c r="AH31" s="13">
        <f>VLOOKUP(A:A,[3]TDSheet!$A:$D,4,0)</f>
        <v>69.66</v>
      </c>
      <c r="AI31" s="13">
        <f>VLOOKUP(A:A,[1]TDSheet!$A:$AI,35,0)</f>
        <v>0</v>
      </c>
      <c r="AJ31" s="13">
        <f t="shared" si="16"/>
        <v>120</v>
      </c>
      <c r="AK31" s="13">
        <f t="shared" si="17"/>
        <v>50</v>
      </c>
      <c r="AL31" s="13">
        <f t="shared" si="18"/>
        <v>50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258.62</v>
      </c>
      <c r="D32" s="8">
        <v>616.28800000000001</v>
      </c>
      <c r="E32" s="8">
        <v>681.51400000000001</v>
      </c>
      <c r="F32" s="8">
        <v>177.39099999999999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653.06100000000004</v>
      </c>
      <c r="K32" s="13">
        <f t="shared" si="12"/>
        <v>28.452999999999975</v>
      </c>
      <c r="L32" s="13">
        <f>VLOOKUP(A:A,[1]TDSheet!$A:$L,12,0)</f>
        <v>200</v>
      </c>
      <c r="M32" s="13">
        <f>VLOOKUP(A:A,[1]TDSheet!$A:$M,13,0)</f>
        <v>150</v>
      </c>
      <c r="N32" s="13">
        <f>VLOOKUP(A:A,[1]TDSheet!$A:$N,14,0)</f>
        <v>50</v>
      </c>
      <c r="O32" s="13">
        <f>VLOOKUP(A:A,[1]TDSheet!$A:$X,24,0)</f>
        <v>100</v>
      </c>
      <c r="P32" s="13"/>
      <c r="Q32" s="13"/>
      <c r="R32" s="13"/>
      <c r="S32" s="13"/>
      <c r="T32" s="13"/>
      <c r="U32" s="15">
        <v>200</v>
      </c>
      <c r="V32" s="15">
        <v>140</v>
      </c>
      <c r="W32" s="13">
        <f t="shared" si="13"/>
        <v>136.30279999999999</v>
      </c>
      <c r="X32" s="15">
        <v>150</v>
      </c>
      <c r="Y32" s="16">
        <f t="shared" si="14"/>
        <v>8.5646883262853013</v>
      </c>
      <c r="Z32" s="13">
        <f t="shared" si="15"/>
        <v>1.3014479526466074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120.07959999999999</v>
      </c>
      <c r="AF32" s="13">
        <f>VLOOKUP(A:A,[1]TDSheet!$A:$AF,32,0)</f>
        <v>122.89059999999999</v>
      </c>
      <c r="AG32" s="13">
        <f>VLOOKUP(A:A,[1]TDSheet!$A:$AG,33,0)</f>
        <v>122.89059999999999</v>
      </c>
      <c r="AH32" s="13">
        <f>VLOOKUP(A:A,[3]TDSheet!$A:$D,4,0)</f>
        <v>120.08799999999999</v>
      </c>
      <c r="AI32" s="13">
        <f>VLOOKUP(A:A,[1]TDSheet!$A:$AI,35,0)</f>
        <v>0</v>
      </c>
      <c r="AJ32" s="13">
        <f t="shared" si="16"/>
        <v>200</v>
      </c>
      <c r="AK32" s="13">
        <f t="shared" si="17"/>
        <v>140</v>
      </c>
      <c r="AL32" s="13">
        <f t="shared" si="18"/>
        <v>150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1952.912</v>
      </c>
      <c r="D33" s="8">
        <v>4656.375</v>
      </c>
      <c r="E33" s="17">
        <v>5391.25</v>
      </c>
      <c r="F33" s="17">
        <v>1115.127</v>
      </c>
      <c r="G33" s="1">
        <f>VLOOKUP(A:A,[1]TDSheet!$A:$G,7,0)</f>
        <v>0</v>
      </c>
      <c r="H33" s="1">
        <f>VLOOKUP(A:A,[1]TDSheet!$A:$H,8,0)</f>
        <v>0</v>
      </c>
      <c r="I33" s="1">
        <f>VLOOKUP(A:A,[1]TDSheet!$A:$I,9,0)</f>
        <v>60</v>
      </c>
      <c r="J33" s="13">
        <f>VLOOKUP(A:A,[2]TDSheet!$A:$F,6,0)</f>
        <v>5481.2560000000003</v>
      </c>
      <c r="K33" s="13">
        <f t="shared" si="12"/>
        <v>-90.006000000000313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VLOOKUP(A:A,[1]TDSheet!$A:$N,14,0)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5"/>
      <c r="V33" s="15"/>
      <c r="W33" s="13">
        <f t="shared" si="13"/>
        <v>1078.25</v>
      </c>
      <c r="X33" s="15"/>
      <c r="Y33" s="16">
        <f t="shared" si="14"/>
        <v>1.0342007883143982</v>
      </c>
      <c r="Z33" s="13">
        <f t="shared" si="15"/>
        <v>1.0342007883143982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950.31479999999988</v>
      </c>
      <c r="AF33" s="13">
        <f>VLOOKUP(A:A,[1]TDSheet!$A:$AF,32,0)</f>
        <v>1120.5999999999999</v>
      </c>
      <c r="AG33" s="13">
        <f>VLOOKUP(A:A,[1]TDSheet!$A:$AG,33,0)</f>
        <v>1120.5999999999999</v>
      </c>
      <c r="AH33" s="13">
        <f>VLOOKUP(A:A,[3]TDSheet!$A:$D,4,0)</f>
        <v>1535.94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74.805999999999997</v>
      </c>
      <c r="D34" s="8">
        <v>372.00700000000001</v>
      </c>
      <c r="E34" s="8">
        <v>328.82400000000001</v>
      </c>
      <c r="F34" s="8">
        <v>113.571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315.05</v>
      </c>
      <c r="K34" s="13">
        <f t="shared" si="12"/>
        <v>13.774000000000001</v>
      </c>
      <c r="L34" s="13">
        <f>VLOOKUP(A:A,[1]TDSheet!$A:$L,12,0)</f>
        <v>50</v>
      </c>
      <c r="M34" s="13">
        <f>VLOOKUP(A:A,[1]TDSheet!$A:$M,13,0)</f>
        <v>50</v>
      </c>
      <c r="N34" s="13">
        <f>VLOOKUP(A:A,[1]TDSheet!$A:$N,14,0)</f>
        <v>80</v>
      </c>
      <c r="O34" s="13">
        <f>VLOOKUP(A:A,[1]TDSheet!$A:$X,24,0)</f>
        <v>70</v>
      </c>
      <c r="P34" s="13"/>
      <c r="Q34" s="13"/>
      <c r="R34" s="13"/>
      <c r="S34" s="13"/>
      <c r="T34" s="13"/>
      <c r="U34" s="15">
        <v>60</v>
      </c>
      <c r="V34" s="15">
        <v>70</v>
      </c>
      <c r="W34" s="13">
        <f t="shared" si="13"/>
        <v>65.764800000000008</v>
      </c>
      <c r="X34" s="15">
        <v>60</v>
      </c>
      <c r="Y34" s="16">
        <f t="shared" si="14"/>
        <v>8.4174360752256518</v>
      </c>
      <c r="Z34" s="13">
        <f t="shared" si="15"/>
        <v>1.726926866652069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63.038200000000003</v>
      </c>
      <c r="AF34" s="13">
        <f>VLOOKUP(A:A,[1]TDSheet!$A:$AF,32,0)</f>
        <v>60.919200000000004</v>
      </c>
      <c r="AG34" s="13">
        <f>VLOOKUP(A:A,[1]TDSheet!$A:$AG,33,0)</f>
        <v>60.919200000000004</v>
      </c>
      <c r="AH34" s="13">
        <f>VLOOKUP(A:A,[3]TDSheet!$A:$D,4,0)</f>
        <v>46.267000000000003</v>
      </c>
      <c r="AI34" s="13">
        <f>VLOOKUP(A:A,[1]TDSheet!$A:$AI,35,0)</f>
        <v>0</v>
      </c>
      <c r="AJ34" s="13">
        <f t="shared" si="16"/>
        <v>60</v>
      </c>
      <c r="AK34" s="13">
        <f t="shared" si="17"/>
        <v>70</v>
      </c>
      <c r="AL34" s="13">
        <f t="shared" si="18"/>
        <v>60</v>
      </c>
      <c r="AM34" s="13"/>
      <c r="AN34" s="13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83.117999999999995</v>
      </c>
      <c r="D35" s="8">
        <v>281.01499999999999</v>
      </c>
      <c r="E35" s="8">
        <v>280.44499999999999</v>
      </c>
      <c r="F35" s="8">
        <v>78.378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265.27999999999997</v>
      </c>
      <c r="K35" s="13">
        <f t="shared" si="12"/>
        <v>15.16500000000002</v>
      </c>
      <c r="L35" s="13">
        <f>VLOOKUP(A:A,[1]TDSheet!$A:$L,12,0)</f>
        <v>50</v>
      </c>
      <c r="M35" s="13">
        <f>VLOOKUP(A:A,[1]TDSheet!$A:$M,13,0)</f>
        <v>50</v>
      </c>
      <c r="N35" s="13">
        <f>VLOOKUP(A:A,[1]TDSheet!$A:$N,14,0)</f>
        <v>50</v>
      </c>
      <c r="O35" s="13">
        <f>VLOOKUP(A:A,[1]TDSheet!$A:$X,24,0)</f>
        <v>70</v>
      </c>
      <c r="P35" s="13"/>
      <c r="Q35" s="13"/>
      <c r="R35" s="13"/>
      <c r="S35" s="13"/>
      <c r="T35" s="13"/>
      <c r="U35" s="15">
        <v>60</v>
      </c>
      <c r="V35" s="15">
        <v>60</v>
      </c>
      <c r="W35" s="13">
        <f t="shared" si="13"/>
        <v>56.088999999999999</v>
      </c>
      <c r="X35" s="15">
        <v>60</v>
      </c>
      <c r="Y35" s="16">
        <f t="shared" si="14"/>
        <v>8.5289094118276303</v>
      </c>
      <c r="Z35" s="13">
        <f t="shared" si="15"/>
        <v>1.3973862967783344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54.338999999999999</v>
      </c>
      <c r="AF35" s="13">
        <f>VLOOKUP(A:A,[1]TDSheet!$A:$AF,32,0)</f>
        <v>55.556600000000003</v>
      </c>
      <c r="AG35" s="13">
        <f>VLOOKUP(A:A,[1]TDSheet!$A:$AG,33,0)</f>
        <v>55.556600000000003</v>
      </c>
      <c r="AH35" s="13">
        <f>VLOOKUP(A:A,[3]TDSheet!$A:$D,4,0)</f>
        <v>46.02</v>
      </c>
      <c r="AI35" s="13">
        <f>VLOOKUP(A:A,[1]TDSheet!$A:$AI,35,0)</f>
        <v>0</v>
      </c>
      <c r="AJ35" s="13">
        <f t="shared" si="16"/>
        <v>60</v>
      </c>
      <c r="AK35" s="13">
        <f t="shared" si="17"/>
        <v>60</v>
      </c>
      <c r="AL35" s="13">
        <f t="shared" si="18"/>
        <v>60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4.7750000000000004</v>
      </c>
      <c r="D36" s="8">
        <v>36.427999999999997</v>
      </c>
      <c r="E36" s="8">
        <v>32.765999999999998</v>
      </c>
      <c r="F36" s="8">
        <v>5.532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180</v>
      </c>
      <c r="J36" s="13">
        <f>VLOOKUP(A:A,[2]TDSheet!$A:$F,6,0)</f>
        <v>31.244</v>
      </c>
      <c r="K36" s="13">
        <f t="shared" si="12"/>
        <v>1.5219999999999985</v>
      </c>
      <c r="L36" s="13">
        <f>VLOOKUP(A:A,[1]TDSheet!$A:$L,12,0)</f>
        <v>30</v>
      </c>
      <c r="M36" s="13">
        <f>VLOOKUP(A:A,[1]TDSheet!$A:$M,13,0)</f>
        <v>0</v>
      </c>
      <c r="N36" s="13">
        <f>VLOOKUP(A:A,[1]TDSheet!$A:$N,14,0)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5">
        <v>30</v>
      </c>
      <c r="V36" s="15"/>
      <c r="W36" s="13">
        <f t="shared" si="13"/>
        <v>6.5531999999999995</v>
      </c>
      <c r="X36" s="15">
        <v>30</v>
      </c>
      <c r="Y36" s="16">
        <f t="shared" si="14"/>
        <v>14.577916132576451</v>
      </c>
      <c r="Z36" s="13">
        <f t="shared" si="15"/>
        <v>0.84416773484709773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5.3944000000000001</v>
      </c>
      <c r="AF36" s="13">
        <f>VLOOKUP(A:A,[1]TDSheet!$A:$AF,32,0)</f>
        <v>6.0031999999999996</v>
      </c>
      <c r="AG36" s="13">
        <f>VLOOKUP(A:A,[1]TDSheet!$A:$AG,33,0)</f>
        <v>6.0031999999999996</v>
      </c>
      <c r="AH36" s="13">
        <f>VLOOKUP(A:A,[3]TDSheet!$A:$D,4,0)</f>
        <v>8.7629999999999999</v>
      </c>
      <c r="AI36" s="13" t="e">
        <f>VLOOKUP(A:A,[1]TDSheet!$A:$AI,35,0)</f>
        <v>#N/A</v>
      </c>
      <c r="AJ36" s="13">
        <f t="shared" si="16"/>
        <v>30</v>
      </c>
      <c r="AK36" s="13">
        <f t="shared" si="17"/>
        <v>0</v>
      </c>
      <c r="AL36" s="13">
        <f t="shared" si="18"/>
        <v>30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430.35899999999998</v>
      </c>
      <c r="D37" s="8">
        <v>343.42700000000002</v>
      </c>
      <c r="E37" s="8">
        <v>695.81899999999996</v>
      </c>
      <c r="F37" s="8">
        <v>64.736999999999995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666.93499999999995</v>
      </c>
      <c r="K37" s="13">
        <f t="shared" si="12"/>
        <v>28.884000000000015</v>
      </c>
      <c r="L37" s="13">
        <f>VLOOKUP(A:A,[1]TDSheet!$A:$L,12,0)</f>
        <v>150</v>
      </c>
      <c r="M37" s="13">
        <f>VLOOKUP(A:A,[1]TDSheet!$A:$M,13,0)</f>
        <v>120</v>
      </c>
      <c r="N37" s="13">
        <f>VLOOKUP(A:A,[1]TDSheet!$A:$N,14,0)</f>
        <v>160</v>
      </c>
      <c r="O37" s="13">
        <f>VLOOKUP(A:A,[1]TDSheet!$A:$X,24,0)</f>
        <v>190</v>
      </c>
      <c r="P37" s="13"/>
      <c r="Q37" s="13"/>
      <c r="R37" s="13"/>
      <c r="S37" s="13"/>
      <c r="T37" s="13"/>
      <c r="U37" s="15">
        <v>200</v>
      </c>
      <c r="V37" s="15">
        <v>150</v>
      </c>
      <c r="W37" s="13">
        <f t="shared" si="13"/>
        <v>139.16379999999998</v>
      </c>
      <c r="X37" s="15">
        <v>140</v>
      </c>
      <c r="Y37" s="16">
        <f t="shared" si="14"/>
        <v>8.441397834781748</v>
      </c>
      <c r="Z37" s="13">
        <f t="shared" si="15"/>
        <v>0.46518563017106462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138.6292</v>
      </c>
      <c r="AF37" s="13">
        <f>VLOOKUP(A:A,[1]TDSheet!$A:$AF,32,0)</f>
        <v>136.35679999999999</v>
      </c>
      <c r="AG37" s="13">
        <f>VLOOKUP(A:A,[1]TDSheet!$A:$AG,33,0)</f>
        <v>136.35679999999999</v>
      </c>
      <c r="AH37" s="13">
        <f>VLOOKUP(A:A,[3]TDSheet!$A:$D,4,0)</f>
        <v>134.946</v>
      </c>
      <c r="AI37" s="13">
        <f>VLOOKUP(A:A,[1]TDSheet!$A:$AI,35,0)</f>
        <v>0</v>
      </c>
      <c r="AJ37" s="13">
        <f t="shared" si="16"/>
        <v>200</v>
      </c>
      <c r="AK37" s="13">
        <f t="shared" si="17"/>
        <v>150</v>
      </c>
      <c r="AL37" s="13">
        <f t="shared" si="18"/>
        <v>140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87.319000000000003</v>
      </c>
      <c r="D38" s="8">
        <v>102.337</v>
      </c>
      <c r="E38" s="8">
        <v>178.815</v>
      </c>
      <c r="F38" s="8">
        <v>6.6769999999999996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172.80699999999999</v>
      </c>
      <c r="K38" s="13">
        <f t="shared" si="12"/>
        <v>6.0080000000000098</v>
      </c>
      <c r="L38" s="13">
        <f>VLOOKUP(A:A,[1]TDSheet!$A:$L,12,0)</f>
        <v>100</v>
      </c>
      <c r="M38" s="13">
        <f>VLOOKUP(A:A,[1]TDSheet!$A:$M,13,0)</f>
        <v>30</v>
      </c>
      <c r="N38" s="13">
        <f>VLOOKUP(A:A,[1]TDSheet!$A:$N,14,0)</f>
        <v>20</v>
      </c>
      <c r="O38" s="13">
        <f>VLOOKUP(A:A,[1]TDSheet!$A:$X,24,0)</f>
        <v>40</v>
      </c>
      <c r="P38" s="13"/>
      <c r="Q38" s="13"/>
      <c r="R38" s="13"/>
      <c r="S38" s="13"/>
      <c r="T38" s="13"/>
      <c r="U38" s="15">
        <v>20</v>
      </c>
      <c r="V38" s="15">
        <v>40</v>
      </c>
      <c r="W38" s="13">
        <f t="shared" si="13"/>
        <v>35.762999999999998</v>
      </c>
      <c r="X38" s="15">
        <v>40</v>
      </c>
      <c r="Y38" s="16">
        <f t="shared" si="14"/>
        <v>8.2956407460224266</v>
      </c>
      <c r="Z38" s="13">
        <f t="shared" si="15"/>
        <v>0.1867013393730951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31.694399999999995</v>
      </c>
      <c r="AF38" s="13">
        <f>VLOOKUP(A:A,[1]TDSheet!$A:$AF,32,0)</f>
        <v>28.316000000000003</v>
      </c>
      <c r="AG38" s="13">
        <f>VLOOKUP(A:A,[1]TDSheet!$A:$AG,33,0)</f>
        <v>28.316000000000003</v>
      </c>
      <c r="AH38" s="13">
        <f>VLOOKUP(A:A,[3]TDSheet!$A:$D,4,0)</f>
        <v>24.984000000000002</v>
      </c>
      <c r="AI38" s="13">
        <f>VLOOKUP(A:A,[1]TDSheet!$A:$AI,35,0)</f>
        <v>0</v>
      </c>
      <c r="AJ38" s="13">
        <f t="shared" si="16"/>
        <v>20</v>
      </c>
      <c r="AK38" s="13">
        <f t="shared" si="17"/>
        <v>40</v>
      </c>
      <c r="AL38" s="13">
        <f t="shared" si="18"/>
        <v>40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70.281999999999996</v>
      </c>
      <c r="D39" s="8">
        <v>223.39099999999999</v>
      </c>
      <c r="E39" s="8">
        <v>156.14500000000001</v>
      </c>
      <c r="F39" s="8">
        <v>128.00800000000001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164.15899999999999</v>
      </c>
      <c r="K39" s="13">
        <f t="shared" si="12"/>
        <v>-8.0139999999999816</v>
      </c>
      <c r="L39" s="13">
        <f>VLOOKUP(A:A,[1]TDSheet!$A:$L,12,0)</f>
        <v>110</v>
      </c>
      <c r="M39" s="13">
        <f>VLOOKUP(A:A,[1]TDSheet!$A:$M,13,0)</f>
        <v>50</v>
      </c>
      <c r="N39" s="13">
        <f>VLOOKUP(A:A,[1]TDSheet!$A:$N,14,0)</f>
        <v>0</v>
      </c>
      <c r="O39" s="13">
        <f>VLOOKUP(A:A,[1]TDSheet!$A:$X,24,0)</f>
        <v>0</v>
      </c>
      <c r="P39" s="13"/>
      <c r="Q39" s="13"/>
      <c r="R39" s="13"/>
      <c r="S39" s="13"/>
      <c r="T39" s="13"/>
      <c r="U39" s="15"/>
      <c r="V39" s="15"/>
      <c r="W39" s="13">
        <f t="shared" si="13"/>
        <v>31.229000000000003</v>
      </c>
      <c r="X39" s="15"/>
      <c r="Y39" s="16">
        <f t="shared" si="14"/>
        <v>9.2224534887444367</v>
      </c>
      <c r="Z39" s="13">
        <f t="shared" si="15"/>
        <v>4.0990105350795734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30.306799999999999</v>
      </c>
      <c r="AF39" s="13">
        <f>VLOOKUP(A:A,[1]TDSheet!$A:$AF,32,0)</f>
        <v>37.382799999999996</v>
      </c>
      <c r="AG39" s="13">
        <f>VLOOKUP(A:A,[1]TDSheet!$A:$AG,33,0)</f>
        <v>37.382799999999996</v>
      </c>
      <c r="AH39" s="13">
        <f>VLOOKUP(A:A,[3]TDSheet!$A:$D,4,0)</f>
        <v>39.335000000000001</v>
      </c>
      <c r="AI39" s="13" t="str">
        <f>VLOOKUP(A:A,[1]TDSheet!$A:$AI,35,0)</f>
        <v>увел</v>
      </c>
      <c r="AJ39" s="13">
        <f t="shared" si="16"/>
        <v>0</v>
      </c>
      <c r="AK39" s="13">
        <f t="shared" si="17"/>
        <v>0</v>
      </c>
      <c r="AL39" s="13">
        <f t="shared" si="18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472.12900000000002</v>
      </c>
      <c r="D40" s="8">
        <v>1278.94</v>
      </c>
      <c r="E40" s="8">
        <v>1419.124</v>
      </c>
      <c r="F40" s="8">
        <v>295.98599999999999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1397.702</v>
      </c>
      <c r="K40" s="13">
        <f t="shared" si="12"/>
        <v>21.422000000000025</v>
      </c>
      <c r="L40" s="13">
        <f>VLOOKUP(A:A,[1]TDSheet!$A:$L,12,0)</f>
        <v>400</v>
      </c>
      <c r="M40" s="13">
        <f>VLOOKUP(A:A,[1]TDSheet!$A:$M,13,0)</f>
        <v>300</v>
      </c>
      <c r="N40" s="13">
        <f>VLOOKUP(A:A,[1]TDSheet!$A:$N,14,0)</f>
        <v>200</v>
      </c>
      <c r="O40" s="13">
        <f>VLOOKUP(A:A,[1]TDSheet!$A:$X,24,0)</f>
        <v>220</v>
      </c>
      <c r="P40" s="13"/>
      <c r="Q40" s="13"/>
      <c r="R40" s="13"/>
      <c r="S40" s="13"/>
      <c r="T40" s="13"/>
      <c r="U40" s="15">
        <v>250</v>
      </c>
      <c r="V40" s="15">
        <v>300</v>
      </c>
      <c r="W40" s="13">
        <f t="shared" si="13"/>
        <v>283.82479999999998</v>
      </c>
      <c r="X40" s="15">
        <v>300</v>
      </c>
      <c r="Y40" s="16">
        <f t="shared" si="14"/>
        <v>7.9837491297448286</v>
      </c>
      <c r="Z40" s="13">
        <f t="shared" si="15"/>
        <v>1.0428475594803555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253.05840000000003</v>
      </c>
      <c r="AF40" s="13">
        <f>VLOOKUP(A:A,[1]TDSheet!$A:$AF,32,0)</f>
        <v>239.44239999999999</v>
      </c>
      <c r="AG40" s="13">
        <f>VLOOKUP(A:A,[1]TDSheet!$A:$AG,33,0)</f>
        <v>239.44239999999999</v>
      </c>
      <c r="AH40" s="13">
        <f>VLOOKUP(A:A,[3]TDSheet!$A:$D,4,0)</f>
        <v>277.61200000000002</v>
      </c>
      <c r="AI40" s="13" t="str">
        <f>VLOOKUP(A:A,[1]TDSheet!$A:$AI,35,0)</f>
        <v>оконч</v>
      </c>
      <c r="AJ40" s="13">
        <f t="shared" si="16"/>
        <v>250</v>
      </c>
      <c r="AK40" s="13">
        <f t="shared" si="17"/>
        <v>300</v>
      </c>
      <c r="AL40" s="13">
        <f t="shared" si="18"/>
        <v>300</v>
      </c>
      <c r="AM40" s="13"/>
      <c r="AN40" s="13"/>
    </row>
    <row r="41" spans="1:40" s="1" customFormat="1" ht="21.95" customHeight="1" outlineLevel="1" x14ac:dyDescent="0.2">
      <c r="A41" s="7" t="s">
        <v>44</v>
      </c>
      <c r="B41" s="7" t="s">
        <v>8</v>
      </c>
      <c r="C41" s="8">
        <v>120.95</v>
      </c>
      <c r="D41" s="8">
        <v>51.661999999999999</v>
      </c>
      <c r="E41" s="8">
        <v>124.464</v>
      </c>
      <c r="F41" s="8">
        <v>45.442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129.46100000000001</v>
      </c>
      <c r="K41" s="13">
        <f t="shared" si="12"/>
        <v>-4.9970000000000141</v>
      </c>
      <c r="L41" s="13">
        <f>VLOOKUP(A:A,[1]TDSheet!$A:$L,12,0)</f>
        <v>50</v>
      </c>
      <c r="M41" s="13">
        <f>VLOOKUP(A:A,[1]TDSheet!$A:$M,13,0)</f>
        <v>40</v>
      </c>
      <c r="N41" s="13">
        <f>VLOOKUP(A:A,[1]TDSheet!$A:$N,14,0)</f>
        <v>0</v>
      </c>
      <c r="O41" s="13">
        <f>VLOOKUP(A:A,[1]TDSheet!$A:$X,24,0)</f>
        <v>0</v>
      </c>
      <c r="P41" s="13"/>
      <c r="Q41" s="13"/>
      <c r="R41" s="13"/>
      <c r="S41" s="13"/>
      <c r="T41" s="13"/>
      <c r="U41" s="15">
        <v>30</v>
      </c>
      <c r="V41" s="15">
        <v>20</v>
      </c>
      <c r="W41" s="13">
        <f t="shared" si="13"/>
        <v>24.892800000000001</v>
      </c>
      <c r="X41" s="15">
        <v>20</v>
      </c>
      <c r="Y41" s="16">
        <f t="shared" si="14"/>
        <v>8.253069160560484</v>
      </c>
      <c r="Z41" s="13">
        <f t="shared" si="15"/>
        <v>1.8255077773492736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17.328399999999998</v>
      </c>
      <c r="AF41" s="13">
        <f>VLOOKUP(A:A,[1]TDSheet!$A:$AF,32,0)</f>
        <v>26.252600000000001</v>
      </c>
      <c r="AG41" s="13">
        <f>VLOOKUP(A:A,[1]TDSheet!$A:$AG,33,0)</f>
        <v>26.252600000000001</v>
      </c>
      <c r="AH41" s="13">
        <f>VLOOKUP(A:A,[3]TDSheet!$A:$D,4,0)</f>
        <v>27.079000000000001</v>
      </c>
      <c r="AI41" s="13">
        <f>VLOOKUP(A:A,[1]TDSheet!$A:$AI,35,0)</f>
        <v>0</v>
      </c>
      <c r="AJ41" s="13">
        <f t="shared" si="16"/>
        <v>30</v>
      </c>
      <c r="AK41" s="13">
        <f t="shared" si="17"/>
        <v>20</v>
      </c>
      <c r="AL41" s="13">
        <f t="shared" si="18"/>
        <v>20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6.6479999999999997</v>
      </c>
      <c r="D42" s="8">
        <v>419.851</v>
      </c>
      <c r="E42" s="8">
        <v>306.06299999999999</v>
      </c>
      <c r="F42" s="8">
        <v>111.736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35</v>
      </c>
      <c r="J42" s="13">
        <f>VLOOKUP(A:A,[2]TDSheet!$A:$F,6,0)</f>
        <v>310.74200000000002</v>
      </c>
      <c r="K42" s="13">
        <f t="shared" si="12"/>
        <v>-4.6790000000000305</v>
      </c>
      <c r="L42" s="13">
        <f>VLOOKUP(A:A,[1]TDSheet!$A:$L,12,0)</f>
        <v>30</v>
      </c>
      <c r="M42" s="13">
        <f>VLOOKUP(A:A,[1]TDSheet!$A:$M,13,0)</f>
        <v>30</v>
      </c>
      <c r="N42" s="13">
        <f>VLOOKUP(A:A,[1]TDSheet!$A:$N,14,0)</f>
        <v>0</v>
      </c>
      <c r="O42" s="13">
        <f>VLOOKUP(A:A,[1]TDSheet!$A:$X,24,0)</f>
        <v>100</v>
      </c>
      <c r="P42" s="13"/>
      <c r="Q42" s="13"/>
      <c r="R42" s="13"/>
      <c r="S42" s="13"/>
      <c r="T42" s="13"/>
      <c r="U42" s="15">
        <v>120</v>
      </c>
      <c r="V42" s="15">
        <v>60</v>
      </c>
      <c r="W42" s="13">
        <f t="shared" si="13"/>
        <v>61.212599999999995</v>
      </c>
      <c r="X42" s="15">
        <v>60</v>
      </c>
      <c r="Y42" s="16">
        <f t="shared" si="14"/>
        <v>8.3599781744281412</v>
      </c>
      <c r="Z42" s="13">
        <f t="shared" si="15"/>
        <v>1.8253758213178335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26.164800000000003</v>
      </c>
      <c r="AF42" s="13">
        <f>VLOOKUP(A:A,[1]TDSheet!$A:$AF,32,0)</f>
        <v>39.8688</v>
      </c>
      <c r="AG42" s="13">
        <f>VLOOKUP(A:A,[1]TDSheet!$A:$AG,33,0)</f>
        <v>39.8688</v>
      </c>
      <c r="AH42" s="13">
        <f>VLOOKUP(A:A,[3]TDSheet!$A:$D,4,0)</f>
        <v>53.326999999999998</v>
      </c>
      <c r="AI42" s="13">
        <f>VLOOKUP(A:A,[1]TDSheet!$A:$AI,35,0)</f>
        <v>0</v>
      </c>
      <c r="AJ42" s="13">
        <f t="shared" si="16"/>
        <v>120</v>
      </c>
      <c r="AK42" s="13">
        <f t="shared" si="17"/>
        <v>60</v>
      </c>
      <c r="AL42" s="13">
        <f t="shared" si="18"/>
        <v>60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14.537000000000001</v>
      </c>
      <c r="D43" s="8">
        <v>297.84300000000002</v>
      </c>
      <c r="E43" s="8">
        <v>139.88</v>
      </c>
      <c r="F43" s="8">
        <v>164.43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149.06899999999999</v>
      </c>
      <c r="K43" s="13">
        <f t="shared" si="12"/>
        <v>-9.188999999999993</v>
      </c>
      <c r="L43" s="13">
        <f>VLOOKUP(A:A,[1]TDSheet!$A:$L,12,0)</f>
        <v>0</v>
      </c>
      <c r="M43" s="13">
        <f>VLOOKUP(A:A,[1]TDSheet!$A:$M,13,0)</f>
        <v>40</v>
      </c>
      <c r="N43" s="13">
        <f>VLOOKUP(A:A,[1]TDSheet!$A:$N,14,0)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5"/>
      <c r="V43" s="15"/>
      <c r="W43" s="13">
        <f t="shared" si="13"/>
        <v>27.975999999999999</v>
      </c>
      <c r="X43" s="15">
        <v>20</v>
      </c>
      <c r="Y43" s="16">
        <f t="shared" si="14"/>
        <v>8.022233342865313</v>
      </c>
      <c r="Z43" s="13">
        <f t="shared" si="15"/>
        <v>5.8775378896196742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33.060199999999995</v>
      </c>
      <c r="AF43" s="13">
        <f>VLOOKUP(A:A,[1]TDSheet!$A:$AF,32,0)</f>
        <v>33.012999999999998</v>
      </c>
      <c r="AG43" s="13">
        <f>VLOOKUP(A:A,[1]TDSheet!$A:$AG,33,0)</f>
        <v>33.012999999999998</v>
      </c>
      <c r="AH43" s="13">
        <f>VLOOKUP(A:A,[3]TDSheet!$A:$D,4,0)</f>
        <v>30.934999999999999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20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177.03700000000001</v>
      </c>
      <c r="D44" s="8">
        <v>257.459</v>
      </c>
      <c r="E44" s="8">
        <v>368.45400000000001</v>
      </c>
      <c r="F44" s="8">
        <v>57.451000000000001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373.71899999999999</v>
      </c>
      <c r="K44" s="13">
        <f t="shared" si="12"/>
        <v>-5.2649999999999864</v>
      </c>
      <c r="L44" s="13">
        <f>VLOOKUP(A:A,[1]TDSheet!$A:$L,12,0)</f>
        <v>60</v>
      </c>
      <c r="M44" s="13">
        <f>VLOOKUP(A:A,[1]TDSheet!$A:$M,13,0)</f>
        <v>70</v>
      </c>
      <c r="N44" s="13">
        <f>VLOOKUP(A:A,[1]TDSheet!$A:$N,14,0)</f>
        <v>130</v>
      </c>
      <c r="O44" s="13">
        <f>VLOOKUP(A:A,[1]TDSheet!$A:$X,24,0)</f>
        <v>70</v>
      </c>
      <c r="P44" s="13"/>
      <c r="Q44" s="13"/>
      <c r="R44" s="13"/>
      <c r="S44" s="13"/>
      <c r="T44" s="13"/>
      <c r="U44" s="15">
        <v>80</v>
      </c>
      <c r="V44" s="15">
        <v>80</v>
      </c>
      <c r="W44" s="13">
        <f t="shared" si="13"/>
        <v>73.690799999999996</v>
      </c>
      <c r="X44" s="15">
        <v>80</v>
      </c>
      <c r="Y44" s="16">
        <f t="shared" si="14"/>
        <v>8.5146449760350009</v>
      </c>
      <c r="Z44" s="13">
        <f t="shared" si="15"/>
        <v>0.77962242233765955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63.456600000000002</v>
      </c>
      <c r="AF44" s="13">
        <f>VLOOKUP(A:A,[1]TDSheet!$A:$AF,32,0)</f>
        <v>63.189399999999999</v>
      </c>
      <c r="AG44" s="13">
        <f>VLOOKUP(A:A,[1]TDSheet!$A:$AG,33,0)</f>
        <v>63.189399999999999</v>
      </c>
      <c r="AH44" s="13">
        <f>VLOOKUP(A:A,[3]TDSheet!$A:$D,4,0)</f>
        <v>62.92</v>
      </c>
      <c r="AI44" s="13">
        <f>VLOOKUP(A:A,[1]TDSheet!$A:$AI,35,0)</f>
        <v>0</v>
      </c>
      <c r="AJ44" s="13">
        <f t="shared" si="16"/>
        <v>80</v>
      </c>
      <c r="AK44" s="13">
        <f t="shared" si="17"/>
        <v>80</v>
      </c>
      <c r="AL44" s="13">
        <f t="shared" si="18"/>
        <v>80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143.744</v>
      </c>
      <c r="D45" s="8">
        <v>229.636</v>
      </c>
      <c r="E45" s="8">
        <v>289.35300000000001</v>
      </c>
      <c r="F45" s="8">
        <v>75.406999999999996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299.66899999999998</v>
      </c>
      <c r="K45" s="13">
        <f t="shared" si="12"/>
        <v>-10.315999999999974</v>
      </c>
      <c r="L45" s="13">
        <f>VLOOKUP(A:A,[1]TDSheet!$A:$L,12,0)</f>
        <v>60</v>
      </c>
      <c r="M45" s="13">
        <f>VLOOKUP(A:A,[1]TDSheet!$A:$M,13,0)</f>
        <v>60</v>
      </c>
      <c r="N45" s="13">
        <f>VLOOKUP(A:A,[1]TDSheet!$A:$N,14,0)</f>
        <v>50</v>
      </c>
      <c r="O45" s="13">
        <f>VLOOKUP(A:A,[1]TDSheet!$A:$X,24,0)</f>
        <v>50</v>
      </c>
      <c r="P45" s="13"/>
      <c r="Q45" s="13"/>
      <c r="R45" s="13"/>
      <c r="S45" s="13"/>
      <c r="T45" s="13"/>
      <c r="U45" s="15">
        <v>70</v>
      </c>
      <c r="V45" s="15">
        <v>60</v>
      </c>
      <c r="W45" s="13">
        <f t="shared" si="13"/>
        <v>57.870600000000003</v>
      </c>
      <c r="X45" s="15">
        <v>60</v>
      </c>
      <c r="Y45" s="16">
        <f t="shared" si="14"/>
        <v>8.3877996772108805</v>
      </c>
      <c r="Z45" s="13">
        <f t="shared" si="15"/>
        <v>1.3030277895857307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55.687400000000004</v>
      </c>
      <c r="AF45" s="13">
        <f>VLOOKUP(A:A,[1]TDSheet!$A:$AF,32,0)</f>
        <v>58.442799999999998</v>
      </c>
      <c r="AG45" s="13">
        <f>VLOOKUP(A:A,[1]TDSheet!$A:$AG,33,0)</f>
        <v>58.442799999999998</v>
      </c>
      <c r="AH45" s="13">
        <f>VLOOKUP(A:A,[3]TDSheet!$A:$D,4,0)</f>
        <v>54.567999999999998</v>
      </c>
      <c r="AI45" s="13">
        <f>VLOOKUP(A:A,[1]TDSheet!$A:$AI,35,0)</f>
        <v>0</v>
      </c>
      <c r="AJ45" s="13">
        <f t="shared" si="16"/>
        <v>70</v>
      </c>
      <c r="AK45" s="13">
        <f t="shared" si="17"/>
        <v>60</v>
      </c>
      <c r="AL45" s="13">
        <f t="shared" si="18"/>
        <v>60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8</v>
      </c>
      <c r="C46" s="8">
        <v>143.11600000000001</v>
      </c>
      <c r="D46" s="8">
        <v>213.59</v>
      </c>
      <c r="E46" s="8">
        <v>301.56</v>
      </c>
      <c r="F46" s="8">
        <v>49.405999999999999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313.56599999999997</v>
      </c>
      <c r="K46" s="13">
        <f t="shared" si="12"/>
        <v>-12.005999999999972</v>
      </c>
      <c r="L46" s="13">
        <f>VLOOKUP(A:A,[1]TDSheet!$A:$L,12,0)</f>
        <v>50</v>
      </c>
      <c r="M46" s="13">
        <f>VLOOKUP(A:A,[1]TDSheet!$A:$M,13,0)</f>
        <v>60</v>
      </c>
      <c r="N46" s="13">
        <f>VLOOKUP(A:A,[1]TDSheet!$A:$N,14,0)</f>
        <v>90</v>
      </c>
      <c r="O46" s="13">
        <f>VLOOKUP(A:A,[1]TDSheet!$A:$X,24,0)</f>
        <v>70</v>
      </c>
      <c r="P46" s="13"/>
      <c r="Q46" s="13"/>
      <c r="R46" s="13"/>
      <c r="S46" s="13"/>
      <c r="T46" s="13"/>
      <c r="U46" s="15">
        <v>60</v>
      </c>
      <c r="V46" s="15">
        <v>70</v>
      </c>
      <c r="W46" s="13">
        <f t="shared" si="13"/>
        <v>60.311999999999998</v>
      </c>
      <c r="X46" s="15">
        <v>60</v>
      </c>
      <c r="Y46" s="16">
        <f t="shared" si="14"/>
        <v>8.4461798647035415</v>
      </c>
      <c r="Z46" s="13">
        <f t="shared" si="15"/>
        <v>0.81917363045496749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47.226199999999999</v>
      </c>
      <c r="AF46" s="13">
        <f>VLOOKUP(A:A,[1]TDSheet!$A:$AF,32,0)</f>
        <v>59.727200000000003</v>
      </c>
      <c r="AG46" s="13">
        <f>VLOOKUP(A:A,[1]TDSheet!$A:$AG,33,0)</f>
        <v>59.727200000000003</v>
      </c>
      <c r="AH46" s="13">
        <f>VLOOKUP(A:A,[3]TDSheet!$A:$D,4,0)</f>
        <v>50.26</v>
      </c>
      <c r="AI46" s="13">
        <f>VLOOKUP(A:A,[1]TDSheet!$A:$AI,35,0)</f>
        <v>0</v>
      </c>
      <c r="AJ46" s="13">
        <f t="shared" si="16"/>
        <v>60</v>
      </c>
      <c r="AK46" s="13">
        <f t="shared" si="17"/>
        <v>70</v>
      </c>
      <c r="AL46" s="13">
        <f t="shared" si="18"/>
        <v>60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1467</v>
      </c>
      <c r="D47" s="8">
        <v>2352</v>
      </c>
      <c r="E47" s="17">
        <v>1768</v>
      </c>
      <c r="F47" s="20">
        <v>662</v>
      </c>
      <c r="G47" s="1" t="str">
        <f>VLOOKUP(A:A,[1]TDSheet!$A:$G,7,0)</f>
        <v>акк</v>
      </c>
      <c r="H47" s="1">
        <f>VLOOKUP(A:A,[1]TDSheet!$A:$H,8,0)</f>
        <v>0.35</v>
      </c>
      <c r="I47" s="1">
        <f>VLOOKUP(A:A,[1]TDSheet!$A:$I,9,0)</f>
        <v>40</v>
      </c>
      <c r="J47" s="13">
        <f>VLOOKUP(A:A,[2]TDSheet!$A:$F,6,0)</f>
        <v>1315</v>
      </c>
      <c r="K47" s="13">
        <f t="shared" si="12"/>
        <v>453</v>
      </c>
      <c r="L47" s="13">
        <f>VLOOKUP(A:A,[1]TDSheet!$A:$L,12,0)</f>
        <v>400</v>
      </c>
      <c r="M47" s="13">
        <f>VLOOKUP(A:A,[1]TDSheet!$A:$M,13,0)</f>
        <v>400</v>
      </c>
      <c r="N47" s="13">
        <f>VLOOKUP(A:A,[1]TDSheet!$A:$N,14,0)</f>
        <v>0</v>
      </c>
      <c r="O47" s="13">
        <f>VLOOKUP(A:A,[1]TDSheet!$A:$X,24,0)</f>
        <v>700</v>
      </c>
      <c r="P47" s="13"/>
      <c r="Q47" s="13"/>
      <c r="R47" s="13"/>
      <c r="S47" s="13"/>
      <c r="T47" s="13"/>
      <c r="U47" s="15">
        <v>700</v>
      </c>
      <c r="V47" s="15">
        <v>500</v>
      </c>
      <c r="W47" s="13">
        <f t="shared" si="13"/>
        <v>353.6</v>
      </c>
      <c r="X47" s="15">
        <v>500</v>
      </c>
      <c r="Y47" s="16">
        <f t="shared" si="14"/>
        <v>10.921945701357465</v>
      </c>
      <c r="Z47" s="13">
        <f t="shared" si="15"/>
        <v>1.8721719457013573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472.6</v>
      </c>
      <c r="AF47" s="13">
        <f>VLOOKUP(A:A,[1]TDSheet!$A:$AF,32,0)</f>
        <v>360.4</v>
      </c>
      <c r="AG47" s="13">
        <f>VLOOKUP(A:A,[1]TDSheet!$A:$AG,33,0)</f>
        <v>360.4</v>
      </c>
      <c r="AH47" s="13">
        <f>VLOOKUP(A:A,[3]TDSheet!$A:$D,4,0)</f>
        <v>233</v>
      </c>
      <c r="AI47" s="13" t="str">
        <f>VLOOKUP(A:A,[1]TDSheet!$A:$AI,35,0)</f>
        <v>акиюльяб</v>
      </c>
      <c r="AJ47" s="13">
        <f t="shared" si="16"/>
        <v>244.99999999999997</v>
      </c>
      <c r="AK47" s="13">
        <f t="shared" si="17"/>
        <v>175</v>
      </c>
      <c r="AL47" s="13">
        <f t="shared" si="18"/>
        <v>175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4057</v>
      </c>
      <c r="D48" s="8">
        <v>10027</v>
      </c>
      <c r="E48" s="17">
        <v>5482</v>
      </c>
      <c r="F48" s="20">
        <v>1053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3918</v>
      </c>
      <c r="K48" s="13">
        <f t="shared" si="12"/>
        <v>1564</v>
      </c>
      <c r="L48" s="13">
        <f>VLOOKUP(A:A,[1]TDSheet!$A:$L,12,0)</f>
        <v>800</v>
      </c>
      <c r="M48" s="13">
        <f>VLOOKUP(A:A,[1]TDSheet!$A:$M,13,0)</f>
        <v>1000</v>
      </c>
      <c r="N48" s="13">
        <f>VLOOKUP(A:A,[1]TDSheet!$A:$N,14,0)</f>
        <v>300</v>
      </c>
      <c r="O48" s="13">
        <f>VLOOKUP(A:A,[1]TDSheet!$A:$X,24,0)</f>
        <v>1500</v>
      </c>
      <c r="P48" s="13"/>
      <c r="Q48" s="13"/>
      <c r="R48" s="13"/>
      <c r="S48" s="13"/>
      <c r="T48" s="13"/>
      <c r="U48" s="15">
        <v>1000</v>
      </c>
      <c r="V48" s="15">
        <v>1000</v>
      </c>
      <c r="W48" s="13">
        <f t="shared" si="13"/>
        <v>902</v>
      </c>
      <c r="X48" s="15">
        <v>900</v>
      </c>
      <c r="Y48" s="16">
        <f t="shared" si="14"/>
        <v>8.3736141906873609</v>
      </c>
      <c r="Z48" s="13">
        <f t="shared" si="15"/>
        <v>1.1674057649667406</v>
      </c>
      <c r="AA48" s="13"/>
      <c r="AB48" s="13"/>
      <c r="AC48" s="13"/>
      <c r="AD48" s="13">
        <f>VLOOKUP(A:A,[1]TDSheet!$A:$AD,30,0)</f>
        <v>972</v>
      </c>
      <c r="AE48" s="13">
        <f>VLOOKUP(A:A,[1]TDSheet!$A:$AE,31,0)</f>
        <v>1113.5999999999999</v>
      </c>
      <c r="AF48" s="13">
        <f>VLOOKUP(A:A,[1]TDSheet!$A:$AF,32,0)</f>
        <v>1102.8</v>
      </c>
      <c r="AG48" s="13">
        <f>VLOOKUP(A:A,[1]TDSheet!$A:$AG,33,0)</f>
        <v>1102.8</v>
      </c>
      <c r="AH48" s="13">
        <f>VLOOKUP(A:A,[3]TDSheet!$A:$D,4,0)</f>
        <v>521</v>
      </c>
      <c r="AI48" s="13">
        <f>VLOOKUP(A:A,[1]TDSheet!$A:$AI,35,0)</f>
        <v>0</v>
      </c>
      <c r="AJ48" s="13">
        <f t="shared" si="16"/>
        <v>400</v>
      </c>
      <c r="AK48" s="13">
        <f t="shared" si="17"/>
        <v>400</v>
      </c>
      <c r="AL48" s="13">
        <f t="shared" si="18"/>
        <v>360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949</v>
      </c>
      <c r="D49" s="8">
        <v>28204</v>
      </c>
      <c r="E49" s="8">
        <v>8263</v>
      </c>
      <c r="F49" s="8">
        <v>1021</v>
      </c>
      <c r="G49" s="1">
        <f>VLOOKUP(A:A,[1]TDSheet!$A:$G,7,0)</f>
        <v>0</v>
      </c>
      <c r="H49" s="1">
        <f>VLOOKUP(A:A,[1]TDSheet!$A:$H,8,0)</f>
        <v>0.45</v>
      </c>
      <c r="I49" s="1">
        <f>VLOOKUP(A:A,[1]TDSheet!$A:$I,9,0)</f>
        <v>45</v>
      </c>
      <c r="J49" s="13">
        <f>VLOOKUP(A:A,[2]TDSheet!$A:$F,6,0)</f>
        <v>8260</v>
      </c>
      <c r="K49" s="13">
        <f t="shared" si="12"/>
        <v>3</v>
      </c>
      <c r="L49" s="13">
        <f>VLOOKUP(A:A,[1]TDSheet!$A:$L,12,0)</f>
        <v>1800</v>
      </c>
      <c r="M49" s="13">
        <f>VLOOKUP(A:A,[1]TDSheet!$A:$M,13,0)</f>
        <v>1500</v>
      </c>
      <c r="N49" s="13">
        <f>VLOOKUP(A:A,[1]TDSheet!$A:$N,14,0)</f>
        <v>700</v>
      </c>
      <c r="O49" s="13">
        <f>VLOOKUP(A:A,[1]TDSheet!$A:$X,24,0)</f>
        <v>1000</v>
      </c>
      <c r="P49" s="13"/>
      <c r="Q49" s="13"/>
      <c r="R49" s="13"/>
      <c r="S49" s="13"/>
      <c r="T49" s="13"/>
      <c r="U49" s="15">
        <v>1700</v>
      </c>
      <c r="V49" s="15">
        <v>1400</v>
      </c>
      <c r="W49" s="13">
        <f t="shared" si="13"/>
        <v>1234.5999999999999</v>
      </c>
      <c r="X49" s="15">
        <v>1200</v>
      </c>
      <c r="Y49" s="16">
        <f t="shared" si="14"/>
        <v>8.3597926453912201</v>
      </c>
      <c r="Z49" s="13">
        <f t="shared" si="15"/>
        <v>0.82698849829904431</v>
      </c>
      <c r="AA49" s="13"/>
      <c r="AB49" s="13"/>
      <c r="AC49" s="13"/>
      <c r="AD49" s="13">
        <f>VLOOKUP(A:A,[1]TDSheet!$A:$AD,30,0)</f>
        <v>2090</v>
      </c>
      <c r="AE49" s="13">
        <f>VLOOKUP(A:A,[1]TDSheet!$A:$AE,31,0)</f>
        <v>1052.4000000000001</v>
      </c>
      <c r="AF49" s="13">
        <f>VLOOKUP(A:A,[1]TDSheet!$A:$AF,32,0)</f>
        <v>1226.8</v>
      </c>
      <c r="AG49" s="13">
        <f>VLOOKUP(A:A,[1]TDSheet!$A:$AG,33,0)</f>
        <v>1226.8</v>
      </c>
      <c r="AH49" s="13">
        <f>VLOOKUP(A:A,[3]TDSheet!$A:$D,4,0)</f>
        <v>1541</v>
      </c>
      <c r="AI49" s="13" t="str">
        <f>VLOOKUP(A:A,[1]TDSheet!$A:$AI,35,0)</f>
        <v>июльпер</v>
      </c>
      <c r="AJ49" s="13">
        <f t="shared" si="16"/>
        <v>765</v>
      </c>
      <c r="AK49" s="13">
        <f t="shared" si="17"/>
        <v>630</v>
      </c>
      <c r="AL49" s="13">
        <f t="shared" si="18"/>
        <v>540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212.38399999999999</v>
      </c>
      <c r="D50" s="8">
        <v>1001.777</v>
      </c>
      <c r="E50" s="8">
        <v>820.75300000000004</v>
      </c>
      <c r="F50" s="8">
        <v>349.03500000000003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783.77499999999998</v>
      </c>
      <c r="K50" s="13">
        <f t="shared" si="12"/>
        <v>36.978000000000065</v>
      </c>
      <c r="L50" s="13">
        <f>VLOOKUP(A:A,[1]TDSheet!$A:$L,12,0)</f>
        <v>0</v>
      </c>
      <c r="M50" s="13">
        <f>VLOOKUP(A:A,[1]TDSheet!$A:$M,13,0)</f>
        <v>160</v>
      </c>
      <c r="N50" s="13">
        <f>VLOOKUP(A:A,[1]TDSheet!$A:$N,14,0)</f>
        <v>200</v>
      </c>
      <c r="O50" s="13">
        <f>VLOOKUP(A:A,[1]TDSheet!$A:$X,24,0)</f>
        <v>200</v>
      </c>
      <c r="P50" s="13"/>
      <c r="Q50" s="13"/>
      <c r="R50" s="13"/>
      <c r="S50" s="13"/>
      <c r="T50" s="13"/>
      <c r="U50" s="15">
        <v>130</v>
      </c>
      <c r="V50" s="15">
        <v>180</v>
      </c>
      <c r="W50" s="13">
        <f t="shared" si="13"/>
        <v>164.1506</v>
      </c>
      <c r="X50" s="15">
        <v>170</v>
      </c>
      <c r="Y50" s="16">
        <f t="shared" si="14"/>
        <v>8.4619550583427667</v>
      </c>
      <c r="Z50" s="13">
        <f t="shared" si="15"/>
        <v>2.1263096205557583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122.05839999999998</v>
      </c>
      <c r="AF50" s="13">
        <f>VLOOKUP(A:A,[1]TDSheet!$A:$AF,32,0)</f>
        <v>150.8682</v>
      </c>
      <c r="AG50" s="13">
        <f>VLOOKUP(A:A,[1]TDSheet!$A:$AG,33,0)</f>
        <v>150.8682</v>
      </c>
      <c r="AH50" s="13">
        <f>VLOOKUP(A:A,[3]TDSheet!$A:$D,4,0)</f>
        <v>112.413</v>
      </c>
      <c r="AI50" s="13">
        <f>VLOOKUP(A:A,[1]TDSheet!$A:$AI,35,0)</f>
        <v>0</v>
      </c>
      <c r="AJ50" s="13">
        <f t="shared" si="16"/>
        <v>130</v>
      </c>
      <c r="AK50" s="13">
        <f t="shared" si="17"/>
        <v>180</v>
      </c>
      <c r="AL50" s="13">
        <f t="shared" si="18"/>
        <v>170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652</v>
      </c>
      <c r="D51" s="8">
        <v>519</v>
      </c>
      <c r="E51" s="8">
        <v>672</v>
      </c>
      <c r="F51" s="8">
        <v>480</v>
      </c>
      <c r="G51" s="1">
        <f>VLOOKUP(A:A,[1]TDSheet!$A:$G,7,0)</f>
        <v>0</v>
      </c>
      <c r="H51" s="1">
        <f>VLOOKUP(A:A,[1]TDSheet!$A:$H,8,0)</f>
        <v>0.1</v>
      </c>
      <c r="I51" s="1">
        <f>VLOOKUP(A:A,[1]TDSheet!$A:$I,9,0)</f>
        <v>730</v>
      </c>
      <c r="J51" s="13">
        <f>VLOOKUP(A:A,[2]TDSheet!$A:$F,6,0)</f>
        <v>691</v>
      </c>
      <c r="K51" s="13">
        <f t="shared" si="12"/>
        <v>-19</v>
      </c>
      <c r="L51" s="13">
        <f>VLOOKUP(A:A,[1]TDSheet!$A:$L,12,0)</f>
        <v>0</v>
      </c>
      <c r="M51" s="13">
        <f>VLOOKUP(A:A,[1]TDSheet!$A:$M,13,0)</f>
        <v>500</v>
      </c>
      <c r="N51" s="13">
        <f>VLOOKUP(A:A,[1]TDSheet!$A:$N,14,0)</f>
        <v>0</v>
      </c>
      <c r="O51" s="13">
        <f>VLOOKUP(A:A,[1]TDSheet!$A:$X,24,0)</f>
        <v>700</v>
      </c>
      <c r="P51" s="13"/>
      <c r="Q51" s="13"/>
      <c r="R51" s="13"/>
      <c r="S51" s="13"/>
      <c r="T51" s="13"/>
      <c r="U51" s="15"/>
      <c r="V51" s="15"/>
      <c r="W51" s="13">
        <f t="shared" si="13"/>
        <v>134.4</v>
      </c>
      <c r="X51" s="15">
        <v>500</v>
      </c>
      <c r="Y51" s="16">
        <f t="shared" si="14"/>
        <v>16.220238095238095</v>
      </c>
      <c r="Z51" s="13">
        <f t="shared" si="15"/>
        <v>3.5714285714285712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147</v>
      </c>
      <c r="AF51" s="13">
        <f>VLOOKUP(A:A,[1]TDSheet!$A:$AF,32,0)</f>
        <v>124.6</v>
      </c>
      <c r="AG51" s="13">
        <f>VLOOKUP(A:A,[1]TDSheet!$A:$AG,33,0)</f>
        <v>124.6</v>
      </c>
      <c r="AH51" s="13">
        <f>VLOOKUP(A:A,[3]TDSheet!$A:$D,4,0)</f>
        <v>89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50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85</v>
      </c>
      <c r="D52" s="8">
        <v>1682</v>
      </c>
      <c r="E52" s="8">
        <v>1366</v>
      </c>
      <c r="F52" s="8">
        <v>341</v>
      </c>
      <c r="G52" s="1">
        <f>VLOOKUP(A:A,[1]TDSheet!$A:$G,7,0)</f>
        <v>0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1411</v>
      </c>
      <c r="K52" s="13">
        <f t="shared" si="12"/>
        <v>-45</v>
      </c>
      <c r="L52" s="13">
        <f>VLOOKUP(A:A,[1]TDSheet!$A:$L,12,0)</f>
        <v>300</v>
      </c>
      <c r="M52" s="13">
        <f>VLOOKUP(A:A,[1]TDSheet!$A:$M,13,0)</f>
        <v>250</v>
      </c>
      <c r="N52" s="13">
        <f>VLOOKUP(A:A,[1]TDSheet!$A:$N,14,0)</f>
        <v>140</v>
      </c>
      <c r="O52" s="13">
        <f>VLOOKUP(A:A,[1]TDSheet!$A:$X,24,0)</f>
        <v>400</v>
      </c>
      <c r="P52" s="13"/>
      <c r="Q52" s="13"/>
      <c r="R52" s="13"/>
      <c r="S52" s="13"/>
      <c r="T52" s="13"/>
      <c r="U52" s="15">
        <v>300</v>
      </c>
      <c r="V52" s="15">
        <v>300</v>
      </c>
      <c r="W52" s="13">
        <f t="shared" si="13"/>
        <v>273.2</v>
      </c>
      <c r="X52" s="15">
        <v>250</v>
      </c>
      <c r="Y52" s="16">
        <f t="shared" si="14"/>
        <v>8.3491947291361637</v>
      </c>
      <c r="Z52" s="13">
        <f t="shared" si="15"/>
        <v>1.2481698389458273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255.4</v>
      </c>
      <c r="AF52" s="13">
        <f>VLOOKUP(A:A,[1]TDSheet!$A:$AF,32,0)</f>
        <v>250.6</v>
      </c>
      <c r="AG52" s="13">
        <f>VLOOKUP(A:A,[1]TDSheet!$A:$AG,33,0)</f>
        <v>250.6</v>
      </c>
      <c r="AH52" s="13">
        <f>VLOOKUP(A:A,[3]TDSheet!$A:$D,4,0)</f>
        <v>217</v>
      </c>
      <c r="AI52" s="13">
        <f>VLOOKUP(A:A,[1]TDSheet!$A:$AI,35,0)</f>
        <v>0</v>
      </c>
      <c r="AJ52" s="13">
        <f t="shared" si="16"/>
        <v>105</v>
      </c>
      <c r="AK52" s="13">
        <f t="shared" si="17"/>
        <v>105</v>
      </c>
      <c r="AL52" s="13">
        <f t="shared" si="18"/>
        <v>87.5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1.9910000000000001</v>
      </c>
      <c r="D53" s="8">
        <v>490.69600000000003</v>
      </c>
      <c r="E53" s="8">
        <v>298.76799999999997</v>
      </c>
      <c r="F53" s="8">
        <v>188.095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40</v>
      </c>
      <c r="J53" s="13">
        <f>VLOOKUP(A:A,[2]TDSheet!$A:$F,6,0)</f>
        <v>297.25799999999998</v>
      </c>
      <c r="K53" s="13">
        <f t="shared" si="12"/>
        <v>1.5099999999999909</v>
      </c>
      <c r="L53" s="13">
        <f>VLOOKUP(A:A,[1]TDSheet!$A:$L,12,0)</f>
        <v>30</v>
      </c>
      <c r="M53" s="13">
        <f>VLOOKUP(A:A,[1]TDSheet!$A:$M,13,0)</f>
        <v>30</v>
      </c>
      <c r="N53" s="13">
        <f>VLOOKUP(A:A,[1]TDSheet!$A:$N,14,0)</f>
        <v>0</v>
      </c>
      <c r="O53" s="13">
        <f>VLOOKUP(A:A,[1]TDSheet!$A:$X,24,0)</f>
        <v>50</v>
      </c>
      <c r="P53" s="13"/>
      <c r="Q53" s="13"/>
      <c r="R53" s="13"/>
      <c r="S53" s="13"/>
      <c r="T53" s="13"/>
      <c r="U53" s="15">
        <v>100</v>
      </c>
      <c r="V53" s="15">
        <v>60</v>
      </c>
      <c r="W53" s="13">
        <f t="shared" si="13"/>
        <v>59.753599999999992</v>
      </c>
      <c r="X53" s="15">
        <v>50</v>
      </c>
      <c r="Y53" s="16">
        <f t="shared" si="14"/>
        <v>8.5031696835002428</v>
      </c>
      <c r="Z53" s="13">
        <f t="shared" si="15"/>
        <v>3.1478438119209557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55.782399999999996</v>
      </c>
      <c r="AF53" s="13">
        <f>VLOOKUP(A:A,[1]TDSheet!$A:$AF,32,0)</f>
        <v>48.421199999999999</v>
      </c>
      <c r="AG53" s="13">
        <f>VLOOKUP(A:A,[1]TDSheet!$A:$AG,33,0)</f>
        <v>48.421199999999999</v>
      </c>
      <c r="AH53" s="13">
        <f>VLOOKUP(A:A,[3]TDSheet!$A:$D,4,0)</f>
        <v>65.61</v>
      </c>
      <c r="AI53" s="13">
        <f>VLOOKUP(A:A,[1]TDSheet!$A:$AI,35,0)</f>
        <v>0</v>
      </c>
      <c r="AJ53" s="13">
        <f t="shared" si="16"/>
        <v>100</v>
      </c>
      <c r="AK53" s="13">
        <f t="shared" si="17"/>
        <v>60</v>
      </c>
      <c r="AL53" s="13">
        <f t="shared" si="18"/>
        <v>50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1242</v>
      </c>
      <c r="D54" s="8">
        <v>1751</v>
      </c>
      <c r="E54" s="8">
        <v>2531</v>
      </c>
      <c r="F54" s="8">
        <v>374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2635</v>
      </c>
      <c r="K54" s="13">
        <f t="shared" si="12"/>
        <v>-104</v>
      </c>
      <c r="L54" s="13">
        <f>VLOOKUP(A:A,[1]TDSheet!$A:$L,12,0)</f>
        <v>800</v>
      </c>
      <c r="M54" s="13">
        <f>VLOOKUP(A:A,[1]TDSheet!$A:$M,13,0)</f>
        <v>500</v>
      </c>
      <c r="N54" s="13">
        <f>VLOOKUP(A:A,[1]TDSheet!$A:$N,14,0)</f>
        <v>300</v>
      </c>
      <c r="O54" s="13">
        <f>VLOOKUP(A:A,[1]TDSheet!$A:$X,24,0)</f>
        <v>900</v>
      </c>
      <c r="P54" s="13"/>
      <c r="Q54" s="13"/>
      <c r="R54" s="13"/>
      <c r="S54" s="13"/>
      <c r="T54" s="13"/>
      <c r="U54" s="15">
        <v>300</v>
      </c>
      <c r="V54" s="15">
        <v>600</v>
      </c>
      <c r="W54" s="13">
        <f t="shared" si="13"/>
        <v>506.2</v>
      </c>
      <c r="X54" s="15">
        <v>500</v>
      </c>
      <c r="Y54" s="16">
        <f t="shared" si="14"/>
        <v>8.4433030422757813</v>
      </c>
      <c r="Z54" s="13">
        <f t="shared" si="15"/>
        <v>0.73883840379296717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575</v>
      </c>
      <c r="AF54" s="13">
        <f>VLOOKUP(A:A,[1]TDSheet!$A:$AF,32,0)</f>
        <v>559.4</v>
      </c>
      <c r="AG54" s="13">
        <f>VLOOKUP(A:A,[1]TDSheet!$A:$AG,33,0)</f>
        <v>559.4</v>
      </c>
      <c r="AH54" s="13">
        <f>VLOOKUP(A:A,[3]TDSheet!$A:$D,4,0)</f>
        <v>368</v>
      </c>
      <c r="AI54" s="13" t="e">
        <f>VLOOKUP(A:A,[1]TDSheet!$A:$AI,35,0)</f>
        <v>#N/A</v>
      </c>
      <c r="AJ54" s="13">
        <f t="shared" si="16"/>
        <v>120</v>
      </c>
      <c r="AK54" s="13">
        <f t="shared" si="17"/>
        <v>240</v>
      </c>
      <c r="AL54" s="13">
        <f t="shared" si="18"/>
        <v>200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13</v>
      </c>
      <c r="C55" s="8">
        <v>1216</v>
      </c>
      <c r="D55" s="8">
        <v>3909</v>
      </c>
      <c r="E55" s="8">
        <v>4260</v>
      </c>
      <c r="F55" s="8">
        <v>721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4340</v>
      </c>
      <c r="K55" s="13">
        <f t="shared" si="12"/>
        <v>-80</v>
      </c>
      <c r="L55" s="13">
        <f>VLOOKUP(A:A,[1]TDSheet!$A:$L,12,0)</f>
        <v>1000</v>
      </c>
      <c r="M55" s="13">
        <f>VLOOKUP(A:A,[1]TDSheet!$A:$M,13,0)</f>
        <v>900</v>
      </c>
      <c r="N55" s="13">
        <f>VLOOKUP(A:A,[1]TDSheet!$A:$N,14,0)</f>
        <v>700</v>
      </c>
      <c r="O55" s="13">
        <f>VLOOKUP(A:A,[1]TDSheet!$A:$X,24,0)</f>
        <v>1100</v>
      </c>
      <c r="P55" s="13"/>
      <c r="Q55" s="13"/>
      <c r="R55" s="13"/>
      <c r="S55" s="13"/>
      <c r="T55" s="13"/>
      <c r="U55" s="15">
        <v>900</v>
      </c>
      <c r="V55" s="15">
        <v>1000</v>
      </c>
      <c r="W55" s="13">
        <f t="shared" si="13"/>
        <v>852</v>
      </c>
      <c r="X55" s="15">
        <v>800</v>
      </c>
      <c r="Y55" s="16">
        <f t="shared" si="14"/>
        <v>8.3579812206572761</v>
      </c>
      <c r="Z55" s="13">
        <f t="shared" si="15"/>
        <v>0.84624413145539901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830</v>
      </c>
      <c r="AF55" s="13">
        <f>VLOOKUP(A:A,[1]TDSheet!$A:$AF,32,0)</f>
        <v>833.6</v>
      </c>
      <c r="AG55" s="13">
        <f>VLOOKUP(A:A,[1]TDSheet!$A:$AG,33,0)</f>
        <v>833.6</v>
      </c>
      <c r="AH55" s="13">
        <f>VLOOKUP(A:A,[3]TDSheet!$A:$D,4,0)</f>
        <v>797</v>
      </c>
      <c r="AI55" s="13" t="e">
        <f>VLOOKUP(A:A,[1]TDSheet!$A:$AI,35,0)</f>
        <v>#N/A</v>
      </c>
      <c r="AJ55" s="13">
        <f t="shared" si="16"/>
        <v>360</v>
      </c>
      <c r="AK55" s="13">
        <f t="shared" si="17"/>
        <v>400</v>
      </c>
      <c r="AL55" s="13">
        <f t="shared" si="18"/>
        <v>320</v>
      </c>
      <c r="AM55" s="13"/>
      <c r="AN55" s="13"/>
    </row>
    <row r="56" spans="1:40" s="1" customFormat="1" ht="21.95" customHeight="1" outlineLevel="1" x14ac:dyDescent="0.2">
      <c r="A56" s="7" t="s">
        <v>59</v>
      </c>
      <c r="B56" s="7" t="s">
        <v>8</v>
      </c>
      <c r="C56" s="8">
        <v>11.726000000000001</v>
      </c>
      <c r="D56" s="8">
        <v>145.83099999999999</v>
      </c>
      <c r="E56" s="8">
        <v>88.935000000000002</v>
      </c>
      <c r="F56" s="8">
        <v>60.570999999999998</v>
      </c>
      <c r="G56" s="1" t="str">
        <f>VLOOKUP(A:A,[1]TDSheet!$A:$G,7,0)</f>
        <v>лид, я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103.139</v>
      </c>
      <c r="K56" s="13">
        <f t="shared" si="12"/>
        <v>-14.203999999999994</v>
      </c>
      <c r="L56" s="13">
        <f>VLOOKUP(A:A,[1]TDSheet!$A:$L,12,0)</f>
        <v>0</v>
      </c>
      <c r="M56" s="13">
        <f>VLOOKUP(A:A,[1]TDSheet!$A:$M,13,0)</f>
        <v>0</v>
      </c>
      <c r="N56" s="13">
        <f>VLOOKUP(A:A,[1]TDSheet!$A:$N,14,0)</f>
        <v>20</v>
      </c>
      <c r="O56" s="13">
        <f>VLOOKUP(A:A,[1]TDSheet!$A:$X,24,0)</f>
        <v>30</v>
      </c>
      <c r="P56" s="13"/>
      <c r="Q56" s="13"/>
      <c r="R56" s="13"/>
      <c r="S56" s="13"/>
      <c r="T56" s="13"/>
      <c r="U56" s="15"/>
      <c r="V56" s="15">
        <v>30</v>
      </c>
      <c r="W56" s="13">
        <f t="shared" si="13"/>
        <v>17.786999999999999</v>
      </c>
      <c r="X56" s="15">
        <v>20</v>
      </c>
      <c r="Y56" s="16">
        <f t="shared" si="14"/>
        <v>9.0274357676955077</v>
      </c>
      <c r="Z56" s="13">
        <f t="shared" si="15"/>
        <v>3.4053522235340417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13.793000000000001</v>
      </c>
      <c r="AF56" s="13">
        <f>VLOOKUP(A:A,[1]TDSheet!$A:$AF,32,0)</f>
        <v>16.317</v>
      </c>
      <c r="AG56" s="13">
        <f>VLOOKUP(A:A,[1]TDSheet!$A:$AG,33,0)</f>
        <v>16.317</v>
      </c>
      <c r="AH56" s="13">
        <f>VLOOKUP(A:A,[3]TDSheet!$A:$D,4,0)</f>
        <v>8.0850000000000009</v>
      </c>
      <c r="AI56" s="13">
        <f>VLOOKUP(A:A,[1]TDSheet!$A:$AI,35,0)</f>
        <v>0</v>
      </c>
      <c r="AJ56" s="13">
        <f t="shared" si="16"/>
        <v>0</v>
      </c>
      <c r="AK56" s="13">
        <f t="shared" si="17"/>
        <v>30</v>
      </c>
      <c r="AL56" s="13">
        <f t="shared" si="18"/>
        <v>20</v>
      </c>
      <c r="AM56" s="13"/>
      <c r="AN56" s="13"/>
    </row>
    <row r="57" spans="1:40" s="1" customFormat="1" ht="21.95" customHeight="1" outlineLevel="1" x14ac:dyDescent="0.2">
      <c r="A57" s="7" t="s">
        <v>60</v>
      </c>
      <c r="B57" s="7" t="s">
        <v>8</v>
      </c>
      <c r="C57" s="8">
        <v>597.30799999999999</v>
      </c>
      <c r="D57" s="8">
        <v>383.22</v>
      </c>
      <c r="E57" s="17">
        <v>418</v>
      </c>
      <c r="F57" s="20">
        <v>193</v>
      </c>
      <c r="G57" s="1" t="str">
        <f>VLOOKUP(A:A,[1]TDSheet!$A:$G,7,0)</f>
        <v>оконч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183.589</v>
      </c>
      <c r="K57" s="13">
        <f t="shared" si="12"/>
        <v>234.411</v>
      </c>
      <c r="L57" s="13">
        <f>VLOOKUP(A:A,[1]TDSheet!$A:$L,12,0)</f>
        <v>50</v>
      </c>
      <c r="M57" s="13">
        <f>VLOOKUP(A:A,[1]TDSheet!$A:$M,13,0)</f>
        <v>50</v>
      </c>
      <c r="N57" s="13">
        <f>VLOOKUP(A:A,[1]TDSheet!$A:$N,14,0)</f>
        <v>0</v>
      </c>
      <c r="O57" s="13">
        <f>VLOOKUP(A:A,[1]TDSheet!$A:$X,24,0)</f>
        <v>100</v>
      </c>
      <c r="P57" s="13"/>
      <c r="Q57" s="13"/>
      <c r="R57" s="13"/>
      <c r="S57" s="13"/>
      <c r="T57" s="13"/>
      <c r="U57" s="15">
        <v>150</v>
      </c>
      <c r="V57" s="15">
        <v>30</v>
      </c>
      <c r="W57" s="13">
        <f t="shared" si="13"/>
        <v>83.6</v>
      </c>
      <c r="X57" s="15">
        <v>70</v>
      </c>
      <c r="Y57" s="16">
        <f t="shared" si="14"/>
        <v>7.6913875598086126</v>
      </c>
      <c r="Z57" s="13">
        <f t="shared" si="15"/>
        <v>2.3086124401913879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111</v>
      </c>
      <c r="AF57" s="13">
        <f>VLOOKUP(A:A,[1]TDSheet!$A:$AF,32,0)</f>
        <v>112.2</v>
      </c>
      <c r="AG57" s="13">
        <f>VLOOKUP(A:A,[1]TDSheet!$A:$AG,33,0)</f>
        <v>112.2</v>
      </c>
      <c r="AH57" s="13">
        <f>VLOOKUP(A:A,[3]TDSheet!$A:$D,4,0)</f>
        <v>24.035</v>
      </c>
      <c r="AI57" s="13">
        <f>VLOOKUP(A:A,[1]TDSheet!$A:$AI,35,0)</f>
        <v>0</v>
      </c>
      <c r="AJ57" s="13">
        <f t="shared" si="16"/>
        <v>150</v>
      </c>
      <c r="AK57" s="13">
        <f t="shared" si="17"/>
        <v>30</v>
      </c>
      <c r="AL57" s="13">
        <f t="shared" si="18"/>
        <v>70</v>
      </c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13</v>
      </c>
      <c r="C58" s="8">
        <v>445</v>
      </c>
      <c r="D58" s="8">
        <v>1219</v>
      </c>
      <c r="E58" s="8">
        <v>1421</v>
      </c>
      <c r="F58" s="8">
        <v>215</v>
      </c>
      <c r="G58" s="1" t="str">
        <f>VLOOKUP(A:A,[1]TDSheet!$A:$G,7,0)</f>
        <v>лид, я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1436</v>
      </c>
      <c r="K58" s="13">
        <f t="shared" si="12"/>
        <v>-15</v>
      </c>
      <c r="L58" s="13">
        <f>VLOOKUP(A:A,[1]TDSheet!$A:$L,12,0)</f>
        <v>600</v>
      </c>
      <c r="M58" s="13">
        <f>VLOOKUP(A:A,[1]TDSheet!$A:$M,13,0)</f>
        <v>300</v>
      </c>
      <c r="N58" s="13">
        <f>VLOOKUP(A:A,[1]TDSheet!$A:$N,14,0)</f>
        <v>0</v>
      </c>
      <c r="O58" s="13">
        <f>VLOOKUP(A:A,[1]TDSheet!$A:$X,24,0)</f>
        <v>400</v>
      </c>
      <c r="P58" s="13"/>
      <c r="Q58" s="13"/>
      <c r="R58" s="13"/>
      <c r="S58" s="13"/>
      <c r="T58" s="13"/>
      <c r="U58" s="15">
        <v>300</v>
      </c>
      <c r="V58" s="15">
        <v>300</v>
      </c>
      <c r="W58" s="13">
        <f t="shared" si="13"/>
        <v>284.2</v>
      </c>
      <c r="X58" s="15">
        <v>280</v>
      </c>
      <c r="Y58" s="16">
        <f t="shared" si="14"/>
        <v>8.4271639690358899</v>
      </c>
      <c r="Z58" s="13">
        <f t="shared" si="15"/>
        <v>0.75650950035186493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300.8</v>
      </c>
      <c r="AF58" s="13">
        <f>VLOOKUP(A:A,[1]TDSheet!$A:$AF,32,0)</f>
        <v>260.2</v>
      </c>
      <c r="AG58" s="13">
        <f>VLOOKUP(A:A,[1]TDSheet!$A:$AG,33,0)</f>
        <v>260.2</v>
      </c>
      <c r="AH58" s="13">
        <f>VLOOKUP(A:A,[3]TDSheet!$A:$D,4,0)</f>
        <v>245</v>
      </c>
      <c r="AI58" s="13">
        <f>VLOOKUP(A:A,[1]TDSheet!$A:$AI,35,0)</f>
        <v>0</v>
      </c>
      <c r="AJ58" s="13">
        <f t="shared" si="16"/>
        <v>105</v>
      </c>
      <c r="AK58" s="13">
        <f t="shared" si="17"/>
        <v>105</v>
      </c>
      <c r="AL58" s="13">
        <f t="shared" si="18"/>
        <v>98</v>
      </c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13</v>
      </c>
      <c r="C59" s="8">
        <v>533</v>
      </c>
      <c r="D59" s="8">
        <v>1652</v>
      </c>
      <c r="E59" s="8">
        <v>1836</v>
      </c>
      <c r="F59" s="8">
        <v>305</v>
      </c>
      <c r="G59" s="1" t="str">
        <f>VLOOKUP(A:A,[1]TDSheet!$A:$G,7,0)</f>
        <v>неакк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1887</v>
      </c>
      <c r="K59" s="13">
        <f t="shared" si="12"/>
        <v>-51</v>
      </c>
      <c r="L59" s="13">
        <f>VLOOKUP(A:A,[1]TDSheet!$A:$L,12,0)</f>
        <v>800</v>
      </c>
      <c r="M59" s="13">
        <f>VLOOKUP(A:A,[1]TDSheet!$A:$M,13,0)</f>
        <v>400</v>
      </c>
      <c r="N59" s="13">
        <f>VLOOKUP(A:A,[1]TDSheet!$A:$N,14,0)</f>
        <v>0</v>
      </c>
      <c r="O59" s="13">
        <f>VLOOKUP(A:A,[1]TDSheet!$A:$X,24,0)</f>
        <v>400</v>
      </c>
      <c r="P59" s="13"/>
      <c r="Q59" s="13"/>
      <c r="R59" s="13"/>
      <c r="S59" s="13"/>
      <c r="T59" s="13"/>
      <c r="U59" s="15">
        <v>400</v>
      </c>
      <c r="V59" s="15">
        <v>400</v>
      </c>
      <c r="W59" s="13">
        <f t="shared" si="13"/>
        <v>367.2</v>
      </c>
      <c r="X59" s="15">
        <v>380</v>
      </c>
      <c r="Y59" s="16">
        <f t="shared" si="14"/>
        <v>8.4014161220043579</v>
      </c>
      <c r="Z59" s="13">
        <f t="shared" si="15"/>
        <v>0.83061002178649235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413.6</v>
      </c>
      <c r="AF59" s="13">
        <f>VLOOKUP(A:A,[1]TDSheet!$A:$AF,32,0)</f>
        <v>347.4</v>
      </c>
      <c r="AG59" s="13">
        <f>VLOOKUP(A:A,[1]TDSheet!$A:$AG,33,0)</f>
        <v>347.4</v>
      </c>
      <c r="AH59" s="13">
        <f>VLOOKUP(A:A,[3]TDSheet!$A:$D,4,0)</f>
        <v>353</v>
      </c>
      <c r="AI59" s="13">
        <f>VLOOKUP(A:A,[1]TDSheet!$A:$AI,35,0)</f>
        <v>0</v>
      </c>
      <c r="AJ59" s="13">
        <f t="shared" si="16"/>
        <v>140</v>
      </c>
      <c r="AK59" s="13">
        <f t="shared" si="17"/>
        <v>140</v>
      </c>
      <c r="AL59" s="13">
        <f t="shared" si="18"/>
        <v>133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242</v>
      </c>
      <c r="D60" s="8">
        <v>962</v>
      </c>
      <c r="E60" s="8">
        <v>1148</v>
      </c>
      <c r="F60" s="8">
        <v>21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1255</v>
      </c>
      <c r="K60" s="13">
        <f t="shared" si="12"/>
        <v>-107</v>
      </c>
      <c r="L60" s="13">
        <f>VLOOKUP(A:A,[1]TDSheet!$A:$L,12,0)</f>
        <v>700</v>
      </c>
      <c r="M60" s="13">
        <f>VLOOKUP(A:A,[1]TDSheet!$A:$M,13,0)</f>
        <v>250</v>
      </c>
      <c r="N60" s="13">
        <f>VLOOKUP(A:A,[1]TDSheet!$A:$N,14,0)</f>
        <v>150</v>
      </c>
      <c r="O60" s="13">
        <f>VLOOKUP(A:A,[1]TDSheet!$A:$X,24,0)</f>
        <v>300</v>
      </c>
      <c r="P60" s="13"/>
      <c r="Q60" s="13"/>
      <c r="R60" s="13"/>
      <c r="S60" s="13"/>
      <c r="T60" s="13"/>
      <c r="U60" s="15"/>
      <c r="V60" s="15">
        <v>300</v>
      </c>
      <c r="W60" s="13">
        <f t="shared" si="13"/>
        <v>229.6</v>
      </c>
      <c r="X60" s="15">
        <v>210</v>
      </c>
      <c r="Y60" s="16">
        <f t="shared" si="14"/>
        <v>8.4102787456446002</v>
      </c>
      <c r="Z60" s="13">
        <f t="shared" si="15"/>
        <v>9.1463414634146339E-2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230</v>
      </c>
      <c r="AF60" s="13">
        <f>VLOOKUP(A:A,[1]TDSheet!$A:$AF,32,0)</f>
        <v>209.2</v>
      </c>
      <c r="AG60" s="13">
        <f>VLOOKUP(A:A,[1]TDSheet!$A:$AG,33,0)</f>
        <v>209.2</v>
      </c>
      <c r="AH60" s="13">
        <f>VLOOKUP(A:A,[3]TDSheet!$A:$D,4,0)</f>
        <v>113</v>
      </c>
      <c r="AI60" s="13">
        <f>VLOOKUP(A:A,[1]TDSheet!$A:$AI,35,0)</f>
        <v>0</v>
      </c>
      <c r="AJ60" s="13">
        <f t="shared" si="16"/>
        <v>0</v>
      </c>
      <c r="AK60" s="13">
        <f t="shared" si="17"/>
        <v>120</v>
      </c>
      <c r="AL60" s="13">
        <f t="shared" si="18"/>
        <v>84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137.12299999999999</v>
      </c>
      <c r="D61" s="8">
        <v>971.62699999999995</v>
      </c>
      <c r="E61" s="8">
        <v>438.358</v>
      </c>
      <c r="F61" s="8">
        <v>96.054000000000002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430.40800000000002</v>
      </c>
      <c r="K61" s="13">
        <f t="shared" si="12"/>
        <v>7.9499999999999886</v>
      </c>
      <c r="L61" s="13">
        <f>VLOOKUP(A:A,[1]TDSheet!$A:$L,12,0)</f>
        <v>100</v>
      </c>
      <c r="M61" s="13">
        <f>VLOOKUP(A:A,[1]TDSheet!$A:$M,13,0)</f>
        <v>90</v>
      </c>
      <c r="N61" s="13">
        <f>VLOOKUP(A:A,[1]TDSheet!$A:$N,14,0)</f>
        <v>140</v>
      </c>
      <c r="O61" s="13">
        <f>VLOOKUP(A:A,[1]TDSheet!$A:$X,24,0)</f>
        <v>80</v>
      </c>
      <c r="P61" s="13"/>
      <c r="Q61" s="13"/>
      <c r="R61" s="13"/>
      <c r="S61" s="13"/>
      <c r="T61" s="13"/>
      <c r="U61" s="15">
        <v>50</v>
      </c>
      <c r="V61" s="15">
        <v>100</v>
      </c>
      <c r="W61" s="13">
        <f t="shared" si="13"/>
        <v>87.671599999999998</v>
      </c>
      <c r="X61" s="15">
        <v>80</v>
      </c>
      <c r="Y61" s="16">
        <f t="shared" si="14"/>
        <v>8.3955807810054797</v>
      </c>
      <c r="Z61" s="13">
        <f t="shared" si="15"/>
        <v>1.0956113496274735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71.393200000000007</v>
      </c>
      <c r="AF61" s="13">
        <f>VLOOKUP(A:A,[1]TDSheet!$A:$AF,32,0)</f>
        <v>83.868799999999993</v>
      </c>
      <c r="AG61" s="13">
        <f>VLOOKUP(A:A,[1]TDSheet!$A:$AG,33,0)</f>
        <v>83.868799999999993</v>
      </c>
      <c r="AH61" s="13">
        <f>VLOOKUP(A:A,[3]TDSheet!$A:$D,4,0)</f>
        <v>58.393999999999998</v>
      </c>
      <c r="AI61" s="13">
        <f>VLOOKUP(A:A,[1]TDSheet!$A:$AI,35,0)</f>
        <v>0</v>
      </c>
      <c r="AJ61" s="13">
        <f t="shared" si="16"/>
        <v>50</v>
      </c>
      <c r="AK61" s="13">
        <f t="shared" si="17"/>
        <v>100</v>
      </c>
      <c r="AL61" s="13">
        <f t="shared" si="18"/>
        <v>80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396.79899999999998</v>
      </c>
      <c r="D62" s="8">
        <v>1329.001</v>
      </c>
      <c r="E62" s="8">
        <v>1263.8140000000001</v>
      </c>
      <c r="F62" s="8">
        <v>441.28</v>
      </c>
      <c r="G62" s="1" t="str">
        <f>VLOOKUP(A:A,[1]TDSheet!$A:$G,7,0)</f>
        <v>н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1251.0160000000001</v>
      </c>
      <c r="K62" s="13">
        <f t="shared" si="12"/>
        <v>12.798000000000002</v>
      </c>
      <c r="L62" s="13">
        <f>VLOOKUP(A:A,[1]TDSheet!$A:$L,12,0)</f>
        <v>250</v>
      </c>
      <c r="M62" s="13">
        <f>VLOOKUP(A:A,[1]TDSheet!$A:$M,13,0)</f>
        <v>300</v>
      </c>
      <c r="N62" s="13">
        <f>VLOOKUP(A:A,[1]TDSheet!$A:$N,14,0)</f>
        <v>50</v>
      </c>
      <c r="O62" s="13">
        <f>VLOOKUP(A:A,[1]TDSheet!$A:$X,24,0)</f>
        <v>100</v>
      </c>
      <c r="P62" s="13"/>
      <c r="Q62" s="13"/>
      <c r="R62" s="13"/>
      <c r="S62" s="13"/>
      <c r="T62" s="13"/>
      <c r="U62" s="15">
        <v>300</v>
      </c>
      <c r="V62" s="15">
        <v>300</v>
      </c>
      <c r="W62" s="13">
        <f t="shared" si="13"/>
        <v>252.76280000000003</v>
      </c>
      <c r="X62" s="15">
        <v>250</v>
      </c>
      <c r="Y62" s="16">
        <f t="shared" si="14"/>
        <v>7.8780580053710425</v>
      </c>
      <c r="Z62" s="13">
        <f t="shared" si="15"/>
        <v>1.7458265219407283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232.04520000000002</v>
      </c>
      <c r="AF62" s="13">
        <f>VLOOKUP(A:A,[1]TDSheet!$A:$AF,32,0)</f>
        <v>267.21120000000002</v>
      </c>
      <c r="AG62" s="13">
        <f>VLOOKUP(A:A,[1]TDSheet!$A:$AG,33,0)</f>
        <v>267.21120000000002</v>
      </c>
      <c r="AH62" s="13">
        <f>VLOOKUP(A:A,[3]TDSheet!$A:$D,4,0)</f>
        <v>320.11200000000002</v>
      </c>
      <c r="AI62" s="13" t="str">
        <f>VLOOKUP(A:A,[1]TDSheet!$A:$AI,35,0)</f>
        <v>оконч</v>
      </c>
      <c r="AJ62" s="13">
        <f t="shared" si="16"/>
        <v>300</v>
      </c>
      <c r="AK62" s="13">
        <f t="shared" si="17"/>
        <v>300</v>
      </c>
      <c r="AL62" s="13">
        <f t="shared" si="18"/>
        <v>250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62.348999999999997</v>
      </c>
      <c r="D63" s="8">
        <v>79.81</v>
      </c>
      <c r="E63" s="8">
        <v>84.111999999999995</v>
      </c>
      <c r="F63" s="8">
        <v>56.545000000000002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85.119</v>
      </c>
      <c r="K63" s="13">
        <f t="shared" si="12"/>
        <v>-1.007000000000005</v>
      </c>
      <c r="L63" s="13">
        <f>VLOOKUP(A:A,[1]TDSheet!$A:$L,12,0)</f>
        <v>0</v>
      </c>
      <c r="M63" s="13">
        <f>VLOOKUP(A:A,[1]TDSheet!$A:$M,13,0)</f>
        <v>20</v>
      </c>
      <c r="N63" s="13">
        <f>VLOOKUP(A:A,[1]TDSheet!$A:$N,14,0)</f>
        <v>0</v>
      </c>
      <c r="O63" s="13">
        <f>VLOOKUP(A:A,[1]TDSheet!$A:$X,24,0)</f>
        <v>30</v>
      </c>
      <c r="P63" s="13"/>
      <c r="Q63" s="13"/>
      <c r="R63" s="13"/>
      <c r="S63" s="13"/>
      <c r="T63" s="13"/>
      <c r="U63" s="15"/>
      <c r="V63" s="15">
        <v>30</v>
      </c>
      <c r="W63" s="13">
        <f t="shared" si="13"/>
        <v>16.822399999999998</v>
      </c>
      <c r="X63" s="15">
        <v>20</v>
      </c>
      <c r="Y63" s="16">
        <f t="shared" si="14"/>
        <v>9.3057470991059557</v>
      </c>
      <c r="Z63" s="13">
        <f t="shared" si="15"/>
        <v>3.3612920867414879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20.126799999999999</v>
      </c>
      <c r="AF63" s="13">
        <f>VLOOKUP(A:A,[1]TDSheet!$A:$AF,32,0)</f>
        <v>17.9328</v>
      </c>
      <c r="AG63" s="13">
        <f>VLOOKUP(A:A,[1]TDSheet!$A:$AG,33,0)</f>
        <v>17.9328</v>
      </c>
      <c r="AH63" s="13">
        <f>VLOOKUP(A:A,[3]TDSheet!$A:$D,4,0)</f>
        <v>12.016</v>
      </c>
      <c r="AI63" s="13">
        <f>VLOOKUP(A:A,[1]TDSheet!$A:$AI,35,0)</f>
        <v>0</v>
      </c>
      <c r="AJ63" s="13">
        <f t="shared" si="16"/>
        <v>0</v>
      </c>
      <c r="AK63" s="13">
        <f t="shared" si="17"/>
        <v>30</v>
      </c>
      <c r="AL63" s="13">
        <f t="shared" si="18"/>
        <v>20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875.3</v>
      </c>
      <c r="D64" s="8">
        <v>7302.2619999999997</v>
      </c>
      <c r="E64" s="8">
        <v>2665.3609999999999</v>
      </c>
      <c r="F64" s="8">
        <v>324.12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2615.875</v>
      </c>
      <c r="K64" s="13">
        <f t="shared" si="12"/>
        <v>49.485999999999876</v>
      </c>
      <c r="L64" s="13">
        <f>VLOOKUP(A:A,[1]TDSheet!$A:$L,12,0)</f>
        <v>500</v>
      </c>
      <c r="M64" s="13">
        <f>VLOOKUP(A:A,[1]TDSheet!$A:$M,13,0)</f>
        <v>600</v>
      </c>
      <c r="N64" s="13">
        <f>VLOOKUP(A:A,[1]TDSheet!$A:$N,14,0)</f>
        <v>450</v>
      </c>
      <c r="O64" s="13">
        <f>VLOOKUP(A:A,[1]TDSheet!$A:$X,24,0)</f>
        <v>800</v>
      </c>
      <c r="P64" s="13"/>
      <c r="Q64" s="13"/>
      <c r="R64" s="13"/>
      <c r="S64" s="13"/>
      <c r="T64" s="13"/>
      <c r="U64" s="15">
        <v>800</v>
      </c>
      <c r="V64" s="15">
        <v>500</v>
      </c>
      <c r="W64" s="13">
        <f t="shared" si="13"/>
        <v>533.07219999999995</v>
      </c>
      <c r="X64" s="15">
        <v>550</v>
      </c>
      <c r="Y64" s="16">
        <f t="shared" si="14"/>
        <v>8.4868803888103717</v>
      </c>
      <c r="Z64" s="13">
        <f t="shared" si="15"/>
        <v>0.60802270311601325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452.7414</v>
      </c>
      <c r="AF64" s="13">
        <f>VLOOKUP(A:A,[1]TDSheet!$A:$AF,32,0)</f>
        <v>509.31959999999998</v>
      </c>
      <c r="AG64" s="13">
        <f>VLOOKUP(A:A,[1]TDSheet!$A:$AG,33,0)</f>
        <v>509.31959999999998</v>
      </c>
      <c r="AH64" s="13">
        <f>VLOOKUP(A:A,[3]TDSheet!$A:$D,4,0)</f>
        <v>580.51300000000003</v>
      </c>
      <c r="AI64" s="13" t="str">
        <f>VLOOKUP(A:A,[1]TDSheet!$A:$AI,35,0)</f>
        <v>акиюльяб</v>
      </c>
      <c r="AJ64" s="13">
        <f t="shared" si="16"/>
        <v>800</v>
      </c>
      <c r="AK64" s="13">
        <f t="shared" si="17"/>
        <v>500</v>
      </c>
      <c r="AL64" s="13">
        <f t="shared" si="18"/>
        <v>550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1115</v>
      </c>
      <c r="D65" s="8">
        <v>5667</v>
      </c>
      <c r="E65" s="8">
        <v>5306</v>
      </c>
      <c r="F65" s="8">
        <v>1415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5335</v>
      </c>
      <c r="K65" s="13">
        <f t="shared" si="12"/>
        <v>-29</v>
      </c>
      <c r="L65" s="13">
        <f>VLOOKUP(A:A,[1]TDSheet!$A:$L,12,0)</f>
        <v>800</v>
      </c>
      <c r="M65" s="13">
        <f>VLOOKUP(A:A,[1]TDSheet!$A:$M,13,0)</f>
        <v>1000</v>
      </c>
      <c r="N65" s="13">
        <f>VLOOKUP(A:A,[1]TDSheet!$A:$N,14,0)</f>
        <v>0</v>
      </c>
      <c r="O65" s="13">
        <f>VLOOKUP(A:A,[1]TDSheet!$A:$X,24,0)</f>
        <v>600</v>
      </c>
      <c r="P65" s="13"/>
      <c r="Q65" s="13"/>
      <c r="R65" s="13"/>
      <c r="S65" s="13"/>
      <c r="T65" s="13"/>
      <c r="U65" s="15">
        <v>900</v>
      </c>
      <c r="V65" s="15">
        <v>800</v>
      </c>
      <c r="W65" s="13">
        <f t="shared" si="13"/>
        <v>741.2</v>
      </c>
      <c r="X65" s="15">
        <v>700</v>
      </c>
      <c r="Y65" s="16">
        <f t="shared" si="14"/>
        <v>8.3850512682137062</v>
      </c>
      <c r="Z65" s="13">
        <f t="shared" si="15"/>
        <v>1.9090663788451159</v>
      </c>
      <c r="AA65" s="13"/>
      <c r="AB65" s="13"/>
      <c r="AC65" s="13"/>
      <c r="AD65" s="13">
        <f>VLOOKUP(A:A,[1]TDSheet!$A:$AD,30,0)</f>
        <v>1600</v>
      </c>
      <c r="AE65" s="13">
        <f>VLOOKUP(A:A,[1]TDSheet!$A:$AE,31,0)</f>
        <v>701.8</v>
      </c>
      <c r="AF65" s="13">
        <f>VLOOKUP(A:A,[1]TDSheet!$A:$AF,32,0)</f>
        <v>771.6</v>
      </c>
      <c r="AG65" s="13">
        <f>VLOOKUP(A:A,[1]TDSheet!$A:$AG,33,0)</f>
        <v>771.6</v>
      </c>
      <c r="AH65" s="13">
        <f>VLOOKUP(A:A,[3]TDSheet!$A:$D,4,0)</f>
        <v>751</v>
      </c>
      <c r="AI65" s="13">
        <f>VLOOKUP(A:A,[1]TDSheet!$A:$AI,35,0)</f>
        <v>0</v>
      </c>
      <c r="AJ65" s="13">
        <f t="shared" si="16"/>
        <v>405</v>
      </c>
      <c r="AK65" s="13">
        <f t="shared" si="17"/>
        <v>360</v>
      </c>
      <c r="AL65" s="13">
        <f t="shared" si="18"/>
        <v>315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1549</v>
      </c>
      <c r="D66" s="8">
        <v>3509</v>
      </c>
      <c r="E66" s="8">
        <v>4025</v>
      </c>
      <c r="F66" s="8">
        <v>971</v>
      </c>
      <c r="G66" s="1" t="str">
        <f>VLOOKUP(A:A,[1]TDSheet!$A:$G,7,0)</f>
        <v>акяб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4070</v>
      </c>
      <c r="K66" s="13">
        <f t="shared" si="12"/>
        <v>-45</v>
      </c>
      <c r="L66" s="13">
        <f>VLOOKUP(A:A,[1]TDSheet!$A:$L,12,0)</f>
        <v>500</v>
      </c>
      <c r="M66" s="13">
        <f>VLOOKUP(A:A,[1]TDSheet!$A:$M,13,0)</f>
        <v>600</v>
      </c>
      <c r="N66" s="13">
        <f>VLOOKUP(A:A,[1]TDSheet!$A:$N,14,0)</f>
        <v>0</v>
      </c>
      <c r="O66" s="13">
        <f>VLOOKUP(A:A,[1]TDSheet!$A:$X,24,0)</f>
        <v>900</v>
      </c>
      <c r="P66" s="13"/>
      <c r="Q66" s="13"/>
      <c r="R66" s="13"/>
      <c r="S66" s="13"/>
      <c r="T66" s="13"/>
      <c r="U66" s="15">
        <v>700</v>
      </c>
      <c r="V66" s="15">
        <v>500</v>
      </c>
      <c r="W66" s="13">
        <f t="shared" si="13"/>
        <v>565</v>
      </c>
      <c r="X66" s="15">
        <v>600</v>
      </c>
      <c r="Y66" s="16">
        <f t="shared" si="14"/>
        <v>8.4442477876106192</v>
      </c>
      <c r="Z66" s="13">
        <f t="shared" si="15"/>
        <v>1.7185840707964601</v>
      </c>
      <c r="AA66" s="13"/>
      <c r="AB66" s="13"/>
      <c r="AC66" s="13"/>
      <c r="AD66" s="13">
        <f>VLOOKUP(A:A,[1]TDSheet!$A:$AD,30,0)</f>
        <v>1200</v>
      </c>
      <c r="AE66" s="13">
        <f>VLOOKUP(A:A,[1]TDSheet!$A:$AE,31,0)</f>
        <v>553.6</v>
      </c>
      <c r="AF66" s="13">
        <f>VLOOKUP(A:A,[1]TDSheet!$A:$AF,32,0)</f>
        <v>547.4</v>
      </c>
      <c r="AG66" s="13">
        <f>VLOOKUP(A:A,[1]TDSheet!$A:$AG,33,0)</f>
        <v>547.4</v>
      </c>
      <c r="AH66" s="13">
        <f>VLOOKUP(A:A,[3]TDSheet!$A:$D,4,0)</f>
        <v>472</v>
      </c>
      <c r="AI66" s="13" t="str">
        <f>VLOOKUP(A:A,[1]TDSheet!$A:$AI,35,0)</f>
        <v>оконч</v>
      </c>
      <c r="AJ66" s="13">
        <f t="shared" si="16"/>
        <v>315</v>
      </c>
      <c r="AK66" s="13">
        <f t="shared" si="17"/>
        <v>225</v>
      </c>
      <c r="AL66" s="13">
        <f t="shared" si="18"/>
        <v>270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275</v>
      </c>
      <c r="D67" s="8">
        <v>1964</v>
      </c>
      <c r="E67" s="8">
        <v>1883</v>
      </c>
      <c r="F67" s="8">
        <v>333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1860</v>
      </c>
      <c r="K67" s="13">
        <f t="shared" si="12"/>
        <v>23</v>
      </c>
      <c r="L67" s="13">
        <f>VLOOKUP(A:A,[1]TDSheet!$A:$L,12,0)</f>
        <v>600</v>
      </c>
      <c r="M67" s="13">
        <f>VLOOKUP(A:A,[1]TDSheet!$A:$M,13,0)</f>
        <v>400</v>
      </c>
      <c r="N67" s="13">
        <f>VLOOKUP(A:A,[1]TDSheet!$A:$N,14,0)</f>
        <v>300</v>
      </c>
      <c r="O67" s="13">
        <f>VLOOKUP(A:A,[1]TDSheet!$A:$X,24,0)</f>
        <v>300</v>
      </c>
      <c r="P67" s="13"/>
      <c r="Q67" s="13"/>
      <c r="R67" s="13"/>
      <c r="S67" s="13"/>
      <c r="T67" s="13"/>
      <c r="U67" s="15">
        <v>300</v>
      </c>
      <c r="V67" s="15">
        <v>400</v>
      </c>
      <c r="W67" s="13">
        <f t="shared" si="13"/>
        <v>376.6</v>
      </c>
      <c r="X67" s="15">
        <v>350</v>
      </c>
      <c r="Y67" s="16">
        <f t="shared" si="14"/>
        <v>7.9208709506107269</v>
      </c>
      <c r="Z67" s="13">
        <f t="shared" si="15"/>
        <v>0.88422729686670198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327.39999999999998</v>
      </c>
      <c r="AF67" s="13">
        <f>VLOOKUP(A:A,[1]TDSheet!$A:$AF,32,0)</f>
        <v>368</v>
      </c>
      <c r="AG67" s="13">
        <f>VLOOKUP(A:A,[1]TDSheet!$A:$AG,33,0)</f>
        <v>368</v>
      </c>
      <c r="AH67" s="13">
        <f>VLOOKUP(A:A,[3]TDSheet!$A:$D,4,0)</f>
        <v>418</v>
      </c>
      <c r="AI67" s="13" t="str">
        <f>VLOOKUP(A:A,[1]TDSheet!$A:$AI,35,0)</f>
        <v>оконч</v>
      </c>
      <c r="AJ67" s="13">
        <f t="shared" si="16"/>
        <v>135</v>
      </c>
      <c r="AK67" s="13">
        <f t="shared" si="17"/>
        <v>180</v>
      </c>
      <c r="AL67" s="13">
        <f t="shared" si="18"/>
        <v>157.5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139</v>
      </c>
      <c r="D68" s="8">
        <v>474</v>
      </c>
      <c r="E68" s="8">
        <v>536</v>
      </c>
      <c r="F68" s="8">
        <v>59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568</v>
      </c>
      <c r="K68" s="13">
        <f t="shared" si="12"/>
        <v>-32</v>
      </c>
      <c r="L68" s="13">
        <f>VLOOKUP(A:A,[1]TDSheet!$A:$L,12,0)</f>
        <v>120</v>
      </c>
      <c r="M68" s="13">
        <f>VLOOKUP(A:A,[1]TDSheet!$A:$M,13,0)</f>
        <v>120</v>
      </c>
      <c r="N68" s="13">
        <f>VLOOKUP(A:A,[1]TDSheet!$A:$N,14,0)</f>
        <v>100</v>
      </c>
      <c r="O68" s="13">
        <f>VLOOKUP(A:A,[1]TDSheet!$A:$X,24,0)</f>
        <v>190</v>
      </c>
      <c r="P68" s="13"/>
      <c r="Q68" s="13"/>
      <c r="R68" s="13"/>
      <c r="S68" s="13"/>
      <c r="T68" s="13"/>
      <c r="U68" s="15">
        <v>80</v>
      </c>
      <c r="V68" s="15">
        <v>120</v>
      </c>
      <c r="W68" s="13">
        <f t="shared" si="13"/>
        <v>107.2</v>
      </c>
      <c r="X68" s="15">
        <v>110</v>
      </c>
      <c r="Y68" s="16">
        <f t="shared" si="14"/>
        <v>8.3861940298507456</v>
      </c>
      <c r="Z68" s="13">
        <f t="shared" si="15"/>
        <v>0.55037313432835822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94.4</v>
      </c>
      <c r="AF68" s="13">
        <f>VLOOKUP(A:A,[1]TDSheet!$A:$AF,32,0)</f>
        <v>99</v>
      </c>
      <c r="AG68" s="13">
        <f>VLOOKUP(A:A,[1]TDSheet!$A:$AG,33,0)</f>
        <v>99</v>
      </c>
      <c r="AH68" s="13">
        <f>VLOOKUP(A:A,[3]TDSheet!$A:$D,4,0)</f>
        <v>71</v>
      </c>
      <c r="AI68" s="13" t="e">
        <f>VLOOKUP(A:A,[1]TDSheet!$A:$AI,35,0)</f>
        <v>#N/A</v>
      </c>
      <c r="AJ68" s="13">
        <f t="shared" si="16"/>
        <v>32</v>
      </c>
      <c r="AK68" s="13">
        <f t="shared" si="17"/>
        <v>48</v>
      </c>
      <c r="AL68" s="13">
        <f t="shared" si="18"/>
        <v>44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252</v>
      </c>
      <c r="D69" s="8">
        <v>241</v>
      </c>
      <c r="E69" s="8">
        <v>476</v>
      </c>
      <c r="F69" s="8">
        <v>-12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513</v>
      </c>
      <c r="K69" s="13">
        <f t="shared" si="12"/>
        <v>-37</v>
      </c>
      <c r="L69" s="13">
        <f>VLOOKUP(A:A,[1]TDSheet!$A:$L,12,0)</f>
        <v>100</v>
      </c>
      <c r="M69" s="13">
        <f>VLOOKUP(A:A,[1]TDSheet!$A:$M,13,0)</f>
        <v>100</v>
      </c>
      <c r="N69" s="13">
        <f>VLOOKUP(A:A,[1]TDSheet!$A:$N,14,0)</f>
        <v>120</v>
      </c>
      <c r="O69" s="13">
        <f>VLOOKUP(A:A,[1]TDSheet!$A:$X,24,0)</f>
        <v>200</v>
      </c>
      <c r="P69" s="13"/>
      <c r="Q69" s="13"/>
      <c r="R69" s="13"/>
      <c r="S69" s="13"/>
      <c r="T69" s="13"/>
      <c r="U69" s="15">
        <v>90</v>
      </c>
      <c r="V69" s="15">
        <v>100</v>
      </c>
      <c r="W69" s="13">
        <f t="shared" si="13"/>
        <v>95.2</v>
      </c>
      <c r="X69" s="15">
        <v>100</v>
      </c>
      <c r="Y69" s="16">
        <f t="shared" si="14"/>
        <v>8.382352941176471</v>
      </c>
      <c r="Z69" s="13">
        <f t="shared" si="15"/>
        <v>-0.12605042016806722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96.6</v>
      </c>
      <c r="AF69" s="13">
        <f>VLOOKUP(A:A,[1]TDSheet!$A:$AF,32,0)</f>
        <v>88.2</v>
      </c>
      <c r="AG69" s="13">
        <f>VLOOKUP(A:A,[1]TDSheet!$A:$AG,33,0)</f>
        <v>88.2</v>
      </c>
      <c r="AH69" s="13">
        <f>VLOOKUP(A:A,[3]TDSheet!$A:$D,4,0)</f>
        <v>68</v>
      </c>
      <c r="AI69" s="13" t="e">
        <f>VLOOKUP(A:A,[1]TDSheet!$A:$AI,35,0)</f>
        <v>#N/A</v>
      </c>
      <c r="AJ69" s="13">
        <f t="shared" si="16"/>
        <v>36</v>
      </c>
      <c r="AK69" s="13">
        <f t="shared" si="17"/>
        <v>40</v>
      </c>
      <c r="AL69" s="13">
        <f t="shared" si="18"/>
        <v>40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1686.248</v>
      </c>
      <c r="D70" s="8">
        <v>1966.7650000000001</v>
      </c>
      <c r="E70" s="17">
        <v>1434</v>
      </c>
      <c r="F70" s="20">
        <v>691</v>
      </c>
      <c r="G70" s="1" t="str">
        <f>VLOOKUP(A:A,[1]TDSheet!$A:$G,7,0)</f>
        <v>ак апр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964.58299999999997</v>
      </c>
      <c r="K70" s="13">
        <f t="shared" si="12"/>
        <v>469.41700000000003</v>
      </c>
      <c r="L70" s="13">
        <f>VLOOKUP(A:A,[1]TDSheet!$A:$L,12,0)</f>
        <v>100</v>
      </c>
      <c r="M70" s="13">
        <f>VLOOKUP(A:A,[1]TDSheet!$A:$M,13,0)</f>
        <v>40</v>
      </c>
      <c r="N70" s="13">
        <f>VLOOKUP(A:A,[1]TDSheet!$A:$N,14,0)</f>
        <v>600</v>
      </c>
      <c r="O70" s="13">
        <f>VLOOKUP(A:A,[1]TDSheet!$A:$X,24,0)</f>
        <v>500</v>
      </c>
      <c r="P70" s="13"/>
      <c r="Q70" s="13"/>
      <c r="R70" s="13"/>
      <c r="S70" s="13"/>
      <c r="T70" s="13"/>
      <c r="U70" s="15">
        <v>300</v>
      </c>
      <c r="V70" s="15">
        <v>300</v>
      </c>
      <c r="W70" s="13">
        <f t="shared" si="13"/>
        <v>286.8</v>
      </c>
      <c r="X70" s="15">
        <v>400</v>
      </c>
      <c r="Y70" s="16">
        <f t="shared" si="14"/>
        <v>10.219665271966527</v>
      </c>
      <c r="Z70" s="13">
        <f t="shared" si="15"/>
        <v>2.409344490934449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274.60900000000004</v>
      </c>
      <c r="AF70" s="13">
        <f>VLOOKUP(A:A,[1]TDSheet!$A:$AF,32,0)</f>
        <v>348</v>
      </c>
      <c r="AG70" s="13">
        <f>VLOOKUP(A:A,[1]TDSheet!$A:$AG,33,0)</f>
        <v>348</v>
      </c>
      <c r="AH70" s="13">
        <f>VLOOKUP(A:A,[3]TDSheet!$A:$D,4,0)</f>
        <v>170</v>
      </c>
      <c r="AI70" s="13" t="str">
        <f>VLOOKUP(A:A,[1]TDSheet!$A:$AI,35,0)</f>
        <v>акиюльяб</v>
      </c>
      <c r="AJ70" s="13">
        <f t="shared" si="16"/>
        <v>300</v>
      </c>
      <c r="AK70" s="13">
        <f t="shared" si="17"/>
        <v>300</v>
      </c>
      <c r="AL70" s="13">
        <f t="shared" si="18"/>
        <v>400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93.936999999999998</v>
      </c>
      <c r="D71" s="8">
        <v>507.786</v>
      </c>
      <c r="E71" s="8">
        <v>250.41499999999999</v>
      </c>
      <c r="F71" s="8">
        <v>149.816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245.66300000000001</v>
      </c>
      <c r="K71" s="13">
        <f t="shared" si="12"/>
        <v>4.7519999999999811</v>
      </c>
      <c r="L71" s="13">
        <f>VLOOKUP(A:A,[1]TDSheet!$A:$L,12,0)</f>
        <v>60</v>
      </c>
      <c r="M71" s="13">
        <f>VLOOKUP(A:A,[1]TDSheet!$A:$M,13,0)</f>
        <v>60</v>
      </c>
      <c r="N71" s="13">
        <f>VLOOKUP(A:A,[1]TDSheet!$A:$N,14,0)</f>
        <v>0</v>
      </c>
      <c r="O71" s="13">
        <f>VLOOKUP(A:A,[1]TDSheet!$A:$X,24,0)</f>
        <v>0</v>
      </c>
      <c r="P71" s="13"/>
      <c r="Q71" s="13"/>
      <c r="R71" s="13"/>
      <c r="S71" s="13"/>
      <c r="T71" s="13"/>
      <c r="U71" s="15">
        <v>40</v>
      </c>
      <c r="V71" s="15">
        <v>60</v>
      </c>
      <c r="W71" s="13">
        <f t="shared" si="13"/>
        <v>50.082999999999998</v>
      </c>
      <c r="X71" s="15">
        <v>50</v>
      </c>
      <c r="Y71" s="16">
        <f t="shared" si="14"/>
        <v>8.3824052073557898</v>
      </c>
      <c r="Z71" s="13">
        <f t="shared" si="15"/>
        <v>2.9913543517760517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42.331400000000002</v>
      </c>
      <c r="AF71" s="13">
        <f>VLOOKUP(A:A,[1]TDSheet!$A:$AF,32,0)</f>
        <v>44.272000000000006</v>
      </c>
      <c r="AG71" s="13">
        <f>VLOOKUP(A:A,[1]TDSheet!$A:$AG,33,0)</f>
        <v>44.272000000000006</v>
      </c>
      <c r="AH71" s="13">
        <f>VLOOKUP(A:A,[3]TDSheet!$A:$D,4,0)</f>
        <v>58.661000000000001</v>
      </c>
      <c r="AI71" s="13" t="e">
        <f>VLOOKUP(A:A,[1]TDSheet!$A:$AI,35,0)</f>
        <v>#N/A</v>
      </c>
      <c r="AJ71" s="13">
        <f t="shared" si="16"/>
        <v>40</v>
      </c>
      <c r="AK71" s="13">
        <f t="shared" si="17"/>
        <v>60</v>
      </c>
      <c r="AL71" s="13">
        <f t="shared" si="18"/>
        <v>50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13</v>
      </c>
      <c r="C72" s="8">
        <v>990</v>
      </c>
      <c r="D72" s="8">
        <v>3539</v>
      </c>
      <c r="E72" s="8">
        <v>4352</v>
      </c>
      <c r="F72" s="8">
        <v>137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4332</v>
      </c>
      <c r="K72" s="13">
        <f t="shared" ref="K72:K119" si="19">E72-J72</f>
        <v>20</v>
      </c>
      <c r="L72" s="13">
        <f>VLOOKUP(A:A,[1]TDSheet!$A:$L,12,0)</f>
        <v>900</v>
      </c>
      <c r="M72" s="13">
        <f>VLOOKUP(A:A,[1]TDSheet!$A:$M,13,0)</f>
        <v>700</v>
      </c>
      <c r="N72" s="13">
        <f>VLOOKUP(A:A,[1]TDSheet!$A:$N,14,0)</f>
        <v>600</v>
      </c>
      <c r="O72" s="13">
        <f>VLOOKUP(A:A,[1]TDSheet!$A:$X,24,0)</f>
        <v>700</v>
      </c>
      <c r="P72" s="13"/>
      <c r="Q72" s="13"/>
      <c r="R72" s="13"/>
      <c r="S72" s="13"/>
      <c r="T72" s="13"/>
      <c r="U72" s="15">
        <v>700</v>
      </c>
      <c r="V72" s="15">
        <v>700</v>
      </c>
      <c r="W72" s="13">
        <f t="shared" ref="W72:W119" si="20">(E72-AD72)/5</f>
        <v>598</v>
      </c>
      <c r="X72" s="15">
        <v>600</v>
      </c>
      <c r="Y72" s="16">
        <f t="shared" ref="Y72:Y119" si="21">(F72+L72+M72+N72+O72+U72+V72+X72)/W72</f>
        <v>8.4230769230769234</v>
      </c>
      <c r="Z72" s="13">
        <f t="shared" ref="Z72:Z119" si="22">F72/W72</f>
        <v>0.22909698996655517</v>
      </c>
      <c r="AA72" s="13"/>
      <c r="AB72" s="13"/>
      <c r="AC72" s="13"/>
      <c r="AD72" s="13">
        <f>VLOOKUP(A:A,[1]TDSheet!$A:$AD,30,0)</f>
        <v>1362</v>
      </c>
      <c r="AE72" s="13">
        <f>VLOOKUP(A:A,[1]TDSheet!$A:$AE,31,0)</f>
        <v>518.6</v>
      </c>
      <c r="AF72" s="13">
        <f>VLOOKUP(A:A,[1]TDSheet!$A:$AF,32,0)</f>
        <v>514.4</v>
      </c>
      <c r="AG72" s="13">
        <f>VLOOKUP(A:A,[1]TDSheet!$A:$AG,33,0)</f>
        <v>514.4</v>
      </c>
      <c r="AH72" s="13">
        <f>VLOOKUP(A:A,[3]TDSheet!$A:$D,4,0)</f>
        <v>594</v>
      </c>
      <c r="AI72" s="13">
        <f>VLOOKUP(A:A,[1]TDSheet!$A:$AI,35,0)</f>
        <v>0</v>
      </c>
      <c r="AJ72" s="13">
        <f t="shared" ref="AJ72:AJ119" si="23">U72*H72</f>
        <v>280</v>
      </c>
      <c r="AK72" s="13">
        <f t="shared" ref="AK72:AK119" si="24">V72*H72</f>
        <v>280</v>
      </c>
      <c r="AL72" s="13">
        <f t="shared" ref="AL72:AL119" si="25">X72*H72</f>
        <v>240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13</v>
      </c>
      <c r="C73" s="8">
        <v>622</v>
      </c>
      <c r="D73" s="8">
        <v>2291</v>
      </c>
      <c r="E73" s="8">
        <v>2677</v>
      </c>
      <c r="F73" s="8">
        <v>179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2698</v>
      </c>
      <c r="K73" s="13">
        <f t="shared" si="19"/>
        <v>-21</v>
      </c>
      <c r="L73" s="13">
        <f>VLOOKUP(A:A,[1]TDSheet!$A:$L,12,0)</f>
        <v>800</v>
      </c>
      <c r="M73" s="13">
        <f>VLOOKUP(A:A,[1]TDSheet!$A:$M,13,0)</f>
        <v>700</v>
      </c>
      <c r="N73" s="13">
        <f>VLOOKUP(A:A,[1]TDSheet!$A:$N,14,0)</f>
        <v>500</v>
      </c>
      <c r="O73" s="13">
        <f>VLOOKUP(A:A,[1]TDSheet!$A:$X,24,0)</f>
        <v>650</v>
      </c>
      <c r="P73" s="13"/>
      <c r="Q73" s="13"/>
      <c r="R73" s="13"/>
      <c r="S73" s="13"/>
      <c r="T73" s="13"/>
      <c r="U73" s="15">
        <v>500</v>
      </c>
      <c r="V73" s="15">
        <v>600</v>
      </c>
      <c r="W73" s="13">
        <f t="shared" si="20"/>
        <v>535.4</v>
      </c>
      <c r="X73" s="15">
        <v>600</v>
      </c>
      <c r="Y73" s="16">
        <f t="shared" si="21"/>
        <v>8.4590960029884208</v>
      </c>
      <c r="Z73" s="13">
        <f t="shared" si="22"/>
        <v>0.33432947329099738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455.8</v>
      </c>
      <c r="AF73" s="13">
        <f>VLOOKUP(A:A,[1]TDSheet!$A:$AF,32,0)</f>
        <v>440.2</v>
      </c>
      <c r="AG73" s="13">
        <f>VLOOKUP(A:A,[1]TDSheet!$A:$AG,33,0)</f>
        <v>440.2</v>
      </c>
      <c r="AH73" s="13">
        <f>VLOOKUP(A:A,[3]TDSheet!$A:$D,4,0)</f>
        <v>483</v>
      </c>
      <c r="AI73" s="13">
        <f>VLOOKUP(A:A,[1]TDSheet!$A:$AI,35,0)</f>
        <v>0</v>
      </c>
      <c r="AJ73" s="13">
        <f t="shared" si="23"/>
        <v>200</v>
      </c>
      <c r="AK73" s="13">
        <f t="shared" si="24"/>
        <v>240</v>
      </c>
      <c r="AL73" s="13">
        <f t="shared" si="25"/>
        <v>240</v>
      </c>
      <c r="AM73" s="13"/>
      <c r="AN73" s="13"/>
    </row>
    <row r="74" spans="1:40" s="1" customFormat="1" ht="21.95" customHeight="1" outlineLevel="1" x14ac:dyDescent="0.2">
      <c r="A74" s="7" t="s">
        <v>77</v>
      </c>
      <c r="B74" s="7" t="s">
        <v>8</v>
      </c>
      <c r="C74" s="8">
        <v>312.44299999999998</v>
      </c>
      <c r="D74" s="8">
        <v>333.44900000000001</v>
      </c>
      <c r="E74" s="8">
        <v>510.56400000000002</v>
      </c>
      <c r="F74" s="8">
        <v>123.128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514.346</v>
      </c>
      <c r="K74" s="13">
        <f t="shared" si="19"/>
        <v>-3.7819999999999823</v>
      </c>
      <c r="L74" s="13">
        <f>VLOOKUP(A:A,[1]TDSheet!$A:$L,12,0)</f>
        <v>70</v>
      </c>
      <c r="M74" s="13">
        <f>VLOOKUP(A:A,[1]TDSheet!$A:$M,13,0)</f>
        <v>100</v>
      </c>
      <c r="N74" s="13">
        <f>VLOOKUP(A:A,[1]TDSheet!$A:$N,14,0)</f>
        <v>70</v>
      </c>
      <c r="O74" s="13">
        <f>VLOOKUP(A:A,[1]TDSheet!$A:$X,24,0)</f>
        <v>150</v>
      </c>
      <c r="P74" s="13"/>
      <c r="Q74" s="13"/>
      <c r="R74" s="13"/>
      <c r="S74" s="13"/>
      <c r="T74" s="13"/>
      <c r="U74" s="15">
        <v>130</v>
      </c>
      <c r="V74" s="15">
        <v>110</v>
      </c>
      <c r="W74" s="13">
        <f t="shared" si="20"/>
        <v>102.11280000000001</v>
      </c>
      <c r="X74" s="15">
        <v>100</v>
      </c>
      <c r="Y74" s="16">
        <f t="shared" si="21"/>
        <v>8.3547606176698697</v>
      </c>
      <c r="Z74" s="13">
        <f t="shared" si="22"/>
        <v>1.2058037777830006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97.870599999999996</v>
      </c>
      <c r="AF74" s="13">
        <f>VLOOKUP(A:A,[1]TDSheet!$A:$AF,32,0)</f>
        <v>91.057199999999995</v>
      </c>
      <c r="AG74" s="13">
        <f>VLOOKUP(A:A,[1]TDSheet!$A:$AG,33,0)</f>
        <v>91.057199999999995</v>
      </c>
      <c r="AH74" s="13">
        <f>VLOOKUP(A:A,[3]TDSheet!$A:$D,4,0)</f>
        <v>91.055999999999997</v>
      </c>
      <c r="AI74" s="13" t="e">
        <f>VLOOKUP(A:A,[1]TDSheet!$A:$AI,35,0)</f>
        <v>#N/A</v>
      </c>
      <c r="AJ74" s="13">
        <f t="shared" si="23"/>
        <v>130</v>
      </c>
      <c r="AK74" s="13">
        <f t="shared" si="24"/>
        <v>110</v>
      </c>
      <c r="AL74" s="13">
        <f t="shared" si="25"/>
        <v>100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87.373000000000005</v>
      </c>
      <c r="D75" s="8">
        <v>344.36</v>
      </c>
      <c r="E75" s="8">
        <v>355.702</v>
      </c>
      <c r="F75" s="8">
        <v>71.069000000000003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353.81099999999998</v>
      </c>
      <c r="K75" s="13">
        <f t="shared" si="19"/>
        <v>1.8910000000000196</v>
      </c>
      <c r="L75" s="13">
        <f>VLOOKUP(A:A,[1]TDSheet!$A:$L,12,0)</f>
        <v>30</v>
      </c>
      <c r="M75" s="13">
        <f>VLOOKUP(A:A,[1]TDSheet!$A:$M,13,0)</f>
        <v>60</v>
      </c>
      <c r="N75" s="13">
        <f>VLOOKUP(A:A,[1]TDSheet!$A:$N,14,0)</f>
        <v>70</v>
      </c>
      <c r="O75" s="13">
        <f>VLOOKUP(A:A,[1]TDSheet!$A:$X,24,0)</f>
        <v>100</v>
      </c>
      <c r="P75" s="13"/>
      <c r="Q75" s="13"/>
      <c r="R75" s="13"/>
      <c r="S75" s="13"/>
      <c r="T75" s="13"/>
      <c r="U75" s="15">
        <v>110</v>
      </c>
      <c r="V75" s="15">
        <v>90</v>
      </c>
      <c r="W75" s="13">
        <f t="shared" si="20"/>
        <v>71.1404</v>
      </c>
      <c r="X75" s="15">
        <v>70</v>
      </c>
      <c r="Y75" s="16">
        <f t="shared" si="21"/>
        <v>8.4490528588537597</v>
      </c>
      <c r="Z75" s="13">
        <f t="shared" si="22"/>
        <v>0.99899635087798222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68.543999999999997</v>
      </c>
      <c r="AF75" s="13">
        <f>VLOOKUP(A:A,[1]TDSheet!$A:$AF,32,0)</f>
        <v>61.191600000000008</v>
      </c>
      <c r="AG75" s="13">
        <f>VLOOKUP(A:A,[1]TDSheet!$A:$AG,33,0)</f>
        <v>61.191600000000008</v>
      </c>
      <c r="AH75" s="13">
        <f>VLOOKUP(A:A,[3]TDSheet!$A:$D,4,0)</f>
        <v>61.2</v>
      </c>
      <c r="AI75" s="13" t="e">
        <f>VLOOKUP(A:A,[1]TDSheet!$A:$AI,35,0)</f>
        <v>#N/A</v>
      </c>
      <c r="AJ75" s="13">
        <f t="shared" si="23"/>
        <v>110</v>
      </c>
      <c r="AK75" s="13">
        <f t="shared" si="24"/>
        <v>90</v>
      </c>
      <c r="AL75" s="13">
        <f t="shared" si="25"/>
        <v>70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330.54199999999997</v>
      </c>
      <c r="D76" s="8">
        <v>489.77699999999999</v>
      </c>
      <c r="E76" s="8">
        <v>716.00800000000004</v>
      </c>
      <c r="F76" s="8">
        <v>91.694000000000003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708.17</v>
      </c>
      <c r="K76" s="13">
        <f t="shared" si="19"/>
        <v>7.8380000000000791</v>
      </c>
      <c r="L76" s="13">
        <f>VLOOKUP(A:A,[1]TDSheet!$A:$L,12,0)</f>
        <v>250</v>
      </c>
      <c r="M76" s="13">
        <f>VLOOKUP(A:A,[1]TDSheet!$A:$M,13,0)</f>
        <v>170</v>
      </c>
      <c r="N76" s="13">
        <f>VLOOKUP(A:A,[1]TDSheet!$A:$N,14,0)</f>
        <v>90</v>
      </c>
      <c r="O76" s="13">
        <f>VLOOKUP(A:A,[1]TDSheet!$A:$X,24,0)</f>
        <v>200</v>
      </c>
      <c r="P76" s="13"/>
      <c r="Q76" s="13"/>
      <c r="R76" s="13"/>
      <c r="S76" s="13"/>
      <c r="T76" s="13"/>
      <c r="U76" s="15">
        <v>100</v>
      </c>
      <c r="V76" s="15">
        <v>160</v>
      </c>
      <c r="W76" s="13">
        <f t="shared" si="20"/>
        <v>143.20160000000001</v>
      </c>
      <c r="X76" s="15">
        <v>150</v>
      </c>
      <c r="Y76" s="16">
        <f t="shared" si="21"/>
        <v>8.4614557379247142</v>
      </c>
      <c r="Z76" s="13">
        <f t="shared" si="22"/>
        <v>0.64031407470307589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124.5146</v>
      </c>
      <c r="AF76" s="13">
        <f>VLOOKUP(A:A,[1]TDSheet!$A:$AF,32,0)</f>
        <v>131.0162</v>
      </c>
      <c r="AG76" s="13">
        <f>VLOOKUP(A:A,[1]TDSheet!$A:$AG,33,0)</f>
        <v>131.0162</v>
      </c>
      <c r="AH76" s="13">
        <f>VLOOKUP(A:A,[3]TDSheet!$A:$D,4,0)</f>
        <v>116.014</v>
      </c>
      <c r="AI76" s="13" t="e">
        <f>VLOOKUP(A:A,[1]TDSheet!$A:$AI,35,0)</f>
        <v>#N/A</v>
      </c>
      <c r="AJ76" s="13">
        <f t="shared" si="23"/>
        <v>100</v>
      </c>
      <c r="AK76" s="13">
        <f t="shared" si="24"/>
        <v>160</v>
      </c>
      <c r="AL76" s="13">
        <f t="shared" si="25"/>
        <v>150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250.25299999999999</v>
      </c>
      <c r="D77" s="8">
        <v>336.19200000000001</v>
      </c>
      <c r="E77" s="8">
        <v>453.33</v>
      </c>
      <c r="F77" s="8">
        <v>120.70699999999999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488.35500000000002</v>
      </c>
      <c r="K77" s="13">
        <f t="shared" si="19"/>
        <v>-35.025000000000034</v>
      </c>
      <c r="L77" s="13">
        <f>VLOOKUP(A:A,[1]TDSheet!$A:$L,12,0)</f>
        <v>60</v>
      </c>
      <c r="M77" s="13">
        <f>VLOOKUP(A:A,[1]TDSheet!$A:$M,13,0)</f>
        <v>100</v>
      </c>
      <c r="N77" s="13">
        <f>VLOOKUP(A:A,[1]TDSheet!$A:$N,14,0)</f>
        <v>90</v>
      </c>
      <c r="O77" s="13">
        <f>VLOOKUP(A:A,[1]TDSheet!$A:$X,24,0)</f>
        <v>170</v>
      </c>
      <c r="P77" s="13"/>
      <c r="Q77" s="13"/>
      <c r="R77" s="13"/>
      <c r="S77" s="13"/>
      <c r="T77" s="13"/>
      <c r="U77" s="15">
        <v>30</v>
      </c>
      <c r="V77" s="15">
        <v>100</v>
      </c>
      <c r="W77" s="13">
        <f t="shared" si="20"/>
        <v>90.665999999999997</v>
      </c>
      <c r="X77" s="15">
        <v>100</v>
      </c>
      <c r="Y77" s="16">
        <f t="shared" si="21"/>
        <v>8.50050735667174</v>
      </c>
      <c r="Z77" s="13">
        <f t="shared" si="22"/>
        <v>1.3313369951249641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102.00640000000001</v>
      </c>
      <c r="AF77" s="13">
        <f>VLOOKUP(A:A,[1]TDSheet!$A:$AF,32,0)</f>
        <v>95.770200000000003</v>
      </c>
      <c r="AG77" s="13">
        <f>VLOOKUP(A:A,[1]TDSheet!$A:$AG,33,0)</f>
        <v>95.770200000000003</v>
      </c>
      <c r="AH77" s="13">
        <f>VLOOKUP(A:A,[3]TDSheet!$A:$D,4,0)</f>
        <v>42.64</v>
      </c>
      <c r="AI77" s="13" t="e">
        <f>VLOOKUP(A:A,[1]TDSheet!$A:$AI,35,0)</f>
        <v>#N/A</v>
      </c>
      <c r="AJ77" s="13">
        <f t="shared" si="23"/>
        <v>30</v>
      </c>
      <c r="AK77" s="13">
        <f t="shared" si="24"/>
        <v>100</v>
      </c>
      <c r="AL77" s="13">
        <f t="shared" si="25"/>
        <v>100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39</v>
      </c>
      <c r="D78" s="8">
        <v>295</v>
      </c>
      <c r="E78" s="8">
        <v>86</v>
      </c>
      <c r="F78" s="8">
        <v>242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119</v>
      </c>
      <c r="K78" s="13">
        <f t="shared" si="19"/>
        <v>-33</v>
      </c>
      <c r="L78" s="13">
        <f>VLOOKUP(A:A,[1]TDSheet!$A:$L,12,0)</f>
        <v>50</v>
      </c>
      <c r="M78" s="13">
        <f>VLOOKUP(A:A,[1]TDSheet!$A:$M,13,0)</f>
        <v>20</v>
      </c>
      <c r="N78" s="13">
        <f>VLOOKUP(A:A,[1]TDSheet!$A:$N,14,0)</f>
        <v>0</v>
      </c>
      <c r="O78" s="13">
        <f>VLOOKUP(A:A,[1]TDSheet!$A:$X,24,0)</f>
        <v>0</v>
      </c>
      <c r="P78" s="13"/>
      <c r="Q78" s="13"/>
      <c r="R78" s="13"/>
      <c r="S78" s="13"/>
      <c r="T78" s="13"/>
      <c r="U78" s="15"/>
      <c r="V78" s="15">
        <v>20</v>
      </c>
      <c r="W78" s="13">
        <f t="shared" si="20"/>
        <v>17.2</v>
      </c>
      <c r="X78" s="15">
        <v>20</v>
      </c>
      <c r="Y78" s="16">
        <f t="shared" si="21"/>
        <v>20.465116279069768</v>
      </c>
      <c r="Z78" s="13">
        <f t="shared" si="22"/>
        <v>14.069767441860465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19.8</v>
      </c>
      <c r="AF78" s="13">
        <f>VLOOKUP(A:A,[1]TDSheet!$A:$AF,32,0)</f>
        <v>20.2</v>
      </c>
      <c r="AG78" s="13">
        <f>VLOOKUP(A:A,[1]TDSheet!$A:$AG,33,0)</f>
        <v>20.2</v>
      </c>
      <c r="AH78" s="13">
        <f>VLOOKUP(A:A,[3]TDSheet!$A:$D,4,0)</f>
        <v>22</v>
      </c>
      <c r="AI78" s="18" t="str">
        <f>VLOOKUP(A:A,[1]TDSheet!$A:$AI,35,0)</f>
        <v>???</v>
      </c>
      <c r="AJ78" s="13">
        <f t="shared" si="23"/>
        <v>0</v>
      </c>
      <c r="AK78" s="13">
        <f t="shared" si="24"/>
        <v>12</v>
      </c>
      <c r="AL78" s="13">
        <f t="shared" si="25"/>
        <v>12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13</v>
      </c>
      <c r="C79" s="8">
        <v>33</v>
      </c>
      <c r="D79" s="8">
        <v>214</v>
      </c>
      <c r="E79" s="8">
        <v>173</v>
      </c>
      <c r="F79" s="8">
        <v>71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209</v>
      </c>
      <c r="K79" s="13">
        <f t="shared" si="19"/>
        <v>-36</v>
      </c>
      <c r="L79" s="13">
        <f>VLOOKUP(A:A,[1]TDSheet!$A:$L,12,0)</f>
        <v>50</v>
      </c>
      <c r="M79" s="13">
        <f>VLOOKUP(A:A,[1]TDSheet!$A:$M,13,0)</f>
        <v>20</v>
      </c>
      <c r="N79" s="13">
        <f>VLOOKUP(A:A,[1]TDSheet!$A:$N,14,0)</f>
        <v>0</v>
      </c>
      <c r="O79" s="13">
        <f>VLOOKUP(A:A,[1]TDSheet!$A:$X,24,0)</f>
        <v>100</v>
      </c>
      <c r="P79" s="13"/>
      <c r="Q79" s="13"/>
      <c r="R79" s="13"/>
      <c r="S79" s="13"/>
      <c r="T79" s="13"/>
      <c r="U79" s="15"/>
      <c r="V79" s="15">
        <v>100</v>
      </c>
      <c r="W79" s="13">
        <f t="shared" si="20"/>
        <v>34.6</v>
      </c>
      <c r="X79" s="15">
        <v>60</v>
      </c>
      <c r="Y79" s="16">
        <f t="shared" si="21"/>
        <v>11.589595375722542</v>
      </c>
      <c r="Z79" s="13">
        <f t="shared" si="22"/>
        <v>2.052023121387283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36</v>
      </c>
      <c r="AF79" s="13">
        <f>VLOOKUP(A:A,[1]TDSheet!$A:$AF,32,0)</f>
        <v>40.799999999999997</v>
      </c>
      <c r="AG79" s="13">
        <f>VLOOKUP(A:A,[1]TDSheet!$A:$AG,33,0)</f>
        <v>40.799999999999997</v>
      </c>
      <c r="AH79" s="13">
        <f>VLOOKUP(A:A,[3]TDSheet!$A:$D,4,0)</f>
        <v>51</v>
      </c>
      <c r="AI79" s="13" t="str">
        <f>VLOOKUP(A:A,[1]TDSheet!$A:$AI,35,0)</f>
        <v>акиюльяб</v>
      </c>
      <c r="AJ79" s="13">
        <f t="shared" si="23"/>
        <v>0</v>
      </c>
      <c r="AK79" s="13">
        <f t="shared" si="24"/>
        <v>60</v>
      </c>
      <c r="AL79" s="13">
        <f t="shared" si="25"/>
        <v>36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41</v>
      </c>
      <c r="D80" s="8">
        <v>346</v>
      </c>
      <c r="E80" s="8">
        <v>381</v>
      </c>
      <c r="F80" s="8">
        <v>-1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403</v>
      </c>
      <c r="K80" s="13">
        <f t="shared" si="19"/>
        <v>-22</v>
      </c>
      <c r="L80" s="13">
        <f>VLOOKUP(A:A,[1]TDSheet!$A:$L,12,0)</f>
        <v>50</v>
      </c>
      <c r="M80" s="13">
        <f>VLOOKUP(A:A,[1]TDSheet!$A:$M,13,0)</f>
        <v>40</v>
      </c>
      <c r="N80" s="13">
        <f>VLOOKUP(A:A,[1]TDSheet!$A:$N,14,0)</f>
        <v>150</v>
      </c>
      <c r="O80" s="13">
        <f>VLOOKUP(A:A,[1]TDSheet!$A:$X,24,0)</f>
        <v>100</v>
      </c>
      <c r="P80" s="13"/>
      <c r="Q80" s="13"/>
      <c r="R80" s="13"/>
      <c r="S80" s="13"/>
      <c r="T80" s="13"/>
      <c r="U80" s="15">
        <v>250</v>
      </c>
      <c r="V80" s="15">
        <v>100</v>
      </c>
      <c r="W80" s="13">
        <f t="shared" si="20"/>
        <v>76.2</v>
      </c>
      <c r="X80" s="15">
        <v>100</v>
      </c>
      <c r="Y80" s="16">
        <f t="shared" si="21"/>
        <v>10.354330708661417</v>
      </c>
      <c r="Z80" s="13">
        <f t="shared" si="22"/>
        <v>-1.3123359580052493E-2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68.2</v>
      </c>
      <c r="AF80" s="13">
        <f>VLOOKUP(A:A,[1]TDSheet!$A:$AF,32,0)</f>
        <v>67</v>
      </c>
      <c r="AG80" s="13">
        <f>VLOOKUP(A:A,[1]TDSheet!$A:$AG,33,0)</f>
        <v>67</v>
      </c>
      <c r="AH80" s="13">
        <f>VLOOKUP(A:A,[3]TDSheet!$A:$D,4,0)</f>
        <v>93</v>
      </c>
      <c r="AI80" s="13" t="str">
        <f>VLOOKUP(A:A,[1]TDSheet!$A:$AI,35,0)</f>
        <v>июльпер</v>
      </c>
      <c r="AJ80" s="13">
        <f t="shared" si="23"/>
        <v>150</v>
      </c>
      <c r="AK80" s="13">
        <f t="shared" si="24"/>
        <v>60</v>
      </c>
      <c r="AL80" s="13">
        <f t="shared" si="25"/>
        <v>60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142.358</v>
      </c>
      <c r="D81" s="8">
        <v>188.57400000000001</v>
      </c>
      <c r="E81" s="8">
        <v>294.20400000000001</v>
      </c>
      <c r="F81" s="8">
        <v>27.024999999999999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3">
        <f>VLOOKUP(A:A,[2]TDSheet!$A:$F,6,0)</f>
        <v>301.79399999999998</v>
      </c>
      <c r="K81" s="13">
        <f t="shared" si="19"/>
        <v>-7.589999999999975</v>
      </c>
      <c r="L81" s="13">
        <f>VLOOKUP(A:A,[1]TDSheet!$A:$L,12,0)</f>
        <v>0</v>
      </c>
      <c r="M81" s="13">
        <f>VLOOKUP(A:A,[1]TDSheet!$A:$M,13,0)</f>
        <v>60</v>
      </c>
      <c r="N81" s="13">
        <f>VLOOKUP(A:A,[1]TDSheet!$A:$N,14,0)</f>
        <v>130</v>
      </c>
      <c r="O81" s="13">
        <f>VLOOKUP(A:A,[1]TDSheet!$A:$X,24,0)</f>
        <v>70</v>
      </c>
      <c r="P81" s="13"/>
      <c r="Q81" s="13"/>
      <c r="R81" s="13"/>
      <c r="S81" s="13"/>
      <c r="T81" s="13"/>
      <c r="U81" s="15">
        <v>70</v>
      </c>
      <c r="V81" s="15">
        <v>60</v>
      </c>
      <c r="W81" s="13">
        <f t="shared" si="20"/>
        <v>58.840800000000002</v>
      </c>
      <c r="X81" s="15">
        <v>60</v>
      </c>
      <c r="Y81" s="16">
        <f t="shared" si="21"/>
        <v>8.1070447716550422</v>
      </c>
      <c r="Z81" s="13">
        <f t="shared" si="22"/>
        <v>0.45929015241125204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49.091400000000007</v>
      </c>
      <c r="AF81" s="13">
        <f>VLOOKUP(A:A,[1]TDSheet!$A:$AF,32,0)</f>
        <v>62.285199999999996</v>
      </c>
      <c r="AG81" s="13">
        <f>VLOOKUP(A:A,[1]TDSheet!$A:$AG,33,0)</f>
        <v>62.285199999999996</v>
      </c>
      <c r="AH81" s="13">
        <f>VLOOKUP(A:A,[3]TDSheet!$A:$D,4,0)</f>
        <v>36.895000000000003</v>
      </c>
      <c r="AI81" s="13">
        <f>VLOOKUP(A:A,[1]TDSheet!$A:$AI,35,0)</f>
        <v>0</v>
      </c>
      <c r="AJ81" s="13">
        <f t="shared" si="23"/>
        <v>70</v>
      </c>
      <c r="AK81" s="13">
        <f t="shared" si="24"/>
        <v>60</v>
      </c>
      <c r="AL81" s="13">
        <f t="shared" si="25"/>
        <v>60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40</v>
      </c>
      <c r="D82" s="8">
        <v>871</v>
      </c>
      <c r="E82" s="8">
        <v>677</v>
      </c>
      <c r="F82" s="8">
        <v>224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681</v>
      </c>
      <c r="K82" s="13">
        <f t="shared" si="19"/>
        <v>-4</v>
      </c>
      <c r="L82" s="13">
        <f>VLOOKUP(A:A,[1]TDSheet!$A:$L,12,0)</f>
        <v>0</v>
      </c>
      <c r="M82" s="13">
        <f>VLOOKUP(A:A,[1]TDSheet!$A:$M,13,0)</f>
        <v>130</v>
      </c>
      <c r="N82" s="13">
        <f>VLOOKUP(A:A,[1]TDSheet!$A:$N,14,0)</f>
        <v>100</v>
      </c>
      <c r="O82" s="13">
        <f>VLOOKUP(A:A,[1]TDSheet!$A:$X,24,0)</f>
        <v>120</v>
      </c>
      <c r="P82" s="13"/>
      <c r="Q82" s="13"/>
      <c r="R82" s="13"/>
      <c r="S82" s="13"/>
      <c r="T82" s="13"/>
      <c r="U82" s="15">
        <v>250</v>
      </c>
      <c r="V82" s="15">
        <v>170</v>
      </c>
      <c r="W82" s="13">
        <f t="shared" si="20"/>
        <v>135.4</v>
      </c>
      <c r="X82" s="15">
        <v>130</v>
      </c>
      <c r="Y82" s="16">
        <f t="shared" si="21"/>
        <v>8.3013293943870003</v>
      </c>
      <c r="Z82" s="13">
        <f t="shared" si="22"/>
        <v>1.654357459379616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87.8</v>
      </c>
      <c r="AF82" s="13">
        <f>VLOOKUP(A:A,[1]TDSheet!$A:$AF,32,0)</f>
        <v>114.6</v>
      </c>
      <c r="AG82" s="13">
        <f>VLOOKUP(A:A,[1]TDSheet!$A:$AG,33,0)</f>
        <v>114.6</v>
      </c>
      <c r="AH82" s="13">
        <f>VLOOKUP(A:A,[3]TDSheet!$A:$D,4,0)</f>
        <v>167</v>
      </c>
      <c r="AI82" s="13" t="str">
        <f>VLOOKUP(A:A,[1]TDSheet!$A:$AI,35,0)</f>
        <v>оконч</v>
      </c>
      <c r="AJ82" s="13">
        <f t="shared" si="23"/>
        <v>150</v>
      </c>
      <c r="AK82" s="13">
        <f t="shared" si="24"/>
        <v>102</v>
      </c>
      <c r="AL82" s="13">
        <f t="shared" si="25"/>
        <v>78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26</v>
      </c>
      <c r="D83" s="8">
        <v>863</v>
      </c>
      <c r="E83" s="8">
        <v>687</v>
      </c>
      <c r="F83" s="8">
        <v>188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694</v>
      </c>
      <c r="K83" s="13">
        <f t="shared" si="19"/>
        <v>-7</v>
      </c>
      <c r="L83" s="13">
        <f>VLOOKUP(A:A,[1]TDSheet!$A:$L,12,0)</f>
        <v>60</v>
      </c>
      <c r="M83" s="13">
        <f>VLOOKUP(A:A,[1]TDSheet!$A:$M,13,0)</f>
        <v>140</v>
      </c>
      <c r="N83" s="13">
        <f>VLOOKUP(A:A,[1]TDSheet!$A:$N,14,0)</f>
        <v>200</v>
      </c>
      <c r="O83" s="13">
        <f>VLOOKUP(A:A,[1]TDSheet!$A:$X,24,0)</f>
        <v>140</v>
      </c>
      <c r="P83" s="13"/>
      <c r="Q83" s="13"/>
      <c r="R83" s="13"/>
      <c r="S83" s="13"/>
      <c r="T83" s="13"/>
      <c r="U83" s="15">
        <v>120</v>
      </c>
      <c r="V83" s="15">
        <v>160</v>
      </c>
      <c r="W83" s="13">
        <f t="shared" si="20"/>
        <v>137.4</v>
      </c>
      <c r="X83" s="15">
        <v>140</v>
      </c>
      <c r="Y83" s="16">
        <f t="shared" si="21"/>
        <v>8.3551673944687046</v>
      </c>
      <c r="Z83" s="13">
        <f t="shared" si="22"/>
        <v>1.3682678311499272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119</v>
      </c>
      <c r="AF83" s="13">
        <f>VLOOKUP(A:A,[1]TDSheet!$A:$AF,32,0)</f>
        <v>127.8</v>
      </c>
      <c r="AG83" s="13">
        <f>VLOOKUP(A:A,[1]TDSheet!$A:$AG,33,0)</f>
        <v>127.8</v>
      </c>
      <c r="AH83" s="13">
        <f>VLOOKUP(A:A,[3]TDSheet!$A:$D,4,0)</f>
        <v>109</v>
      </c>
      <c r="AI83" s="13">
        <f>VLOOKUP(A:A,[1]TDSheet!$A:$AI,35,0)</f>
        <v>0</v>
      </c>
      <c r="AJ83" s="13">
        <f t="shared" si="23"/>
        <v>72</v>
      </c>
      <c r="AK83" s="13">
        <f t="shared" si="24"/>
        <v>96</v>
      </c>
      <c r="AL83" s="13">
        <f t="shared" si="25"/>
        <v>84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564</v>
      </c>
      <c r="D84" s="8">
        <v>1627</v>
      </c>
      <c r="E84" s="8">
        <v>2010</v>
      </c>
      <c r="F84" s="8">
        <v>82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3">
        <f>VLOOKUP(A:A,[2]TDSheet!$A:$F,6,0)</f>
        <v>2097</v>
      </c>
      <c r="K84" s="13">
        <f t="shared" si="19"/>
        <v>-87</v>
      </c>
      <c r="L84" s="13">
        <f>VLOOKUP(A:A,[1]TDSheet!$A:$L,12,0)</f>
        <v>700</v>
      </c>
      <c r="M84" s="13">
        <f>VLOOKUP(A:A,[1]TDSheet!$A:$M,13,0)</f>
        <v>500</v>
      </c>
      <c r="N84" s="13">
        <f>VLOOKUP(A:A,[1]TDSheet!$A:$N,14,0)</f>
        <v>500</v>
      </c>
      <c r="O84" s="13">
        <f>VLOOKUP(A:A,[1]TDSheet!$A:$X,24,0)</f>
        <v>700</v>
      </c>
      <c r="P84" s="13"/>
      <c r="Q84" s="13"/>
      <c r="R84" s="13"/>
      <c r="S84" s="13"/>
      <c r="T84" s="13"/>
      <c r="U84" s="15">
        <v>500</v>
      </c>
      <c r="V84" s="15">
        <v>700</v>
      </c>
      <c r="W84" s="13">
        <f t="shared" si="20"/>
        <v>402</v>
      </c>
      <c r="X84" s="15">
        <v>700</v>
      </c>
      <c r="Y84" s="16">
        <f t="shared" si="21"/>
        <v>10.900497512437811</v>
      </c>
      <c r="Z84" s="13">
        <f t="shared" si="22"/>
        <v>0.20398009950248755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351.2</v>
      </c>
      <c r="AF84" s="13">
        <f>VLOOKUP(A:A,[1]TDSheet!$A:$AF,32,0)</f>
        <v>348</v>
      </c>
      <c r="AG84" s="13">
        <f>VLOOKUP(A:A,[1]TDSheet!$A:$AG,33,0)</f>
        <v>348</v>
      </c>
      <c r="AH84" s="13">
        <f>VLOOKUP(A:A,[3]TDSheet!$A:$D,4,0)</f>
        <v>396</v>
      </c>
      <c r="AI84" s="13" t="str">
        <f>VLOOKUP(A:A,[1]TDSheet!$A:$AI,35,0)</f>
        <v>акиюльяб</v>
      </c>
      <c r="AJ84" s="13">
        <f t="shared" si="23"/>
        <v>140</v>
      </c>
      <c r="AK84" s="13">
        <f t="shared" si="24"/>
        <v>196.00000000000003</v>
      </c>
      <c r="AL84" s="13">
        <f t="shared" si="25"/>
        <v>196.00000000000003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104</v>
      </c>
      <c r="D85" s="8">
        <v>813</v>
      </c>
      <c r="E85" s="8">
        <v>659</v>
      </c>
      <c r="F85" s="8">
        <v>224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693</v>
      </c>
      <c r="K85" s="13">
        <f t="shared" si="19"/>
        <v>-34</v>
      </c>
      <c r="L85" s="13">
        <f>VLOOKUP(A:A,[1]TDSheet!$A:$L,12,0)</f>
        <v>100</v>
      </c>
      <c r="M85" s="13">
        <f>VLOOKUP(A:A,[1]TDSheet!$A:$M,13,0)</f>
        <v>100</v>
      </c>
      <c r="N85" s="13">
        <f>VLOOKUP(A:A,[1]TDSheet!$A:$N,14,0)</f>
        <v>50</v>
      </c>
      <c r="O85" s="13">
        <f>VLOOKUP(A:A,[1]TDSheet!$A:$X,24,0)</f>
        <v>250</v>
      </c>
      <c r="P85" s="13"/>
      <c r="Q85" s="13"/>
      <c r="R85" s="13"/>
      <c r="S85" s="13"/>
      <c r="T85" s="13"/>
      <c r="U85" s="15">
        <v>150</v>
      </c>
      <c r="V85" s="15">
        <v>130</v>
      </c>
      <c r="W85" s="13">
        <f t="shared" si="20"/>
        <v>131.80000000000001</v>
      </c>
      <c r="X85" s="15">
        <v>110</v>
      </c>
      <c r="Y85" s="16">
        <f t="shared" si="21"/>
        <v>8.4522003034901356</v>
      </c>
      <c r="Z85" s="13">
        <f t="shared" si="22"/>
        <v>1.699544764795144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115.4</v>
      </c>
      <c r="AF85" s="13">
        <f>VLOOKUP(A:A,[1]TDSheet!$A:$AF,32,0)</f>
        <v>123.8</v>
      </c>
      <c r="AG85" s="13">
        <f>VLOOKUP(A:A,[1]TDSheet!$A:$AG,33,0)</f>
        <v>123.8</v>
      </c>
      <c r="AH85" s="13">
        <f>VLOOKUP(A:A,[3]TDSheet!$A:$D,4,0)</f>
        <v>105</v>
      </c>
      <c r="AI85" s="13" t="str">
        <f>VLOOKUP(A:A,[1]TDSheet!$A:$AI,35,0)</f>
        <v>Паша</v>
      </c>
      <c r="AJ85" s="13">
        <f t="shared" si="23"/>
        <v>60</v>
      </c>
      <c r="AK85" s="13">
        <f t="shared" si="24"/>
        <v>52</v>
      </c>
      <c r="AL85" s="13">
        <f t="shared" si="25"/>
        <v>44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-4</v>
      </c>
      <c r="D86" s="8">
        <v>1491</v>
      </c>
      <c r="E86" s="8">
        <v>779</v>
      </c>
      <c r="F86" s="8">
        <v>69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3">
        <f>VLOOKUP(A:A,[2]TDSheet!$A:$F,6,0)</f>
        <v>802</v>
      </c>
      <c r="K86" s="13">
        <f t="shared" si="19"/>
        <v>-23</v>
      </c>
      <c r="L86" s="13">
        <f>VLOOKUP(A:A,[1]TDSheet!$A:$L,12,0)</f>
        <v>300</v>
      </c>
      <c r="M86" s="13">
        <f>VLOOKUP(A:A,[1]TDSheet!$A:$M,13,0)</f>
        <v>200</v>
      </c>
      <c r="N86" s="13">
        <f>VLOOKUP(A:A,[1]TDSheet!$A:$N,14,0)</f>
        <v>50</v>
      </c>
      <c r="O86" s="13">
        <f>VLOOKUP(A:A,[1]TDSheet!$A:$X,24,0)</f>
        <v>220</v>
      </c>
      <c r="P86" s="13"/>
      <c r="Q86" s="13"/>
      <c r="R86" s="13"/>
      <c r="S86" s="13"/>
      <c r="T86" s="13"/>
      <c r="U86" s="15">
        <v>180</v>
      </c>
      <c r="V86" s="15">
        <v>150</v>
      </c>
      <c r="W86" s="13">
        <f t="shared" si="20"/>
        <v>155.80000000000001</v>
      </c>
      <c r="X86" s="15">
        <v>150</v>
      </c>
      <c r="Y86" s="16">
        <f t="shared" si="21"/>
        <v>8.4659820282413349</v>
      </c>
      <c r="Z86" s="13">
        <f t="shared" si="22"/>
        <v>0.44287548138639277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160.80000000000001</v>
      </c>
      <c r="AF86" s="13">
        <f>VLOOKUP(A:A,[1]TDSheet!$A:$AF,32,0)</f>
        <v>149.80000000000001</v>
      </c>
      <c r="AG86" s="13">
        <f>VLOOKUP(A:A,[1]TDSheet!$A:$AG,33,0)</f>
        <v>149.80000000000001</v>
      </c>
      <c r="AH86" s="13">
        <f>VLOOKUP(A:A,[3]TDSheet!$A:$D,4,0)</f>
        <v>146</v>
      </c>
      <c r="AI86" s="13" t="str">
        <f>VLOOKUP(A:A,[1]TDSheet!$A:$AI,35,0)</f>
        <v>Паша</v>
      </c>
      <c r="AJ86" s="13">
        <f t="shared" si="23"/>
        <v>59.400000000000006</v>
      </c>
      <c r="AK86" s="13">
        <f t="shared" si="24"/>
        <v>49.5</v>
      </c>
      <c r="AL86" s="13">
        <f t="shared" si="25"/>
        <v>49.5</v>
      </c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13</v>
      </c>
      <c r="C87" s="8">
        <v>75</v>
      </c>
      <c r="D87" s="8">
        <v>577</v>
      </c>
      <c r="E87" s="8">
        <v>477</v>
      </c>
      <c r="F87" s="8">
        <v>161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3">
        <f>VLOOKUP(A:A,[2]TDSheet!$A:$F,6,0)</f>
        <v>516</v>
      </c>
      <c r="K87" s="13">
        <f t="shared" si="19"/>
        <v>-39</v>
      </c>
      <c r="L87" s="13">
        <f>VLOOKUP(A:A,[1]TDSheet!$A:$L,12,0)</f>
        <v>50</v>
      </c>
      <c r="M87" s="13">
        <f>VLOOKUP(A:A,[1]TDSheet!$A:$M,13,0)</f>
        <v>50</v>
      </c>
      <c r="N87" s="13">
        <f>VLOOKUP(A:A,[1]TDSheet!$A:$N,14,0)</f>
        <v>70</v>
      </c>
      <c r="O87" s="13">
        <f>VLOOKUP(A:A,[1]TDSheet!$A:$X,24,0)</f>
        <v>220</v>
      </c>
      <c r="P87" s="13"/>
      <c r="Q87" s="13"/>
      <c r="R87" s="13"/>
      <c r="S87" s="13"/>
      <c r="T87" s="13"/>
      <c r="U87" s="15">
        <v>70</v>
      </c>
      <c r="V87" s="15">
        <v>100</v>
      </c>
      <c r="W87" s="13">
        <f t="shared" si="20"/>
        <v>95.4</v>
      </c>
      <c r="X87" s="15">
        <v>90</v>
      </c>
      <c r="Y87" s="16">
        <f t="shared" si="21"/>
        <v>8.5010482180293501</v>
      </c>
      <c r="Z87" s="13">
        <f t="shared" si="22"/>
        <v>1.6876310272536688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88.4</v>
      </c>
      <c r="AF87" s="13">
        <f>VLOOKUP(A:A,[1]TDSheet!$A:$AF,32,0)</f>
        <v>90</v>
      </c>
      <c r="AG87" s="13">
        <f>VLOOKUP(A:A,[1]TDSheet!$A:$AG,33,0)</f>
        <v>90</v>
      </c>
      <c r="AH87" s="13">
        <f>VLOOKUP(A:A,[3]TDSheet!$A:$D,4,0)</f>
        <v>48</v>
      </c>
      <c r="AI87" s="13" t="str">
        <f>VLOOKUP(A:A,[1]TDSheet!$A:$AI,35,0)</f>
        <v>Паша</v>
      </c>
      <c r="AJ87" s="13">
        <f t="shared" si="23"/>
        <v>24.5</v>
      </c>
      <c r="AK87" s="13">
        <f t="shared" si="24"/>
        <v>35</v>
      </c>
      <c r="AL87" s="13">
        <f t="shared" si="25"/>
        <v>31.499999999999996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65</v>
      </c>
      <c r="D88" s="8">
        <v>368</v>
      </c>
      <c r="E88" s="8">
        <v>329</v>
      </c>
      <c r="F88" s="8">
        <v>94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3">
        <f>VLOOKUP(A:A,[2]TDSheet!$A:$F,6,0)</f>
        <v>349</v>
      </c>
      <c r="K88" s="13">
        <f t="shared" si="19"/>
        <v>-20</v>
      </c>
      <c r="L88" s="13">
        <f>VLOOKUP(A:A,[1]TDSheet!$A:$L,12,0)</f>
        <v>60</v>
      </c>
      <c r="M88" s="13">
        <f>VLOOKUP(A:A,[1]TDSheet!$A:$M,13,0)</f>
        <v>80</v>
      </c>
      <c r="N88" s="13">
        <f>VLOOKUP(A:A,[1]TDSheet!$A:$N,14,0)</f>
        <v>200</v>
      </c>
      <c r="O88" s="13">
        <f>VLOOKUP(A:A,[1]TDSheet!$A:$X,24,0)</f>
        <v>100</v>
      </c>
      <c r="P88" s="13"/>
      <c r="Q88" s="13"/>
      <c r="R88" s="13"/>
      <c r="S88" s="13"/>
      <c r="T88" s="13"/>
      <c r="U88" s="15">
        <v>100</v>
      </c>
      <c r="V88" s="15">
        <v>100</v>
      </c>
      <c r="W88" s="13">
        <f t="shared" si="20"/>
        <v>65.8</v>
      </c>
      <c r="X88" s="15">
        <v>100</v>
      </c>
      <c r="Y88" s="16">
        <f t="shared" si="21"/>
        <v>12.674772036474165</v>
      </c>
      <c r="Z88" s="13">
        <f t="shared" si="22"/>
        <v>1.4285714285714286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65.2</v>
      </c>
      <c r="AF88" s="13">
        <f>VLOOKUP(A:A,[1]TDSheet!$A:$AF,32,0)</f>
        <v>61.4</v>
      </c>
      <c r="AG88" s="13">
        <f>VLOOKUP(A:A,[1]TDSheet!$A:$AG,33,0)</f>
        <v>61.4</v>
      </c>
      <c r="AH88" s="13">
        <f>VLOOKUP(A:A,[3]TDSheet!$A:$D,4,0)</f>
        <v>109</v>
      </c>
      <c r="AI88" s="13" t="str">
        <f>VLOOKUP(A:A,[1]TDSheet!$A:$AI,35,0)</f>
        <v>акиюльяб</v>
      </c>
      <c r="AJ88" s="13">
        <f t="shared" si="23"/>
        <v>33</v>
      </c>
      <c r="AK88" s="13">
        <f t="shared" si="24"/>
        <v>33</v>
      </c>
      <c r="AL88" s="13">
        <f t="shared" si="25"/>
        <v>33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1630</v>
      </c>
      <c r="D89" s="8">
        <v>4685</v>
      </c>
      <c r="E89" s="8">
        <v>5710</v>
      </c>
      <c r="F89" s="8">
        <v>550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3">
        <f>VLOOKUP(A:A,[2]TDSheet!$A:$F,6,0)</f>
        <v>5695</v>
      </c>
      <c r="K89" s="13">
        <f t="shared" si="19"/>
        <v>15</v>
      </c>
      <c r="L89" s="13">
        <f>VLOOKUP(A:A,[1]TDSheet!$A:$L,12,0)</f>
        <v>1500</v>
      </c>
      <c r="M89" s="13">
        <f>VLOOKUP(A:A,[1]TDSheet!$A:$M,13,0)</f>
        <v>1100</v>
      </c>
      <c r="N89" s="13">
        <f>VLOOKUP(A:A,[1]TDSheet!$A:$N,14,0)</f>
        <v>400</v>
      </c>
      <c r="O89" s="13">
        <f>VLOOKUP(A:A,[1]TDSheet!$A:$X,24,0)</f>
        <v>1500</v>
      </c>
      <c r="P89" s="13"/>
      <c r="Q89" s="13"/>
      <c r="R89" s="13"/>
      <c r="S89" s="13"/>
      <c r="T89" s="13"/>
      <c r="U89" s="15">
        <v>1000</v>
      </c>
      <c r="V89" s="15">
        <v>1200</v>
      </c>
      <c r="W89" s="13">
        <f t="shared" si="20"/>
        <v>863.6</v>
      </c>
      <c r="X89" s="15">
        <v>1200</v>
      </c>
      <c r="Y89" s="16">
        <f t="shared" si="21"/>
        <v>9.7846225104214906</v>
      </c>
      <c r="Z89" s="13">
        <f t="shared" si="22"/>
        <v>0.63686892079666513</v>
      </c>
      <c r="AA89" s="13"/>
      <c r="AB89" s="13"/>
      <c r="AC89" s="13"/>
      <c r="AD89" s="13">
        <f>VLOOKUP(A:A,[1]TDSheet!$A:$AD,30,0)</f>
        <v>1392</v>
      </c>
      <c r="AE89" s="13">
        <f>VLOOKUP(A:A,[1]TDSheet!$A:$AE,31,0)</f>
        <v>907.8</v>
      </c>
      <c r="AF89" s="13">
        <f>VLOOKUP(A:A,[1]TDSheet!$A:$AF,32,0)</f>
        <v>817.8</v>
      </c>
      <c r="AG89" s="13">
        <f>VLOOKUP(A:A,[1]TDSheet!$A:$AG,33,0)</f>
        <v>817.8</v>
      </c>
      <c r="AH89" s="13">
        <f>VLOOKUP(A:A,[3]TDSheet!$A:$D,4,0)</f>
        <v>863</v>
      </c>
      <c r="AI89" s="13" t="str">
        <f>VLOOKUP(A:A,[1]TDSheet!$A:$AI,35,0)</f>
        <v>акиюльяб</v>
      </c>
      <c r="AJ89" s="13">
        <f t="shared" si="23"/>
        <v>350</v>
      </c>
      <c r="AK89" s="13">
        <f t="shared" si="24"/>
        <v>420</v>
      </c>
      <c r="AL89" s="13">
        <f t="shared" si="25"/>
        <v>420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3117</v>
      </c>
      <c r="D90" s="8">
        <v>8391</v>
      </c>
      <c r="E90" s="8">
        <v>10347</v>
      </c>
      <c r="F90" s="8">
        <v>956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10466</v>
      </c>
      <c r="K90" s="13">
        <f t="shared" si="19"/>
        <v>-119</v>
      </c>
      <c r="L90" s="13">
        <f>VLOOKUP(A:A,[1]TDSheet!$A:$L,12,0)</f>
        <v>2200</v>
      </c>
      <c r="M90" s="13">
        <f>VLOOKUP(A:A,[1]TDSheet!$A:$M,13,0)</f>
        <v>2000</v>
      </c>
      <c r="N90" s="13">
        <f>VLOOKUP(A:A,[1]TDSheet!$A:$N,14,0)</f>
        <v>1500</v>
      </c>
      <c r="O90" s="13">
        <f>VLOOKUP(A:A,[1]TDSheet!$A:$X,24,0)</f>
        <v>1000</v>
      </c>
      <c r="P90" s="13"/>
      <c r="Q90" s="13"/>
      <c r="R90" s="13"/>
      <c r="S90" s="13"/>
      <c r="T90" s="13"/>
      <c r="U90" s="15">
        <v>1800</v>
      </c>
      <c r="V90" s="15">
        <v>1700</v>
      </c>
      <c r="W90" s="13">
        <f t="shared" si="20"/>
        <v>1665</v>
      </c>
      <c r="X90" s="15">
        <v>1500</v>
      </c>
      <c r="Y90" s="16">
        <f t="shared" si="21"/>
        <v>7.6012012012012011</v>
      </c>
      <c r="Z90" s="13">
        <f t="shared" si="22"/>
        <v>0.57417417417417416</v>
      </c>
      <c r="AA90" s="13"/>
      <c r="AB90" s="13"/>
      <c r="AC90" s="13"/>
      <c r="AD90" s="13">
        <f>VLOOKUP(A:A,[1]TDSheet!$A:$AD,30,0)</f>
        <v>2022</v>
      </c>
      <c r="AE90" s="13">
        <f>VLOOKUP(A:A,[1]TDSheet!$A:$AE,31,0)</f>
        <v>1416.4</v>
      </c>
      <c r="AF90" s="13">
        <f>VLOOKUP(A:A,[1]TDSheet!$A:$AF,32,0)</f>
        <v>1505.6</v>
      </c>
      <c r="AG90" s="13">
        <f>VLOOKUP(A:A,[1]TDSheet!$A:$AG,33,0)</f>
        <v>1505.6</v>
      </c>
      <c r="AH90" s="13">
        <f>VLOOKUP(A:A,[3]TDSheet!$A:$D,4,0)</f>
        <v>1853</v>
      </c>
      <c r="AI90" s="13" t="str">
        <f>VLOOKUP(A:A,[1]TDSheet!$A:$AI,35,0)</f>
        <v>оконч</v>
      </c>
      <c r="AJ90" s="13">
        <f t="shared" si="23"/>
        <v>630</v>
      </c>
      <c r="AK90" s="13">
        <f t="shared" si="24"/>
        <v>595</v>
      </c>
      <c r="AL90" s="13">
        <f t="shared" si="25"/>
        <v>525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55</v>
      </c>
      <c r="D91" s="8">
        <v>296</v>
      </c>
      <c r="E91" s="8">
        <v>121</v>
      </c>
      <c r="F91" s="8">
        <v>222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129</v>
      </c>
      <c r="K91" s="13">
        <f t="shared" si="19"/>
        <v>-8</v>
      </c>
      <c r="L91" s="13">
        <f>VLOOKUP(A:A,[1]TDSheet!$A:$L,12,0)</f>
        <v>50</v>
      </c>
      <c r="M91" s="13">
        <f>VLOOKUP(A:A,[1]TDSheet!$A:$M,13,0)</f>
        <v>50</v>
      </c>
      <c r="N91" s="13">
        <f>VLOOKUP(A:A,[1]TDSheet!$A:$N,14,0)</f>
        <v>0</v>
      </c>
      <c r="O91" s="13">
        <f>VLOOKUP(A:A,[1]TDSheet!$A:$X,24,0)</f>
        <v>50</v>
      </c>
      <c r="P91" s="13"/>
      <c r="Q91" s="13"/>
      <c r="R91" s="13"/>
      <c r="S91" s="13"/>
      <c r="T91" s="13"/>
      <c r="U91" s="15"/>
      <c r="V91" s="15"/>
      <c r="W91" s="13">
        <f t="shared" si="20"/>
        <v>24.2</v>
      </c>
      <c r="X91" s="15"/>
      <c r="Y91" s="16">
        <f t="shared" si="21"/>
        <v>15.371900826446282</v>
      </c>
      <c r="Z91" s="13">
        <f t="shared" si="22"/>
        <v>9.1735537190082646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0.4</v>
      </c>
      <c r="AG91" s="13">
        <f>VLOOKUP(A:A,[1]TDSheet!$A:$AG,33,0)</f>
        <v>0.4</v>
      </c>
      <c r="AH91" s="13">
        <f>VLOOKUP(A:A,[3]TDSheet!$A:$D,4,0)</f>
        <v>25</v>
      </c>
      <c r="AI91" s="13">
        <f>VLOOKUP(A:A,[1]TDSheet!$A:$AI,35,0)</f>
        <v>0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13</v>
      </c>
      <c r="C92" s="8">
        <v>46</v>
      </c>
      <c r="D92" s="8">
        <v>279</v>
      </c>
      <c r="E92" s="8">
        <v>167</v>
      </c>
      <c r="F92" s="8">
        <v>155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187</v>
      </c>
      <c r="K92" s="13">
        <f t="shared" si="19"/>
        <v>-20</v>
      </c>
      <c r="L92" s="13">
        <f>VLOOKUP(A:A,[1]TDSheet!$A:$L,12,0)</f>
        <v>50</v>
      </c>
      <c r="M92" s="13">
        <f>VLOOKUP(A:A,[1]TDSheet!$A:$M,13,0)</f>
        <v>50</v>
      </c>
      <c r="N92" s="13">
        <f>VLOOKUP(A:A,[1]TDSheet!$A:$N,14,0)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5">
        <v>50</v>
      </c>
      <c r="V92" s="15">
        <v>50</v>
      </c>
      <c r="W92" s="13">
        <f t="shared" si="20"/>
        <v>33.4</v>
      </c>
      <c r="X92" s="15"/>
      <c r="Y92" s="16">
        <f t="shared" si="21"/>
        <v>10.62874251497006</v>
      </c>
      <c r="Z92" s="13">
        <f t="shared" si="22"/>
        <v>4.6407185628742518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0.4</v>
      </c>
      <c r="AF92" s="13">
        <f>VLOOKUP(A:A,[1]TDSheet!$A:$AF,32,0)</f>
        <v>1.2</v>
      </c>
      <c r="AG92" s="13">
        <f>VLOOKUP(A:A,[1]TDSheet!$A:$AG,33,0)</f>
        <v>1.2</v>
      </c>
      <c r="AH92" s="13">
        <f>VLOOKUP(A:A,[3]TDSheet!$A:$D,4,0)</f>
        <v>36</v>
      </c>
      <c r="AI92" s="13">
        <f>VLOOKUP(A:A,[1]TDSheet!$A:$AI,35,0)</f>
        <v>0</v>
      </c>
      <c r="AJ92" s="13">
        <f t="shared" si="23"/>
        <v>5.5</v>
      </c>
      <c r="AK92" s="13">
        <f t="shared" si="24"/>
        <v>5.5</v>
      </c>
      <c r="AL92" s="13">
        <f t="shared" si="25"/>
        <v>0</v>
      </c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13</v>
      </c>
      <c r="C93" s="8">
        <v>106</v>
      </c>
      <c r="D93" s="8">
        <v>473</v>
      </c>
      <c r="E93" s="8">
        <v>440</v>
      </c>
      <c r="F93" s="8">
        <v>123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3">
        <f>VLOOKUP(A:A,[2]TDSheet!$A:$F,6,0)</f>
        <v>549</v>
      </c>
      <c r="K93" s="13">
        <f t="shared" si="19"/>
        <v>-109</v>
      </c>
      <c r="L93" s="13">
        <f>VLOOKUP(A:A,[1]TDSheet!$A:$L,12,0)</f>
        <v>100</v>
      </c>
      <c r="M93" s="13">
        <f>VLOOKUP(A:A,[1]TDSheet!$A:$M,13,0)</f>
        <v>100</v>
      </c>
      <c r="N93" s="13">
        <f>VLOOKUP(A:A,[1]TDSheet!$A:$N,14,0)</f>
        <v>0</v>
      </c>
      <c r="O93" s="13">
        <f>VLOOKUP(A:A,[1]TDSheet!$A:$X,24,0)</f>
        <v>200</v>
      </c>
      <c r="P93" s="13"/>
      <c r="Q93" s="13"/>
      <c r="R93" s="13"/>
      <c r="S93" s="13"/>
      <c r="T93" s="13"/>
      <c r="U93" s="15">
        <v>100</v>
      </c>
      <c r="V93" s="15">
        <v>100</v>
      </c>
      <c r="W93" s="13">
        <f t="shared" si="20"/>
        <v>88</v>
      </c>
      <c r="X93" s="15">
        <v>100</v>
      </c>
      <c r="Y93" s="16">
        <f t="shared" si="21"/>
        <v>9.3522727272727266</v>
      </c>
      <c r="Z93" s="13">
        <f t="shared" si="22"/>
        <v>1.3977272727272727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50</v>
      </c>
      <c r="AF93" s="13">
        <f>VLOOKUP(A:A,[1]TDSheet!$A:$AF,32,0)</f>
        <v>5.4</v>
      </c>
      <c r="AG93" s="13">
        <f>VLOOKUP(A:A,[1]TDSheet!$A:$AG,33,0)</f>
        <v>5.4</v>
      </c>
      <c r="AH93" s="13">
        <f>VLOOKUP(A:A,[3]TDSheet!$A:$D,4,0)</f>
        <v>40</v>
      </c>
      <c r="AI93" s="13" t="e">
        <f>VLOOKUP(A:A,[1]TDSheet!$A:$AI,35,0)</f>
        <v>#N/A</v>
      </c>
      <c r="AJ93" s="13">
        <f t="shared" si="23"/>
        <v>6</v>
      </c>
      <c r="AK93" s="13">
        <f t="shared" si="24"/>
        <v>6</v>
      </c>
      <c r="AL93" s="13">
        <f t="shared" si="25"/>
        <v>6</v>
      </c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13</v>
      </c>
      <c r="C94" s="8">
        <v>120</v>
      </c>
      <c r="D94" s="8">
        <v>413</v>
      </c>
      <c r="E94" s="8">
        <v>301</v>
      </c>
      <c r="F94" s="8">
        <v>213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3">
        <f>VLOOKUP(A:A,[2]TDSheet!$A:$F,6,0)</f>
        <v>421</v>
      </c>
      <c r="K94" s="13">
        <f t="shared" si="19"/>
        <v>-120</v>
      </c>
      <c r="L94" s="13">
        <f>VLOOKUP(A:A,[1]TDSheet!$A:$L,12,0)</f>
        <v>100</v>
      </c>
      <c r="M94" s="13">
        <f>VLOOKUP(A:A,[1]TDSheet!$A:$M,13,0)</f>
        <v>100</v>
      </c>
      <c r="N94" s="13">
        <f>VLOOKUP(A:A,[1]TDSheet!$A:$N,14,0)</f>
        <v>0</v>
      </c>
      <c r="O94" s="13">
        <f>VLOOKUP(A:A,[1]TDSheet!$A:$X,24,0)</f>
        <v>100</v>
      </c>
      <c r="P94" s="13"/>
      <c r="Q94" s="13"/>
      <c r="R94" s="13"/>
      <c r="S94" s="13"/>
      <c r="T94" s="13"/>
      <c r="U94" s="15">
        <v>50</v>
      </c>
      <c r="V94" s="15">
        <v>50</v>
      </c>
      <c r="W94" s="13">
        <f t="shared" si="20"/>
        <v>60.2</v>
      </c>
      <c r="X94" s="15">
        <v>100</v>
      </c>
      <c r="Y94" s="16">
        <f t="shared" si="21"/>
        <v>11.843853820598007</v>
      </c>
      <c r="Z94" s="13">
        <f t="shared" si="22"/>
        <v>3.5382059800664449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62.6</v>
      </c>
      <c r="AF94" s="13">
        <f>VLOOKUP(A:A,[1]TDSheet!$A:$AF,32,0)</f>
        <v>40.4</v>
      </c>
      <c r="AG94" s="13">
        <f>VLOOKUP(A:A,[1]TDSheet!$A:$AG,33,0)</f>
        <v>40.4</v>
      </c>
      <c r="AH94" s="13">
        <f>VLOOKUP(A:A,[3]TDSheet!$A:$D,4,0)</f>
        <v>71</v>
      </c>
      <c r="AI94" s="13">
        <f>VLOOKUP(A:A,[1]TDSheet!$A:$AI,35,0)</f>
        <v>0</v>
      </c>
      <c r="AJ94" s="13">
        <f t="shared" si="23"/>
        <v>3</v>
      </c>
      <c r="AK94" s="13">
        <f t="shared" si="24"/>
        <v>3</v>
      </c>
      <c r="AL94" s="13">
        <f t="shared" si="25"/>
        <v>6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-31</v>
      </c>
      <c r="D95" s="8">
        <v>834</v>
      </c>
      <c r="E95" s="8">
        <v>560</v>
      </c>
      <c r="F95" s="8">
        <v>137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630</v>
      </c>
      <c r="K95" s="13">
        <f t="shared" si="19"/>
        <v>-70</v>
      </c>
      <c r="L95" s="13">
        <f>VLOOKUP(A:A,[1]TDSheet!$A:$L,12,0)</f>
        <v>100</v>
      </c>
      <c r="M95" s="13">
        <f>VLOOKUP(A:A,[1]TDSheet!$A:$M,13,0)</f>
        <v>100</v>
      </c>
      <c r="N95" s="13">
        <f>VLOOKUP(A:A,[1]TDSheet!$A:$N,14,0)</f>
        <v>0</v>
      </c>
      <c r="O95" s="13">
        <f>VLOOKUP(A:A,[1]TDSheet!$A:$X,24,0)</f>
        <v>200</v>
      </c>
      <c r="P95" s="13"/>
      <c r="Q95" s="13"/>
      <c r="R95" s="13"/>
      <c r="S95" s="13"/>
      <c r="T95" s="13"/>
      <c r="U95" s="15">
        <v>200</v>
      </c>
      <c r="V95" s="15">
        <v>150</v>
      </c>
      <c r="W95" s="13">
        <f t="shared" si="20"/>
        <v>112</v>
      </c>
      <c r="X95" s="15">
        <v>100</v>
      </c>
      <c r="Y95" s="16">
        <f t="shared" si="21"/>
        <v>8.8125</v>
      </c>
      <c r="Z95" s="13">
        <f t="shared" si="22"/>
        <v>1.2232142857142858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102.2</v>
      </c>
      <c r="AF95" s="13">
        <f>VLOOKUP(A:A,[1]TDSheet!$A:$AF,32,0)</f>
        <v>82.8</v>
      </c>
      <c r="AG95" s="13">
        <f>VLOOKUP(A:A,[1]TDSheet!$A:$AG,33,0)</f>
        <v>82.8</v>
      </c>
      <c r="AH95" s="13">
        <f>VLOOKUP(A:A,[3]TDSheet!$A:$D,4,0)</f>
        <v>105</v>
      </c>
      <c r="AI95" s="13" t="e">
        <f>VLOOKUP(A:A,[1]TDSheet!$A:$AI,35,0)</f>
        <v>#N/A</v>
      </c>
      <c r="AJ95" s="13">
        <f t="shared" si="23"/>
        <v>12</v>
      </c>
      <c r="AK95" s="13">
        <f t="shared" si="24"/>
        <v>9</v>
      </c>
      <c r="AL95" s="13">
        <f t="shared" si="25"/>
        <v>6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13</v>
      </c>
      <c r="C96" s="8">
        <v>118</v>
      </c>
      <c r="D96" s="8">
        <v>730</v>
      </c>
      <c r="E96" s="8">
        <v>596</v>
      </c>
      <c r="F96" s="8">
        <v>240</v>
      </c>
      <c r="G96" s="1" t="str">
        <f>VLOOKUP(A:A,[1]TDSheet!$A:$G,7,0)</f>
        <v>лид, я</v>
      </c>
      <c r="H96" s="1">
        <f>VLOOKUP(A:A,[1]TDSheet!$A:$H,8,0)</f>
        <v>0.33</v>
      </c>
      <c r="I96" s="1">
        <f>VLOOKUP(A:A,[1]TDSheet!$A:$I,9,0)</f>
        <v>40</v>
      </c>
      <c r="J96" s="13">
        <f>VLOOKUP(A:A,[2]TDSheet!$A:$F,6,0)</f>
        <v>599</v>
      </c>
      <c r="K96" s="13">
        <f t="shared" si="19"/>
        <v>-3</v>
      </c>
      <c r="L96" s="13">
        <f>VLOOKUP(A:A,[1]TDSheet!$A:$L,12,0)</f>
        <v>90</v>
      </c>
      <c r="M96" s="13">
        <f>VLOOKUP(A:A,[1]TDSheet!$A:$M,13,0)</f>
        <v>150</v>
      </c>
      <c r="N96" s="13">
        <f>VLOOKUP(A:A,[1]TDSheet!$A:$N,14,0)</f>
        <v>0</v>
      </c>
      <c r="O96" s="13">
        <f>VLOOKUP(A:A,[1]TDSheet!$A:$X,24,0)</f>
        <v>0</v>
      </c>
      <c r="P96" s="13"/>
      <c r="Q96" s="13"/>
      <c r="R96" s="13"/>
      <c r="S96" s="13"/>
      <c r="T96" s="13"/>
      <c r="U96" s="15">
        <v>250</v>
      </c>
      <c r="V96" s="15">
        <v>150</v>
      </c>
      <c r="W96" s="13">
        <f t="shared" si="20"/>
        <v>119.2</v>
      </c>
      <c r="X96" s="15">
        <v>120</v>
      </c>
      <c r="Y96" s="16">
        <f t="shared" si="21"/>
        <v>8.3892617449664435</v>
      </c>
      <c r="Z96" s="13">
        <f t="shared" si="22"/>
        <v>2.0134228187919461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117</v>
      </c>
      <c r="AF96" s="13">
        <f>VLOOKUP(A:A,[1]TDSheet!$A:$AF,32,0)</f>
        <v>115.6</v>
      </c>
      <c r="AG96" s="13">
        <f>VLOOKUP(A:A,[1]TDSheet!$A:$AG,33,0)</f>
        <v>115.6</v>
      </c>
      <c r="AH96" s="13">
        <f>VLOOKUP(A:A,[3]TDSheet!$A:$D,4,0)</f>
        <v>164</v>
      </c>
      <c r="AI96" s="13" t="e">
        <f>VLOOKUP(A:A,[1]TDSheet!$A:$AI,35,0)</f>
        <v>#N/A</v>
      </c>
      <c r="AJ96" s="13">
        <f t="shared" si="23"/>
        <v>82.5</v>
      </c>
      <c r="AK96" s="13">
        <f t="shared" si="24"/>
        <v>49.5</v>
      </c>
      <c r="AL96" s="13">
        <f t="shared" si="25"/>
        <v>39.6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13</v>
      </c>
      <c r="C97" s="8">
        <v>172</v>
      </c>
      <c r="D97" s="8">
        <v>165</v>
      </c>
      <c r="E97" s="8">
        <v>238</v>
      </c>
      <c r="F97" s="8">
        <v>91</v>
      </c>
      <c r="G97" s="1" t="str">
        <f>VLOOKUP(A:A,[1]TDSheet!$A:$G,7,0)</f>
        <v>нов</v>
      </c>
      <c r="H97" s="1">
        <f>VLOOKUP(A:A,[1]TDSheet!$A:$H,8,0)</f>
        <v>0.15</v>
      </c>
      <c r="I97" s="1" t="e">
        <f>VLOOKUP(A:A,[1]TDSheet!$A:$I,9,0)</f>
        <v>#N/A</v>
      </c>
      <c r="J97" s="13">
        <f>VLOOKUP(A:A,[2]TDSheet!$A:$F,6,0)</f>
        <v>289</v>
      </c>
      <c r="K97" s="13">
        <f t="shared" si="19"/>
        <v>-51</v>
      </c>
      <c r="L97" s="13">
        <f>VLOOKUP(A:A,[1]TDSheet!$A:$L,12,0)</f>
        <v>50</v>
      </c>
      <c r="M97" s="13">
        <f>VLOOKUP(A:A,[1]TDSheet!$A:$M,13,0)</f>
        <v>50</v>
      </c>
      <c r="N97" s="13">
        <f>VLOOKUP(A:A,[1]TDSheet!$A:$N,14,0)</f>
        <v>0</v>
      </c>
      <c r="O97" s="13">
        <f>VLOOKUP(A:A,[1]TDSheet!$A:$X,24,0)</f>
        <v>50</v>
      </c>
      <c r="P97" s="13"/>
      <c r="Q97" s="13"/>
      <c r="R97" s="13"/>
      <c r="S97" s="13"/>
      <c r="T97" s="13"/>
      <c r="U97" s="15">
        <v>100</v>
      </c>
      <c r="V97" s="15">
        <v>50</v>
      </c>
      <c r="W97" s="13">
        <f t="shared" si="20"/>
        <v>47.6</v>
      </c>
      <c r="X97" s="15">
        <v>80</v>
      </c>
      <c r="Y97" s="16">
        <f t="shared" si="21"/>
        <v>9.8949579831932777</v>
      </c>
      <c r="Z97" s="13">
        <f t="shared" si="22"/>
        <v>1.9117647058823528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42.8</v>
      </c>
      <c r="AF97" s="13">
        <f>VLOOKUP(A:A,[1]TDSheet!$A:$AF,32,0)</f>
        <v>40.6</v>
      </c>
      <c r="AG97" s="13">
        <f>VLOOKUP(A:A,[1]TDSheet!$A:$AG,33,0)</f>
        <v>40.6</v>
      </c>
      <c r="AH97" s="13">
        <f>VLOOKUP(A:A,[3]TDSheet!$A:$D,4,0)</f>
        <v>43</v>
      </c>
      <c r="AI97" s="13" t="e">
        <f>VLOOKUP(A:A,[1]TDSheet!$A:$AI,35,0)</f>
        <v>#N/A</v>
      </c>
      <c r="AJ97" s="13">
        <f t="shared" si="23"/>
        <v>15</v>
      </c>
      <c r="AK97" s="13">
        <f t="shared" si="24"/>
        <v>7.5</v>
      </c>
      <c r="AL97" s="13">
        <f t="shared" si="25"/>
        <v>12</v>
      </c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13</v>
      </c>
      <c r="C98" s="8">
        <v>22</v>
      </c>
      <c r="D98" s="8">
        <v>613</v>
      </c>
      <c r="E98" s="8">
        <v>474</v>
      </c>
      <c r="F98" s="8">
        <v>158</v>
      </c>
      <c r="G98" s="1" t="str">
        <f>VLOOKUP(A:A,[1]TDSheet!$A:$G,7,0)</f>
        <v>лид, я</v>
      </c>
      <c r="H98" s="1">
        <f>VLOOKUP(A:A,[1]TDSheet!$A:$H,8,0)</f>
        <v>0.28000000000000003</v>
      </c>
      <c r="I98" s="1">
        <f>VLOOKUP(A:A,[1]TDSheet!$A:$I,9,0)</f>
        <v>40</v>
      </c>
      <c r="J98" s="13">
        <f>VLOOKUP(A:A,[2]TDSheet!$A:$F,6,0)</f>
        <v>474</v>
      </c>
      <c r="K98" s="13">
        <f t="shared" si="19"/>
        <v>0</v>
      </c>
      <c r="L98" s="13">
        <f>VLOOKUP(A:A,[1]TDSheet!$A:$L,12,0)</f>
        <v>150</v>
      </c>
      <c r="M98" s="13">
        <f>VLOOKUP(A:A,[1]TDSheet!$A:$M,13,0)</f>
        <v>120</v>
      </c>
      <c r="N98" s="13">
        <f>VLOOKUP(A:A,[1]TDSheet!$A:$N,14,0)</f>
        <v>0</v>
      </c>
      <c r="O98" s="13">
        <f>VLOOKUP(A:A,[1]TDSheet!$A:$X,24,0)</f>
        <v>70</v>
      </c>
      <c r="P98" s="13"/>
      <c r="Q98" s="13"/>
      <c r="R98" s="13"/>
      <c r="S98" s="13"/>
      <c r="T98" s="13"/>
      <c r="U98" s="15">
        <v>80</v>
      </c>
      <c r="V98" s="15">
        <v>130</v>
      </c>
      <c r="W98" s="13">
        <f t="shared" si="20"/>
        <v>94.8</v>
      </c>
      <c r="X98" s="15">
        <v>100</v>
      </c>
      <c r="Y98" s="16">
        <f t="shared" si="21"/>
        <v>8.5232067510548521</v>
      </c>
      <c r="Z98" s="13">
        <f t="shared" si="22"/>
        <v>1.6666666666666667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65.8</v>
      </c>
      <c r="AF98" s="13">
        <f>VLOOKUP(A:A,[1]TDSheet!$A:$AF,32,0)</f>
        <v>95.6</v>
      </c>
      <c r="AG98" s="13">
        <f>VLOOKUP(A:A,[1]TDSheet!$A:$AG,33,0)</f>
        <v>95.6</v>
      </c>
      <c r="AH98" s="13">
        <f>VLOOKUP(A:A,[3]TDSheet!$A:$D,4,0)</f>
        <v>104</v>
      </c>
      <c r="AI98" s="13" t="str">
        <f>VLOOKUP(A:A,[1]TDSheet!$A:$AI,35,0)</f>
        <v>оконч</v>
      </c>
      <c r="AJ98" s="13">
        <f t="shared" si="23"/>
        <v>22.400000000000002</v>
      </c>
      <c r="AK98" s="13">
        <f t="shared" si="24"/>
        <v>36.400000000000006</v>
      </c>
      <c r="AL98" s="13">
        <f t="shared" si="25"/>
        <v>28.000000000000004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8</v>
      </c>
      <c r="C99" s="8">
        <v>171.24600000000001</v>
      </c>
      <c r="D99" s="8">
        <v>314.89299999999997</v>
      </c>
      <c r="E99" s="8">
        <v>391.23</v>
      </c>
      <c r="F99" s="8">
        <v>93.46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386.15199999999999</v>
      </c>
      <c r="K99" s="13">
        <f t="shared" si="19"/>
        <v>5.0780000000000314</v>
      </c>
      <c r="L99" s="13">
        <f>VLOOKUP(A:A,[1]TDSheet!$A:$L,12,0)</f>
        <v>0</v>
      </c>
      <c r="M99" s="13">
        <f>VLOOKUP(A:A,[1]TDSheet!$A:$M,13,0)</f>
        <v>80</v>
      </c>
      <c r="N99" s="13">
        <f>VLOOKUP(A:A,[1]TDSheet!$A:$N,14,0)</f>
        <v>0</v>
      </c>
      <c r="O99" s="13">
        <f>VLOOKUP(A:A,[1]TDSheet!$A:$X,24,0)</f>
        <v>150</v>
      </c>
      <c r="P99" s="13"/>
      <c r="Q99" s="13"/>
      <c r="R99" s="13"/>
      <c r="S99" s="13"/>
      <c r="T99" s="13"/>
      <c r="U99" s="15">
        <v>150</v>
      </c>
      <c r="V99" s="15">
        <v>110</v>
      </c>
      <c r="W99" s="13">
        <f t="shared" si="20"/>
        <v>78.246000000000009</v>
      </c>
      <c r="X99" s="15">
        <v>90</v>
      </c>
      <c r="Y99" s="16">
        <f t="shared" si="21"/>
        <v>8.6069575441556108</v>
      </c>
      <c r="Z99" s="13">
        <f t="shared" si="22"/>
        <v>1.1944380543414357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53.941400000000002</v>
      </c>
      <c r="AF99" s="13">
        <f>VLOOKUP(A:A,[1]TDSheet!$A:$AF,32,0)</f>
        <v>72.45</v>
      </c>
      <c r="AG99" s="13">
        <f>VLOOKUP(A:A,[1]TDSheet!$A:$AG,33,0)</f>
        <v>72.45</v>
      </c>
      <c r="AH99" s="13">
        <f>VLOOKUP(A:A,[3]TDSheet!$A:$D,4,0)</f>
        <v>94.185000000000002</v>
      </c>
      <c r="AI99" s="13" t="str">
        <f>VLOOKUP(A:A,[1]TDSheet!$A:$AI,35,0)</f>
        <v>увел</v>
      </c>
      <c r="AJ99" s="13">
        <f t="shared" si="23"/>
        <v>150</v>
      </c>
      <c r="AK99" s="13">
        <f t="shared" si="24"/>
        <v>110</v>
      </c>
      <c r="AL99" s="13">
        <f t="shared" si="25"/>
        <v>90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13</v>
      </c>
      <c r="C100" s="8">
        <v>132</v>
      </c>
      <c r="D100" s="8">
        <v>494</v>
      </c>
      <c r="E100" s="8">
        <v>461</v>
      </c>
      <c r="F100" s="8">
        <v>149</v>
      </c>
      <c r="G100" s="1" t="str">
        <f>VLOOKUP(A:A,[1]TDSheet!$A:$G,7,0)</f>
        <v>нов</v>
      </c>
      <c r="H100" s="1">
        <f>VLOOKUP(A:A,[1]TDSheet!$A:$H,8,0)</f>
        <v>0.33</v>
      </c>
      <c r="I100" s="1" t="e">
        <f>VLOOKUP(A:A,[1]TDSheet!$A:$I,9,0)</f>
        <v>#N/A</v>
      </c>
      <c r="J100" s="13">
        <f>VLOOKUP(A:A,[2]TDSheet!$A:$F,6,0)</f>
        <v>487</v>
      </c>
      <c r="K100" s="13">
        <f t="shared" si="19"/>
        <v>-26</v>
      </c>
      <c r="L100" s="13">
        <f>VLOOKUP(A:A,[1]TDSheet!$A:$L,12,0)</f>
        <v>160</v>
      </c>
      <c r="M100" s="13">
        <f>VLOOKUP(A:A,[1]TDSheet!$A:$M,13,0)</f>
        <v>130</v>
      </c>
      <c r="N100" s="13">
        <f>VLOOKUP(A:A,[1]TDSheet!$A:$N,14,0)</f>
        <v>0</v>
      </c>
      <c r="O100" s="13">
        <f>VLOOKUP(A:A,[1]TDSheet!$A:$X,24,0)</f>
        <v>130</v>
      </c>
      <c r="P100" s="13"/>
      <c r="Q100" s="13"/>
      <c r="R100" s="13"/>
      <c r="S100" s="13"/>
      <c r="T100" s="13"/>
      <c r="U100" s="15">
        <v>50</v>
      </c>
      <c r="V100" s="15">
        <v>80</v>
      </c>
      <c r="W100" s="13">
        <f t="shared" si="20"/>
        <v>92.2</v>
      </c>
      <c r="X100" s="15">
        <v>90</v>
      </c>
      <c r="Y100" s="16">
        <f t="shared" si="21"/>
        <v>8.5574837310195218</v>
      </c>
      <c r="Z100" s="13">
        <f t="shared" si="22"/>
        <v>1.6160520607375271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104.2</v>
      </c>
      <c r="AF100" s="13">
        <f>VLOOKUP(A:A,[1]TDSheet!$A:$AF,32,0)</f>
        <v>88.8</v>
      </c>
      <c r="AG100" s="13">
        <f>VLOOKUP(A:A,[1]TDSheet!$A:$AG,33,0)</f>
        <v>88.8</v>
      </c>
      <c r="AH100" s="13">
        <f>VLOOKUP(A:A,[3]TDSheet!$A:$D,4,0)</f>
        <v>56</v>
      </c>
      <c r="AI100" s="13" t="e">
        <f>VLOOKUP(A:A,[1]TDSheet!$A:$AI,35,0)</f>
        <v>#N/A</v>
      </c>
      <c r="AJ100" s="13">
        <f t="shared" si="23"/>
        <v>16.5</v>
      </c>
      <c r="AK100" s="13">
        <f t="shared" si="24"/>
        <v>26.400000000000002</v>
      </c>
      <c r="AL100" s="13">
        <f t="shared" si="25"/>
        <v>29.700000000000003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13</v>
      </c>
      <c r="C101" s="8">
        <v>272</v>
      </c>
      <c r="D101" s="8">
        <v>625</v>
      </c>
      <c r="E101" s="8">
        <v>623</v>
      </c>
      <c r="F101" s="8">
        <v>257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638</v>
      </c>
      <c r="K101" s="13">
        <f t="shared" si="19"/>
        <v>-15</v>
      </c>
      <c r="L101" s="13">
        <f>VLOOKUP(A:A,[1]TDSheet!$A:$L,12,0)</f>
        <v>150</v>
      </c>
      <c r="M101" s="13">
        <f>VLOOKUP(A:A,[1]TDSheet!$A:$M,13,0)</f>
        <v>130</v>
      </c>
      <c r="N101" s="13">
        <f>VLOOKUP(A:A,[1]TDSheet!$A:$N,14,0)</f>
        <v>100</v>
      </c>
      <c r="O101" s="13">
        <f>VLOOKUP(A:A,[1]TDSheet!$A:$X,24,0)</f>
        <v>150</v>
      </c>
      <c r="P101" s="13"/>
      <c r="Q101" s="13"/>
      <c r="R101" s="13"/>
      <c r="S101" s="13"/>
      <c r="T101" s="13"/>
      <c r="U101" s="15"/>
      <c r="V101" s="15">
        <v>140</v>
      </c>
      <c r="W101" s="13">
        <f t="shared" si="20"/>
        <v>124.6</v>
      </c>
      <c r="X101" s="15">
        <v>120</v>
      </c>
      <c r="Y101" s="16">
        <f t="shared" si="21"/>
        <v>8.4028892455858752</v>
      </c>
      <c r="Z101" s="13">
        <f t="shared" si="22"/>
        <v>2.0626003210272876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111.2</v>
      </c>
      <c r="AF101" s="13">
        <f>VLOOKUP(A:A,[1]TDSheet!$A:$AF,32,0)</f>
        <v>154.4</v>
      </c>
      <c r="AG101" s="13">
        <f>VLOOKUP(A:A,[1]TDSheet!$A:$AG,33,0)</f>
        <v>154.4</v>
      </c>
      <c r="AH101" s="13">
        <f>VLOOKUP(A:A,[3]TDSheet!$A:$D,4,0)</f>
        <v>67</v>
      </c>
      <c r="AI101" s="13" t="str">
        <f>VLOOKUP(A:A,[1]TDSheet!$A:$AI,35,0)</f>
        <v>Паша</v>
      </c>
      <c r="AJ101" s="13">
        <f t="shared" si="23"/>
        <v>0</v>
      </c>
      <c r="AK101" s="13">
        <f t="shared" si="24"/>
        <v>56</v>
      </c>
      <c r="AL101" s="13">
        <f t="shared" si="25"/>
        <v>48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8</v>
      </c>
      <c r="C102" s="8">
        <v>232.94499999999999</v>
      </c>
      <c r="D102" s="8">
        <v>378.09500000000003</v>
      </c>
      <c r="E102" s="8">
        <v>448.05</v>
      </c>
      <c r="F102" s="8">
        <v>139.79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439.81200000000001</v>
      </c>
      <c r="K102" s="13">
        <f t="shared" si="19"/>
        <v>8.2379999999999995</v>
      </c>
      <c r="L102" s="13">
        <f>VLOOKUP(A:A,[1]TDSheet!$A:$L,12,0)</f>
        <v>100</v>
      </c>
      <c r="M102" s="13">
        <f>VLOOKUP(A:A,[1]TDSheet!$A:$M,13,0)</f>
        <v>100</v>
      </c>
      <c r="N102" s="13">
        <f>VLOOKUP(A:A,[1]TDSheet!$A:$N,14,0)</f>
        <v>50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5">
        <v>80</v>
      </c>
      <c r="V102" s="15">
        <v>100</v>
      </c>
      <c r="W102" s="13">
        <f t="shared" si="20"/>
        <v>89.61</v>
      </c>
      <c r="X102" s="15">
        <v>80</v>
      </c>
      <c r="Y102" s="16">
        <f t="shared" si="21"/>
        <v>8.3672581185135577</v>
      </c>
      <c r="Z102" s="13">
        <f t="shared" si="22"/>
        <v>1.5599821448499052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101.78999999999999</v>
      </c>
      <c r="AF102" s="13">
        <f>VLOOKUP(A:A,[1]TDSheet!$A:$AF,32,0)</f>
        <v>107.88</v>
      </c>
      <c r="AG102" s="13">
        <f>VLOOKUP(A:A,[1]TDSheet!$A:$AG,33,0)</f>
        <v>107.88</v>
      </c>
      <c r="AH102" s="13">
        <f>VLOOKUP(A:A,[3]TDSheet!$A:$D,4,0)</f>
        <v>75.400000000000006</v>
      </c>
      <c r="AI102" s="13" t="str">
        <f>VLOOKUP(A:A,[1]TDSheet!$A:$AI,35,0)</f>
        <v>увел</v>
      </c>
      <c r="AJ102" s="13">
        <f t="shared" si="23"/>
        <v>80</v>
      </c>
      <c r="AK102" s="13">
        <f t="shared" si="24"/>
        <v>100</v>
      </c>
      <c r="AL102" s="13">
        <f t="shared" si="25"/>
        <v>80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12</v>
      </c>
      <c r="D103" s="8">
        <v>274</v>
      </c>
      <c r="E103" s="8">
        <v>213</v>
      </c>
      <c r="F103" s="8">
        <v>62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243</v>
      </c>
      <c r="K103" s="13">
        <f t="shared" si="19"/>
        <v>-30</v>
      </c>
      <c r="L103" s="13">
        <f>VLOOKUP(A:A,[1]TDSheet!$A:$L,12,0)</f>
        <v>30</v>
      </c>
      <c r="M103" s="13">
        <f>VLOOKUP(A:A,[1]TDSheet!$A:$M,13,0)</f>
        <v>20</v>
      </c>
      <c r="N103" s="13">
        <f>VLOOKUP(A:A,[1]TDSheet!$A:$N,14,0)</f>
        <v>0</v>
      </c>
      <c r="O103" s="13">
        <f>VLOOKUP(A:A,[1]TDSheet!$A:$X,24,0)</f>
        <v>70</v>
      </c>
      <c r="P103" s="13"/>
      <c r="Q103" s="13"/>
      <c r="R103" s="13"/>
      <c r="S103" s="13"/>
      <c r="T103" s="13"/>
      <c r="U103" s="15">
        <v>90</v>
      </c>
      <c r="V103" s="15">
        <v>50</v>
      </c>
      <c r="W103" s="13">
        <f t="shared" si="20"/>
        <v>42.6</v>
      </c>
      <c r="X103" s="15">
        <v>40</v>
      </c>
      <c r="Y103" s="16">
        <f t="shared" si="21"/>
        <v>8.497652582159624</v>
      </c>
      <c r="Z103" s="13">
        <f t="shared" si="22"/>
        <v>1.4553990610328638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12</v>
      </c>
      <c r="AF103" s="13">
        <f>VLOOKUP(A:A,[1]TDSheet!$A:$AF,32,0)</f>
        <v>33.4</v>
      </c>
      <c r="AG103" s="13">
        <f>VLOOKUP(A:A,[1]TDSheet!$A:$AG,33,0)</f>
        <v>33.4</v>
      </c>
      <c r="AH103" s="13">
        <f>VLOOKUP(A:A,[3]TDSheet!$A:$D,4,0)</f>
        <v>42</v>
      </c>
      <c r="AI103" s="13" t="str">
        <f>VLOOKUP(A:A,[1]TDSheet!$A:$AI,35,0)</f>
        <v>увел</v>
      </c>
      <c r="AJ103" s="13">
        <f t="shared" si="23"/>
        <v>36</v>
      </c>
      <c r="AK103" s="13">
        <f t="shared" si="24"/>
        <v>20</v>
      </c>
      <c r="AL103" s="13">
        <f t="shared" si="25"/>
        <v>16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8</v>
      </c>
      <c r="C104" s="8">
        <v>245.88200000000001</v>
      </c>
      <c r="D104" s="8">
        <v>126.64</v>
      </c>
      <c r="E104" s="8">
        <v>355.25</v>
      </c>
      <c r="F104" s="8">
        <v>5.6719999999999997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359.55500000000001</v>
      </c>
      <c r="K104" s="13">
        <f t="shared" si="19"/>
        <v>-4.3050000000000068</v>
      </c>
      <c r="L104" s="13">
        <f>VLOOKUP(A:A,[1]TDSheet!$A:$L,12,0)</f>
        <v>100</v>
      </c>
      <c r="M104" s="13">
        <f>VLOOKUP(A:A,[1]TDSheet!$A:$M,13,0)</f>
        <v>70</v>
      </c>
      <c r="N104" s="13">
        <f>VLOOKUP(A:A,[1]TDSheet!$A:$N,14,0)</f>
        <v>160</v>
      </c>
      <c r="O104" s="13">
        <f>VLOOKUP(A:A,[1]TDSheet!$A:$X,24,0)</f>
        <v>80</v>
      </c>
      <c r="P104" s="13"/>
      <c r="Q104" s="13"/>
      <c r="R104" s="13"/>
      <c r="S104" s="13"/>
      <c r="T104" s="13"/>
      <c r="U104" s="15">
        <v>30</v>
      </c>
      <c r="V104" s="15">
        <v>100</v>
      </c>
      <c r="W104" s="13">
        <f t="shared" si="20"/>
        <v>71.05</v>
      </c>
      <c r="X104" s="15">
        <v>60</v>
      </c>
      <c r="Y104" s="16">
        <f t="shared" si="21"/>
        <v>8.5245883180858559</v>
      </c>
      <c r="Z104" s="13">
        <f t="shared" si="22"/>
        <v>7.9831104855735399E-2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73.89</v>
      </c>
      <c r="AF104" s="13">
        <f>VLOOKUP(A:A,[1]TDSheet!$A:$AF,32,0)</f>
        <v>62.931600000000003</v>
      </c>
      <c r="AG104" s="13">
        <f>VLOOKUP(A:A,[1]TDSheet!$A:$AG,33,0)</f>
        <v>62.931600000000003</v>
      </c>
      <c r="AH104" s="13">
        <f>VLOOKUP(A:A,[3]TDSheet!$A:$D,4,0)</f>
        <v>39.15</v>
      </c>
      <c r="AI104" s="13" t="str">
        <f>VLOOKUP(A:A,[1]TDSheet!$A:$AI,35,0)</f>
        <v>увел</v>
      </c>
      <c r="AJ104" s="13">
        <f t="shared" si="23"/>
        <v>30</v>
      </c>
      <c r="AK104" s="13">
        <f t="shared" si="24"/>
        <v>100</v>
      </c>
      <c r="AL104" s="13">
        <f t="shared" si="25"/>
        <v>60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13</v>
      </c>
      <c r="C105" s="8">
        <v>144</v>
      </c>
      <c r="D105" s="8">
        <v>60</v>
      </c>
      <c r="E105" s="8">
        <v>111</v>
      </c>
      <c r="F105" s="8">
        <v>74</v>
      </c>
      <c r="G105" s="1" t="str">
        <f>VLOOKUP(A:A,[1]TDSheet!$A:$G,7,0)</f>
        <v>н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145</v>
      </c>
      <c r="K105" s="13">
        <f t="shared" si="19"/>
        <v>-34</v>
      </c>
      <c r="L105" s="13">
        <f>VLOOKUP(A:A,[1]TDSheet!$A:$L,12,0)</f>
        <v>30</v>
      </c>
      <c r="M105" s="13">
        <f>VLOOKUP(A:A,[1]TDSheet!$A:$M,13,0)</f>
        <v>30</v>
      </c>
      <c r="N105" s="13">
        <f>VLOOKUP(A:A,[1]TDSheet!$A:$N,14,0)</f>
        <v>0</v>
      </c>
      <c r="O105" s="13">
        <f>VLOOKUP(A:A,[1]TDSheet!$A:$X,24,0)</f>
        <v>20</v>
      </c>
      <c r="P105" s="13"/>
      <c r="Q105" s="13"/>
      <c r="R105" s="13"/>
      <c r="S105" s="13"/>
      <c r="T105" s="13"/>
      <c r="U105" s="15">
        <v>20</v>
      </c>
      <c r="V105" s="15">
        <v>20</v>
      </c>
      <c r="W105" s="13">
        <f t="shared" si="20"/>
        <v>22.2</v>
      </c>
      <c r="X105" s="15">
        <v>20</v>
      </c>
      <c r="Y105" s="16">
        <f t="shared" si="21"/>
        <v>9.6396396396396398</v>
      </c>
      <c r="Z105" s="13">
        <f t="shared" si="22"/>
        <v>3.3333333333333335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54.6</v>
      </c>
      <c r="AF105" s="13">
        <f>VLOOKUP(A:A,[1]TDSheet!$A:$AF,32,0)</f>
        <v>36.200000000000003</v>
      </c>
      <c r="AG105" s="13">
        <f>VLOOKUP(A:A,[1]TDSheet!$A:$AG,33,0)</f>
        <v>36.200000000000003</v>
      </c>
      <c r="AH105" s="13">
        <f>VLOOKUP(A:A,[3]TDSheet!$A:$D,4,0)</f>
        <v>10</v>
      </c>
      <c r="AI105" s="13" t="str">
        <f>VLOOKUP(A:A,[1]TDSheet!$A:$AI,35,0)</f>
        <v>Паша</v>
      </c>
      <c r="AJ105" s="13">
        <f t="shared" si="23"/>
        <v>8</v>
      </c>
      <c r="AK105" s="13">
        <f t="shared" si="24"/>
        <v>8</v>
      </c>
      <c r="AL105" s="13">
        <f t="shared" si="25"/>
        <v>8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13</v>
      </c>
      <c r="C106" s="8">
        <v>31</v>
      </c>
      <c r="D106" s="8">
        <v>336</v>
      </c>
      <c r="E106" s="8">
        <v>236</v>
      </c>
      <c r="F106" s="8">
        <v>119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257</v>
      </c>
      <c r="K106" s="13">
        <f t="shared" si="19"/>
        <v>-21</v>
      </c>
      <c r="L106" s="13">
        <f>VLOOKUP(A:A,[1]TDSheet!$A:$L,12,0)</f>
        <v>100</v>
      </c>
      <c r="M106" s="13">
        <f>VLOOKUP(A:A,[1]TDSheet!$A:$M,13,0)</f>
        <v>60</v>
      </c>
      <c r="N106" s="13">
        <f>VLOOKUP(A:A,[1]TDSheet!$A:$N,14,0)</f>
        <v>0</v>
      </c>
      <c r="O106" s="13">
        <f>VLOOKUP(A:A,[1]TDSheet!$A:$X,24,0)</f>
        <v>50</v>
      </c>
      <c r="P106" s="13"/>
      <c r="Q106" s="13"/>
      <c r="R106" s="13"/>
      <c r="S106" s="13"/>
      <c r="T106" s="13"/>
      <c r="U106" s="15">
        <v>50</v>
      </c>
      <c r="V106" s="15">
        <v>50</v>
      </c>
      <c r="W106" s="13">
        <f t="shared" si="20"/>
        <v>47.2</v>
      </c>
      <c r="X106" s="15">
        <v>50</v>
      </c>
      <c r="Y106" s="16">
        <f t="shared" si="21"/>
        <v>10.148305084745763</v>
      </c>
      <c r="Z106" s="13">
        <f t="shared" si="22"/>
        <v>2.5211864406779658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39.799999999999997</v>
      </c>
      <c r="AF106" s="13">
        <f>VLOOKUP(A:A,[1]TDSheet!$A:$AF,32,0)</f>
        <v>50.2</v>
      </c>
      <c r="AG106" s="13">
        <f>VLOOKUP(A:A,[1]TDSheet!$A:$AG,33,0)</f>
        <v>50.2</v>
      </c>
      <c r="AH106" s="13">
        <f>VLOOKUP(A:A,[3]TDSheet!$A:$D,4,0)</f>
        <v>30</v>
      </c>
      <c r="AI106" s="13" t="e">
        <f>VLOOKUP(A:A,[1]TDSheet!$A:$AI,35,0)</f>
        <v>#N/A</v>
      </c>
      <c r="AJ106" s="13">
        <f t="shared" si="23"/>
        <v>10</v>
      </c>
      <c r="AK106" s="13">
        <f t="shared" si="24"/>
        <v>10</v>
      </c>
      <c r="AL106" s="13">
        <f t="shared" si="25"/>
        <v>10</v>
      </c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13</v>
      </c>
      <c r="C107" s="8">
        <v>44</v>
      </c>
      <c r="D107" s="8">
        <v>395</v>
      </c>
      <c r="E107" s="8">
        <v>234</v>
      </c>
      <c r="F107" s="8">
        <v>198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284</v>
      </c>
      <c r="K107" s="13">
        <f t="shared" si="19"/>
        <v>-50</v>
      </c>
      <c r="L107" s="13">
        <f>VLOOKUP(A:A,[1]TDSheet!$A:$L,12,0)</f>
        <v>100</v>
      </c>
      <c r="M107" s="13">
        <f>VLOOKUP(A:A,[1]TDSheet!$A:$M,13,0)</f>
        <v>50</v>
      </c>
      <c r="N107" s="13">
        <f>VLOOKUP(A:A,[1]TDSheet!$A:$N,14,0)</f>
        <v>0</v>
      </c>
      <c r="O107" s="13">
        <f>VLOOKUP(A:A,[1]TDSheet!$A:$X,24,0)</f>
        <v>50</v>
      </c>
      <c r="P107" s="13"/>
      <c r="Q107" s="13"/>
      <c r="R107" s="13"/>
      <c r="S107" s="13"/>
      <c r="T107" s="13"/>
      <c r="U107" s="15">
        <v>50</v>
      </c>
      <c r="V107" s="15">
        <v>50</v>
      </c>
      <c r="W107" s="13">
        <f t="shared" si="20"/>
        <v>46.8</v>
      </c>
      <c r="X107" s="15">
        <v>40</v>
      </c>
      <c r="Y107" s="16">
        <f t="shared" si="21"/>
        <v>11.495726495726496</v>
      </c>
      <c r="Z107" s="13">
        <f t="shared" si="22"/>
        <v>4.2307692307692308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36.200000000000003</v>
      </c>
      <c r="AF107" s="13">
        <f>VLOOKUP(A:A,[1]TDSheet!$A:$AF,32,0)</f>
        <v>56</v>
      </c>
      <c r="AG107" s="13">
        <f>VLOOKUP(A:A,[1]TDSheet!$A:$AG,33,0)</f>
        <v>56</v>
      </c>
      <c r="AH107" s="13">
        <f>VLOOKUP(A:A,[3]TDSheet!$A:$D,4,0)</f>
        <v>22</v>
      </c>
      <c r="AI107" s="13" t="str">
        <f>VLOOKUP(A:A,[1]TDSheet!$A:$AI,35,0)</f>
        <v>увел</v>
      </c>
      <c r="AJ107" s="13">
        <f t="shared" si="23"/>
        <v>10</v>
      </c>
      <c r="AK107" s="13">
        <f t="shared" si="24"/>
        <v>10</v>
      </c>
      <c r="AL107" s="13">
        <f t="shared" si="25"/>
        <v>8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13</v>
      </c>
      <c r="C108" s="8"/>
      <c r="D108" s="8">
        <v>692</v>
      </c>
      <c r="E108" s="8">
        <v>525</v>
      </c>
      <c r="F108" s="8">
        <v>149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652</v>
      </c>
      <c r="K108" s="13">
        <f t="shared" si="19"/>
        <v>-127</v>
      </c>
      <c r="L108" s="13">
        <f>VLOOKUP(A:A,[1]TDSheet!$A:$L,12,0)</f>
        <v>100</v>
      </c>
      <c r="M108" s="13">
        <f>VLOOKUP(A:A,[1]TDSheet!$A:$M,13,0)</f>
        <v>100</v>
      </c>
      <c r="N108" s="13">
        <f>VLOOKUP(A:A,[1]TDSheet!$A:$N,14,0)</f>
        <v>0</v>
      </c>
      <c r="O108" s="13">
        <f>VLOOKUP(A:A,[1]TDSheet!$A:$X,24,0)</f>
        <v>150</v>
      </c>
      <c r="P108" s="13"/>
      <c r="Q108" s="13"/>
      <c r="R108" s="13"/>
      <c r="S108" s="13"/>
      <c r="T108" s="13"/>
      <c r="U108" s="15">
        <v>160</v>
      </c>
      <c r="V108" s="15">
        <v>150</v>
      </c>
      <c r="W108" s="13">
        <f t="shared" si="20"/>
        <v>105</v>
      </c>
      <c r="X108" s="15">
        <v>150</v>
      </c>
      <c r="Y108" s="16">
        <f t="shared" si="21"/>
        <v>9.1333333333333329</v>
      </c>
      <c r="Z108" s="13">
        <f t="shared" si="22"/>
        <v>1.4190476190476191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44.8</v>
      </c>
      <c r="AF108" s="13">
        <f>VLOOKUP(A:A,[1]TDSheet!$A:$AF,32,0)</f>
        <v>70.2</v>
      </c>
      <c r="AG108" s="13">
        <f>VLOOKUP(A:A,[1]TDSheet!$A:$AG,33,0)</f>
        <v>70.2</v>
      </c>
      <c r="AH108" s="13">
        <f>VLOOKUP(A:A,[3]TDSheet!$A:$D,4,0)</f>
        <v>87</v>
      </c>
      <c r="AI108" s="13" t="str">
        <f>VLOOKUP(A:A,[1]TDSheet!$A:$AI,35,0)</f>
        <v>увел</v>
      </c>
      <c r="AJ108" s="13">
        <f t="shared" si="23"/>
        <v>32</v>
      </c>
      <c r="AK108" s="13">
        <f t="shared" si="24"/>
        <v>30</v>
      </c>
      <c r="AL108" s="13">
        <f t="shared" si="25"/>
        <v>30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13</v>
      </c>
      <c r="C109" s="8">
        <v>20</v>
      </c>
      <c r="D109" s="8">
        <v>81</v>
      </c>
      <c r="E109" s="8">
        <v>76</v>
      </c>
      <c r="F109" s="8">
        <v>22</v>
      </c>
      <c r="G109" s="1" t="str">
        <f>VLOOKUP(A:A,[1]TDSheet!$A:$G,7,0)</f>
        <v>нов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130</v>
      </c>
      <c r="K109" s="13">
        <f t="shared" si="19"/>
        <v>-54</v>
      </c>
      <c r="L109" s="13">
        <f>VLOOKUP(A:A,[1]TDSheet!$A:$L,12,0)</f>
        <v>50</v>
      </c>
      <c r="M109" s="13">
        <f>VLOOKUP(A:A,[1]TDSheet!$A:$M,13,0)</f>
        <v>20</v>
      </c>
      <c r="N109" s="13">
        <f>VLOOKUP(A:A,[1]TDSheet!$A:$N,14,0)</f>
        <v>30</v>
      </c>
      <c r="O109" s="13">
        <f>VLOOKUP(A:A,[1]TDSheet!$A:$X,24,0)</f>
        <v>0</v>
      </c>
      <c r="P109" s="13"/>
      <c r="Q109" s="13"/>
      <c r="R109" s="13"/>
      <c r="S109" s="13"/>
      <c r="T109" s="13"/>
      <c r="U109" s="15">
        <v>20</v>
      </c>
      <c r="V109" s="15"/>
      <c r="W109" s="13">
        <f t="shared" si="20"/>
        <v>15.2</v>
      </c>
      <c r="X109" s="15">
        <v>20</v>
      </c>
      <c r="Y109" s="16">
        <f t="shared" si="21"/>
        <v>10.657894736842106</v>
      </c>
      <c r="Z109" s="13">
        <f t="shared" si="22"/>
        <v>1.4473684210526316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</v>
      </c>
      <c r="AF109" s="13">
        <f>VLOOKUP(A:A,[1]TDSheet!$A:$AF,32,0)</f>
        <v>16.2</v>
      </c>
      <c r="AG109" s="13">
        <f>VLOOKUP(A:A,[1]TDSheet!$A:$AG,33,0)</f>
        <v>16.2</v>
      </c>
      <c r="AH109" s="13">
        <f>VLOOKUP(A:A,[3]TDSheet!$A:$D,4,0)</f>
        <v>3</v>
      </c>
      <c r="AI109" s="13" t="str">
        <f>VLOOKUP(A:A,[1]TDSheet!$A:$AI,35,0)</f>
        <v>увел</v>
      </c>
      <c r="AJ109" s="13">
        <f t="shared" si="23"/>
        <v>6</v>
      </c>
      <c r="AK109" s="13">
        <f t="shared" si="24"/>
        <v>0</v>
      </c>
      <c r="AL109" s="13">
        <f t="shared" si="25"/>
        <v>6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84.887</v>
      </c>
      <c r="D110" s="8"/>
      <c r="E110" s="8">
        <v>2.544</v>
      </c>
      <c r="F110" s="17">
        <v>82.343000000000004</v>
      </c>
      <c r="G110" s="1" t="str">
        <f>VLOOKUP(A:A,[1]TDSheet!$A:$G,7,0)</f>
        <v>рот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34.1</v>
      </c>
      <c r="K110" s="13">
        <f t="shared" si="19"/>
        <v>-31.556000000000001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5"/>
      <c r="V110" s="15"/>
      <c r="W110" s="13">
        <f t="shared" si="20"/>
        <v>0.50880000000000003</v>
      </c>
      <c r="X110" s="15"/>
      <c r="Y110" s="16">
        <f t="shared" si="21"/>
        <v>161.8376572327044</v>
      </c>
      <c r="Z110" s="13">
        <f t="shared" si="22"/>
        <v>161.8376572327044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19.1676</v>
      </c>
      <c r="AF110" s="13">
        <f>VLOOKUP(A:A,[1]TDSheet!$A:$AF,32,0)</f>
        <v>0.1696</v>
      </c>
      <c r="AG110" s="13">
        <f>VLOOKUP(A:A,[1]TDSheet!$A:$AG,33,0)</f>
        <v>0.1696</v>
      </c>
      <c r="AH110" s="13">
        <f>VLOOKUP(A:A,[3]TDSheet!$A:$D,4,0)</f>
        <v>0.84799999999999998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2383.9349999999999</v>
      </c>
      <c r="D111" s="8">
        <v>4472.4589999999998</v>
      </c>
      <c r="E111" s="8">
        <v>3924.2550000000001</v>
      </c>
      <c r="F111" s="8">
        <v>2869.2829999999999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3951.4540000000002</v>
      </c>
      <c r="K111" s="13">
        <f t="shared" si="19"/>
        <v>-27.199000000000069</v>
      </c>
      <c r="L111" s="13">
        <f>VLOOKUP(A:A,[1]TDSheet!$A:$L,12,0)</f>
        <v>0</v>
      </c>
      <c r="M111" s="13">
        <f>VLOOKUP(A:A,[1]TDSheet!$A:$M,13,0)</f>
        <v>1000</v>
      </c>
      <c r="N111" s="13">
        <f>VLOOKUP(A:A,[1]TDSheet!$A:$N,14,0)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5">
        <v>800</v>
      </c>
      <c r="V111" s="15">
        <v>700</v>
      </c>
      <c r="W111" s="13">
        <f t="shared" si="20"/>
        <v>784.851</v>
      </c>
      <c r="X111" s="15">
        <v>850</v>
      </c>
      <c r="Y111" s="16">
        <f t="shared" si="21"/>
        <v>7.9241575789544756</v>
      </c>
      <c r="Z111" s="13">
        <f t="shared" si="22"/>
        <v>3.6558314890342243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858.2</v>
      </c>
      <c r="AF111" s="13">
        <f>VLOOKUP(A:A,[1]TDSheet!$A:$AF,32,0)</f>
        <v>938.22</v>
      </c>
      <c r="AG111" s="13">
        <f>VLOOKUP(A:A,[1]TDSheet!$A:$AG,33,0)</f>
        <v>938.22</v>
      </c>
      <c r="AH111" s="13">
        <f>VLOOKUP(A:A,[3]TDSheet!$A:$D,4,0)</f>
        <v>791.27099999999996</v>
      </c>
      <c r="AI111" s="13" t="str">
        <f>VLOOKUP(A:A,[1]TDSheet!$A:$AI,35,0)</f>
        <v>оконч</v>
      </c>
      <c r="AJ111" s="13">
        <f t="shared" si="23"/>
        <v>800</v>
      </c>
      <c r="AK111" s="13">
        <f t="shared" si="24"/>
        <v>700</v>
      </c>
      <c r="AL111" s="13">
        <f t="shared" si="25"/>
        <v>850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8</v>
      </c>
      <c r="C112" s="8">
        <v>4548.5680000000002</v>
      </c>
      <c r="D112" s="8">
        <v>997.15899999999999</v>
      </c>
      <c r="E112" s="17">
        <v>7589</v>
      </c>
      <c r="F112" s="17">
        <v>2652</v>
      </c>
      <c r="G112" s="1">
        <f>VLOOKUP(A:A,[1]TDSheet!$A:$G,7,0)</f>
        <v>0</v>
      </c>
      <c r="H112" s="19">
        <f>VLOOKUP(A:A,[1]TDSheet!$A:$H,8,0)</f>
        <v>1</v>
      </c>
      <c r="I112" s="1" t="e">
        <f>VLOOKUP(A:A,[1]TDSheet!$A:$I,9,0)</f>
        <v>#N/A</v>
      </c>
      <c r="J112" s="13">
        <f>VLOOKUP(A:A,[2]TDSheet!$A:$F,6,0)</f>
        <v>5161.2139999999999</v>
      </c>
      <c r="K112" s="13">
        <f t="shared" si="19"/>
        <v>2427.7860000000001</v>
      </c>
      <c r="L112" s="13">
        <f>VLOOKUP(A:A,[1]TDSheet!$A:$L,12,0)</f>
        <v>1500</v>
      </c>
      <c r="M112" s="13">
        <f>VLOOKUP(A:A,[1]TDSheet!$A:$M,13,0)</f>
        <v>1900</v>
      </c>
      <c r="N112" s="13">
        <f>VLOOKUP(A:A,[1]TDSheet!$A:$N,14,0)</f>
        <v>1000</v>
      </c>
      <c r="O112" s="13">
        <f>VLOOKUP(A:A,[1]TDSheet!$A:$X,24,0)</f>
        <v>2500</v>
      </c>
      <c r="P112" s="13"/>
      <c r="Q112" s="13"/>
      <c r="R112" s="13"/>
      <c r="S112" s="13"/>
      <c r="T112" s="13"/>
      <c r="U112" s="15">
        <v>1100</v>
      </c>
      <c r="V112" s="15">
        <v>1600</v>
      </c>
      <c r="W112" s="13">
        <f t="shared" si="20"/>
        <v>1517.8</v>
      </c>
      <c r="X112" s="15">
        <v>1700</v>
      </c>
      <c r="Y112" s="16">
        <f t="shared" si="21"/>
        <v>9.1922519436025834</v>
      </c>
      <c r="Z112" s="13">
        <f t="shared" si="22"/>
        <v>1.7472657794175781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1528.8</v>
      </c>
      <c r="AF112" s="13">
        <f>VLOOKUP(A:A,[1]TDSheet!$A:$AF,32,0)</f>
        <v>1718</v>
      </c>
      <c r="AG112" s="13">
        <f>VLOOKUP(A:A,[1]TDSheet!$A:$AG,33,0)</f>
        <v>1718</v>
      </c>
      <c r="AH112" s="13">
        <f>VLOOKUP(A:A,[3]TDSheet!$A:$D,4,0)</f>
        <v>886.38300000000004</v>
      </c>
      <c r="AI112" s="13" t="str">
        <f>VLOOKUP(A:A,[1]TDSheet!$A:$AI,35,0)</f>
        <v>акиюльяб</v>
      </c>
      <c r="AJ112" s="13">
        <f t="shared" si="23"/>
        <v>1100</v>
      </c>
      <c r="AK112" s="13">
        <f t="shared" si="24"/>
        <v>1600</v>
      </c>
      <c r="AL112" s="13">
        <f t="shared" si="25"/>
        <v>1700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8</v>
      </c>
      <c r="C113" s="8">
        <v>1013.942</v>
      </c>
      <c r="D113" s="8">
        <v>3811.5920000000001</v>
      </c>
      <c r="E113" s="17">
        <v>2499.3719999999998</v>
      </c>
      <c r="F113" s="17">
        <v>2294.0529999999999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2522.9490000000001</v>
      </c>
      <c r="K113" s="13">
        <f t="shared" si="19"/>
        <v>-23.577000000000226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5"/>
      <c r="V113" s="15"/>
      <c r="W113" s="13">
        <f t="shared" si="20"/>
        <v>499.87439999999998</v>
      </c>
      <c r="X113" s="15"/>
      <c r="Y113" s="16">
        <f t="shared" si="21"/>
        <v>4.5892588218160402</v>
      </c>
      <c r="Z113" s="13">
        <f t="shared" si="22"/>
        <v>4.5892588218160402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171.97639999999998</v>
      </c>
      <c r="AG113" s="13">
        <f>VLOOKUP(A:A,[1]TDSheet!$A:$AG,33,0)</f>
        <v>171.97639999999998</v>
      </c>
      <c r="AH113" s="13">
        <f>VLOOKUP(A:A,[3]TDSheet!$A:$D,4,0)</f>
        <v>374.29199999999997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121</v>
      </c>
      <c r="B114" s="7" t="s">
        <v>8</v>
      </c>
      <c r="C114" s="8">
        <v>-342.19099999999997</v>
      </c>
      <c r="D114" s="8">
        <v>1573.838</v>
      </c>
      <c r="E114" s="17">
        <v>6329</v>
      </c>
      <c r="F114" s="17">
        <v>1357</v>
      </c>
      <c r="G114" s="1">
        <f>VLOOKUP(A:A,[1]TDSheet!$A:$G,7,0)</f>
        <v>0</v>
      </c>
      <c r="H114" s="19">
        <f>VLOOKUP(A:A,[1]TDSheet!$A:$H,8,0)</f>
        <v>1</v>
      </c>
      <c r="I114" s="1" t="e">
        <f>VLOOKUP(A:A,[1]TDSheet!$A:$I,9,0)</f>
        <v>#N/A</v>
      </c>
      <c r="J114" s="13">
        <f>VLOOKUP(A:A,[2]TDSheet!$A:$F,6,0)</f>
        <v>954.59</v>
      </c>
      <c r="K114" s="13">
        <f t="shared" si="19"/>
        <v>5374.41</v>
      </c>
      <c r="L114" s="13">
        <f>VLOOKUP(A:A,[1]TDSheet!$A:$L,12,0)</f>
        <v>1600</v>
      </c>
      <c r="M114" s="13">
        <f>VLOOKUP(A:A,[1]TDSheet!$A:$M,13,0)</f>
        <v>1500</v>
      </c>
      <c r="N114" s="13">
        <f>VLOOKUP(A:A,[1]TDSheet!$A:$N,14,0)</f>
        <v>0</v>
      </c>
      <c r="O114" s="13">
        <f>VLOOKUP(A:A,[1]TDSheet!$A:$X,24,0)</f>
        <v>900</v>
      </c>
      <c r="P114" s="13"/>
      <c r="Q114" s="13"/>
      <c r="R114" s="13"/>
      <c r="S114" s="13"/>
      <c r="T114" s="13"/>
      <c r="U114" s="15">
        <v>1900</v>
      </c>
      <c r="V114" s="15">
        <v>1400</v>
      </c>
      <c r="W114" s="13">
        <f t="shared" si="20"/>
        <v>1265.8</v>
      </c>
      <c r="X114" s="15">
        <v>1300</v>
      </c>
      <c r="Y114" s="16">
        <f t="shared" si="21"/>
        <v>7.8661715910886398</v>
      </c>
      <c r="Z114" s="13">
        <f t="shared" si="22"/>
        <v>1.0720492968873441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950.31479999999988</v>
      </c>
      <c r="AF114" s="13">
        <f>VLOOKUP(A:A,[1]TDSheet!$A:$AF,32,0)</f>
        <v>1121</v>
      </c>
      <c r="AG114" s="13">
        <f>VLOOKUP(A:A,[1]TDSheet!$A:$AG,33,0)</f>
        <v>1121</v>
      </c>
      <c r="AH114" s="13">
        <f>VLOOKUP(A:A,[3]TDSheet!$A:$D,4,0)</f>
        <v>223.34200000000001</v>
      </c>
      <c r="AI114" s="13" t="str">
        <f>VLOOKUP(A:A,[1]TDSheet!$A:$AI,35,0)</f>
        <v>оконч</v>
      </c>
      <c r="AJ114" s="13">
        <f t="shared" si="23"/>
        <v>1900</v>
      </c>
      <c r="AK114" s="13">
        <f t="shared" si="24"/>
        <v>1400</v>
      </c>
      <c r="AL114" s="13">
        <f t="shared" si="25"/>
        <v>1300</v>
      </c>
      <c r="AM114" s="13"/>
      <c r="AN114" s="13"/>
    </row>
    <row r="115" spans="1:40" s="1" customFormat="1" ht="11.1" customHeight="1" outlineLevel="1" x14ac:dyDescent="0.2">
      <c r="A115" s="7" t="s">
        <v>122</v>
      </c>
      <c r="B115" s="7" t="s">
        <v>13</v>
      </c>
      <c r="C115" s="8"/>
      <c r="D115" s="8">
        <v>253</v>
      </c>
      <c r="E115" s="17">
        <v>121</v>
      </c>
      <c r="F115" s="17">
        <v>107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122</v>
      </c>
      <c r="K115" s="13">
        <f t="shared" si="19"/>
        <v>-1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5"/>
      <c r="V115" s="15"/>
      <c r="W115" s="13">
        <f t="shared" si="20"/>
        <v>24.2</v>
      </c>
      <c r="X115" s="15"/>
      <c r="Y115" s="16">
        <f t="shared" si="21"/>
        <v>4.4214876033057848</v>
      </c>
      <c r="Z115" s="13">
        <f t="shared" si="22"/>
        <v>4.4214876033057848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VLOOKUP(A:A,[3]TDSheet!$A:$D,4,0)</f>
        <v>31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117</v>
      </c>
      <c r="B116" s="7" t="s">
        <v>13</v>
      </c>
      <c r="C116" s="8">
        <v>-1156</v>
      </c>
      <c r="D116" s="8">
        <v>2458</v>
      </c>
      <c r="E116" s="17">
        <v>1531</v>
      </c>
      <c r="F116" s="20">
        <v>-248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1550</v>
      </c>
      <c r="K116" s="13">
        <f t="shared" si="19"/>
        <v>-19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5"/>
      <c r="V116" s="15"/>
      <c r="W116" s="13">
        <f t="shared" si="20"/>
        <v>306.2</v>
      </c>
      <c r="X116" s="15"/>
      <c r="Y116" s="16">
        <f t="shared" si="21"/>
        <v>-0.80992815153494446</v>
      </c>
      <c r="Z116" s="13">
        <f t="shared" si="22"/>
        <v>-0.80992815153494446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349.2</v>
      </c>
      <c r="AF116" s="13">
        <f>VLOOKUP(A:A,[1]TDSheet!$A:$AF,32,0)</f>
        <v>365.8</v>
      </c>
      <c r="AG116" s="13">
        <f>VLOOKUP(A:A,[1]TDSheet!$A:$AG,33,0)</f>
        <v>365.8</v>
      </c>
      <c r="AH116" s="13">
        <f>VLOOKUP(A:A,[3]TDSheet!$A:$D,4,0)</f>
        <v>257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21.95" customHeight="1" outlineLevel="1" x14ac:dyDescent="0.2">
      <c r="A117" s="7" t="s">
        <v>118</v>
      </c>
      <c r="B117" s="7" t="s">
        <v>8</v>
      </c>
      <c r="C117" s="8">
        <v>-150.74100000000001</v>
      </c>
      <c r="D117" s="8">
        <v>340.589</v>
      </c>
      <c r="E117" s="17">
        <v>234.708</v>
      </c>
      <c r="F117" s="20">
        <v>-46.62</v>
      </c>
      <c r="G117" s="1" t="str">
        <f>VLOOKUP(A:A,[1]TDSheet!$A:$G,7,0)</f>
        <v>оконч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227.91800000000001</v>
      </c>
      <c r="K117" s="13">
        <f t="shared" si="19"/>
        <v>6.789999999999992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5"/>
      <c r="V117" s="15"/>
      <c r="W117" s="13">
        <f t="shared" si="20"/>
        <v>46.941600000000001</v>
      </c>
      <c r="X117" s="15"/>
      <c r="Y117" s="16">
        <f t="shared" si="21"/>
        <v>-0.99314893399458037</v>
      </c>
      <c r="Z117" s="13">
        <f t="shared" si="22"/>
        <v>-0.99314893399458037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75.85499999999999</v>
      </c>
      <c r="AF117" s="13">
        <f>VLOOKUP(A:A,[1]TDSheet!$A:$AF,32,0)</f>
        <v>84.699600000000004</v>
      </c>
      <c r="AG117" s="13">
        <f>VLOOKUP(A:A,[1]TDSheet!$A:$AG,33,0)</f>
        <v>84.699600000000004</v>
      </c>
      <c r="AH117" s="13">
        <f>VLOOKUP(A:A,[3]TDSheet!$A:$D,4,0)</f>
        <v>47.36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119</v>
      </c>
      <c r="B118" s="7" t="s">
        <v>8</v>
      </c>
      <c r="C118" s="8">
        <v>-296.77499999999998</v>
      </c>
      <c r="D118" s="8">
        <v>699.21</v>
      </c>
      <c r="E118" s="17">
        <v>479.65</v>
      </c>
      <c r="F118" s="17">
        <v>-82.655000000000001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468.96300000000002</v>
      </c>
      <c r="K118" s="13">
        <f t="shared" si="19"/>
        <v>10.686999999999955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VLOOKUP(A:A,[1]TDSheet!$A:$N,14,0)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5"/>
      <c r="V118" s="15"/>
      <c r="W118" s="13">
        <f t="shared" si="20"/>
        <v>95.929999999999993</v>
      </c>
      <c r="X118" s="15"/>
      <c r="Y118" s="16">
        <f t="shared" si="21"/>
        <v>-0.86161784634629424</v>
      </c>
      <c r="Z118" s="13">
        <f t="shared" si="22"/>
        <v>-0.86161784634629424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115.98800000000001</v>
      </c>
      <c r="AF118" s="13">
        <f>VLOOKUP(A:A,[1]TDSheet!$A:$AF,32,0)</f>
        <v>137.11199999999999</v>
      </c>
      <c r="AG118" s="13">
        <f>VLOOKUP(A:A,[1]TDSheet!$A:$AG,33,0)</f>
        <v>137.11199999999999</v>
      </c>
      <c r="AH118" s="13">
        <f>VLOOKUP(A:A,[3]TDSheet!$A:$D,4,0)</f>
        <v>82.655000000000001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120</v>
      </c>
      <c r="B119" s="7" t="s">
        <v>13</v>
      </c>
      <c r="C119" s="8">
        <v>-390</v>
      </c>
      <c r="D119" s="8">
        <v>777</v>
      </c>
      <c r="E119" s="17">
        <v>464</v>
      </c>
      <c r="F119" s="20">
        <v>-89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476</v>
      </c>
      <c r="K119" s="13">
        <f t="shared" si="19"/>
        <v>-12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VLOOKUP(A:A,[1]TDSheet!$A:$N,14,0)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5"/>
      <c r="V119" s="15"/>
      <c r="W119" s="13">
        <f t="shared" si="20"/>
        <v>92.8</v>
      </c>
      <c r="X119" s="15"/>
      <c r="Y119" s="16">
        <f t="shared" si="21"/>
        <v>-0.95905172413793105</v>
      </c>
      <c r="Z119" s="13">
        <f t="shared" si="22"/>
        <v>-0.95905172413793105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126.4</v>
      </c>
      <c r="AF119" s="13">
        <f>VLOOKUP(A:A,[1]TDSheet!$A:$AF,32,0)</f>
        <v>113.4</v>
      </c>
      <c r="AG119" s="13">
        <f>VLOOKUP(A:A,[1]TDSheet!$A:$AG,33,0)</f>
        <v>113.4</v>
      </c>
      <c r="AH119" s="13">
        <f>VLOOKUP(A:A,[3]TDSheet!$A:$D,4,0)</f>
        <v>93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2024-06-28T09:48:18Z</dcterms:modified>
</cp:coreProperties>
</file>