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7D3BE2-0BC1-4F69-9CAF-762D81125C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N531" i="2"/>
  <c r="BL531" i="2"/>
  <c r="X531" i="2"/>
  <c r="BO531" i="2" s="1"/>
  <c r="BN530" i="2"/>
  <c r="BL530" i="2"/>
  <c r="X530" i="2"/>
  <c r="BO530" i="2" s="1"/>
  <c r="BN529" i="2"/>
  <c r="BL529" i="2"/>
  <c r="X529" i="2"/>
  <c r="BO529" i="2" s="1"/>
  <c r="BN528" i="2"/>
  <c r="BL528" i="2"/>
  <c r="X528" i="2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M506" i="2"/>
  <c r="BL506" i="2"/>
  <c r="Y506" i="2"/>
  <c r="X506" i="2"/>
  <c r="BO506" i="2" s="1"/>
  <c r="O506" i="2"/>
  <c r="BN505" i="2"/>
  <c r="BL505" i="2"/>
  <c r="X505" i="2"/>
  <c r="Y505" i="2" s="1"/>
  <c r="O505" i="2"/>
  <c r="BN504" i="2"/>
  <c r="BL504" i="2"/>
  <c r="X504" i="2"/>
  <c r="X507" i="2" s="1"/>
  <c r="O504" i="2"/>
  <c r="W502" i="2"/>
  <c r="W501" i="2"/>
  <c r="BN500" i="2"/>
  <c r="BL500" i="2"/>
  <c r="X500" i="2"/>
  <c r="BO500" i="2" s="1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BO497" i="2" s="1"/>
  <c r="O497" i="2"/>
  <c r="BN496" i="2"/>
  <c r="BL496" i="2"/>
  <c r="X496" i="2"/>
  <c r="O496" i="2"/>
  <c r="BN495" i="2"/>
  <c r="BL495" i="2"/>
  <c r="X495" i="2"/>
  <c r="BM495" i="2" s="1"/>
  <c r="O495" i="2"/>
  <c r="W493" i="2"/>
  <c r="W492" i="2"/>
  <c r="BN491" i="2"/>
  <c r="BL491" i="2"/>
  <c r="X491" i="2"/>
  <c r="O491" i="2"/>
  <c r="BN490" i="2"/>
  <c r="BL490" i="2"/>
  <c r="X490" i="2"/>
  <c r="BO490" i="2" s="1"/>
  <c r="O490" i="2"/>
  <c r="W488" i="2"/>
  <c r="W487" i="2"/>
  <c r="BN486" i="2"/>
  <c r="BL486" i="2"/>
  <c r="X486" i="2"/>
  <c r="BO486" i="2" s="1"/>
  <c r="O486" i="2"/>
  <c r="BN485" i="2"/>
  <c r="BL485" i="2"/>
  <c r="X485" i="2"/>
  <c r="BM485" i="2" s="1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Y482" i="2" s="1"/>
  <c r="O482" i="2"/>
  <c r="BN481" i="2"/>
  <c r="BL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O478" i="2"/>
  <c r="BN477" i="2"/>
  <c r="BL477" i="2"/>
  <c r="X477" i="2"/>
  <c r="BO477" i="2" s="1"/>
  <c r="O477" i="2"/>
  <c r="BN476" i="2"/>
  <c r="BL476" i="2"/>
  <c r="X476" i="2"/>
  <c r="Y476" i="2" s="1"/>
  <c r="O476" i="2"/>
  <c r="BN475" i="2"/>
  <c r="BL475" i="2"/>
  <c r="X475" i="2"/>
  <c r="BM475" i="2" s="1"/>
  <c r="O475" i="2"/>
  <c r="W471" i="2"/>
  <c r="W470" i="2"/>
  <c r="BN469" i="2"/>
  <c r="BL469" i="2"/>
  <c r="X469" i="2"/>
  <c r="X470" i="2" s="1"/>
  <c r="W467" i="2"/>
  <c r="W466" i="2"/>
  <c r="BN465" i="2"/>
  <c r="BL465" i="2"/>
  <c r="X465" i="2"/>
  <c r="O465" i="2"/>
  <c r="BN464" i="2"/>
  <c r="BL464" i="2"/>
  <c r="X464" i="2"/>
  <c r="BO464" i="2" s="1"/>
  <c r="W461" i="2"/>
  <c r="W460" i="2"/>
  <c r="BN459" i="2"/>
  <c r="BL459" i="2"/>
  <c r="X459" i="2"/>
  <c r="BM459" i="2" s="1"/>
  <c r="O459" i="2"/>
  <c r="BN458" i="2"/>
  <c r="BL458" i="2"/>
  <c r="X458" i="2"/>
  <c r="O458" i="2"/>
  <c r="BN457" i="2"/>
  <c r="BL457" i="2"/>
  <c r="X457" i="2"/>
  <c r="BO457" i="2" s="1"/>
  <c r="O457" i="2"/>
  <c r="W454" i="2"/>
  <c r="W453" i="2"/>
  <c r="BN452" i="2"/>
  <c r="BL452" i="2"/>
  <c r="X452" i="2"/>
  <c r="BM452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M439" i="2" s="1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O436" i="2"/>
  <c r="BN435" i="2"/>
  <c r="BL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X422" i="2"/>
  <c r="O422" i="2"/>
  <c r="W420" i="2"/>
  <c r="W419" i="2"/>
  <c r="BN418" i="2"/>
  <c r="BL418" i="2"/>
  <c r="X418" i="2"/>
  <c r="BO418" i="2" s="1"/>
  <c r="O418" i="2"/>
  <c r="W416" i="2"/>
  <c r="W415" i="2"/>
  <c r="BN414" i="2"/>
  <c r="BL414" i="2"/>
  <c r="X414" i="2"/>
  <c r="BO414" i="2" s="1"/>
  <c r="O414" i="2"/>
  <c r="BN413" i="2"/>
  <c r="BL413" i="2"/>
  <c r="X413" i="2"/>
  <c r="O413" i="2"/>
  <c r="BN412" i="2"/>
  <c r="BL412" i="2"/>
  <c r="X412" i="2"/>
  <c r="BM412" i="2" s="1"/>
  <c r="O412" i="2"/>
  <c r="W410" i="2"/>
  <c r="W409" i="2"/>
  <c r="BN408" i="2"/>
  <c r="BL408" i="2"/>
  <c r="X408" i="2"/>
  <c r="BM408" i="2" s="1"/>
  <c r="O408" i="2"/>
  <c r="BN407" i="2"/>
  <c r="BL407" i="2"/>
  <c r="X407" i="2"/>
  <c r="BO407" i="2" s="1"/>
  <c r="O407" i="2"/>
  <c r="BN406" i="2"/>
  <c r="BL406" i="2"/>
  <c r="X406" i="2"/>
  <c r="BO406" i="2" s="1"/>
  <c r="O406" i="2"/>
  <c r="BN405" i="2"/>
  <c r="BL405" i="2"/>
  <c r="X405" i="2"/>
  <c r="BO405" i="2" s="1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BO396" i="2" s="1"/>
  <c r="O396" i="2"/>
  <c r="W394" i="2"/>
  <c r="W393" i="2"/>
  <c r="BN392" i="2"/>
  <c r="BL392" i="2"/>
  <c r="X392" i="2"/>
  <c r="Y392" i="2" s="1"/>
  <c r="O392" i="2"/>
  <c r="BN391" i="2"/>
  <c r="BL391" i="2"/>
  <c r="X391" i="2"/>
  <c r="BO391" i="2" s="1"/>
  <c r="O391" i="2"/>
  <c r="W387" i="2"/>
  <c r="W386" i="2"/>
  <c r="BN385" i="2"/>
  <c r="BL385" i="2"/>
  <c r="X385" i="2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O372" i="2"/>
  <c r="BN371" i="2"/>
  <c r="BL371" i="2"/>
  <c r="X371" i="2"/>
  <c r="BM371" i="2" s="1"/>
  <c r="BN370" i="2"/>
  <c r="BL370" i="2"/>
  <c r="X370" i="2"/>
  <c r="BO370" i="2" s="1"/>
  <c r="O370" i="2"/>
  <c r="BN369" i="2"/>
  <c r="BL369" i="2"/>
  <c r="X369" i="2"/>
  <c r="BM369" i="2" s="1"/>
  <c r="W367" i="2"/>
  <c r="W366" i="2"/>
  <c r="BN365" i="2"/>
  <c r="BL365" i="2"/>
  <c r="X365" i="2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X352" i="2"/>
  <c r="BO352" i="2" s="1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Y349" i="2" s="1"/>
  <c r="W347" i="2"/>
  <c r="W346" i="2"/>
  <c r="BN345" i="2"/>
  <c r="BL345" i="2"/>
  <c r="X345" i="2"/>
  <c r="BO345" i="2" s="1"/>
  <c r="O345" i="2"/>
  <c r="BN344" i="2"/>
  <c r="BL344" i="2"/>
  <c r="X344" i="2"/>
  <c r="O344" i="2"/>
  <c r="BN343" i="2"/>
  <c r="BL343" i="2"/>
  <c r="X343" i="2"/>
  <c r="O343" i="2"/>
  <c r="BN342" i="2"/>
  <c r="BL342" i="2"/>
  <c r="X342" i="2"/>
  <c r="O342" i="2"/>
  <c r="W340" i="2"/>
  <c r="W339" i="2"/>
  <c r="BN338" i="2"/>
  <c r="BL338" i="2"/>
  <c r="X338" i="2"/>
  <c r="BM338" i="2" s="1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BM313" i="2" s="1"/>
  <c r="O313" i="2"/>
  <c r="W311" i="2"/>
  <c r="W310" i="2"/>
  <c r="BN309" i="2"/>
  <c r="BL309" i="2"/>
  <c r="X309" i="2"/>
  <c r="X311" i="2" s="1"/>
  <c r="O309" i="2"/>
  <c r="W306" i="2"/>
  <c r="W305" i="2"/>
  <c r="BN304" i="2"/>
  <c r="BL304" i="2"/>
  <c r="X304" i="2"/>
  <c r="BO304" i="2" s="1"/>
  <c r="O304" i="2"/>
  <c r="BN303" i="2"/>
  <c r="BL303" i="2"/>
  <c r="X303" i="2"/>
  <c r="O303" i="2"/>
  <c r="W301" i="2"/>
  <c r="W300" i="2"/>
  <c r="BN299" i="2"/>
  <c r="BL299" i="2"/>
  <c r="X299" i="2"/>
  <c r="O299" i="2"/>
  <c r="BN298" i="2"/>
  <c r="BL298" i="2"/>
  <c r="X298" i="2"/>
  <c r="O298" i="2"/>
  <c r="BN297" i="2"/>
  <c r="BL297" i="2"/>
  <c r="X297" i="2"/>
  <c r="Y297" i="2" s="1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O287" i="2" s="1"/>
  <c r="O287" i="2"/>
  <c r="BN286" i="2"/>
  <c r="BL286" i="2"/>
  <c r="X286" i="2"/>
  <c r="Y286" i="2" s="1"/>
  <c r="O286" i="2"/>
  <c r="W284" i="2"/>
  <c r="W283" i="2"/>
  <c r="BN282" i="2"/>
  <c r="BL282" i="2"/>
  <c r="X282" i="2"/>
  <c r="BM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BM273" i="2" s="1"/>
  <c r="W271" i="2"/>
  <c r="W270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O253" i="2"/>
  <c r="W251" i="2"/>
  <c r="W250" i="2"/>
  <c r="BN249" i="2"/>
  <c r="BL249" i="2"/>
  <c r="X249" i="2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O245" i="2"/>
  <c r="BN244" i="2"/>
  <c r="BL244" i="2"/>
  <c r="X244" i="2"/>
  <c r="O244" i="2"/>
  <c r="BN243" i="2"/>
  <c r="BL243" i="2"/>
  <c r="X243" i="2"/>
  <c r="Y243" i="2" s="1"/>
  <c r="O243" i="2"/>
  <c r="BN242" i="2"/>
  <c r="BL242" i="2"/>
  <c r="X242" i="2"/>
  <c r="BO242" i="2" s="1"/>
  <c r="O242" i="2"/>
  <c r="BN241" i="2"/>
  <c r="BL241" i="2"/>
  <c r="X241" i="2"/>
  <c r="Y241" i="2" s="1"/>
  <c r="O241" i="2"/>
  <c r="BN240" i="2"/>
  <c r="BL240" i="2"/>
  <c r="X240" i="2"/>
  <c r="BO240" i="2" s="1"/>
  <c r="O240" i="2"/>
  <c r="BN239" i="2"/>
  <c r="BL239" i="2"/>
  <c r="X239" i="2"/>
  <c r="Y239" i="2" s="1"/>
  <c r="BN238" i="2"/>
  <c r="BL238" i="2"/>
  <c r="X238" i="2"/>
  <c r="BN237" i="2"/>
  <c r="BL237" i="2"/>
  <c r="X237" i="2"/>
  <c r="W234" i="2"/>
  <c r="W233" i="2"/>
  <c r="BN232" i="2"/>
  <c r="BL232" i="2"/>
  <c r="X232" i="2"/>
  <c r="O232" i="2"/>
  <c r="BN231" i="2"/>
  <c r="BL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O228" i="2" s="1"/>
  <c r="O228" i="2"/>
  <c r="BN227" i="2"/>
  <c r="BL227" i="2"/>
  <c r="X227" i="2"/>
  <c r="BM227" i="2" s="1"/>
  <c r="O227" i="2"/>
  <c r="W224" i="2"/>
  <c r="W223" i="2"/>
  <c r="BN222" i="2"/>
  <c r="BL222" i="2"/>
  <c r="X222" i="2"/>
  <c r="BO222" i="2" s="1"/>
  <c r="O222" i="2"/>
  <c r="BN221" i="2"/>
  <c r="BL221" i="2"/>
  <c r="X221" i="2"/>
  <c r="BO221" i="2" s="1"/>
  <c r="O221" i="2"/>
  <c r="BN220" i="2"/>
  <c r="BL220" i="2"/>
  <c r="X220" i="2"/>
  <c r="Y220" i="2" s="1"/>
  <c r="W218" i="2"/>
  <c r="W217" i="2"/>
  <c r="BN216" i="2"/>
  <c r="BL216" i="2"/>
  <c r="X216" i="2"/>
  <c r="O216" i="2"/>
  <c r="BN215" i="2"/>
  <c r="BL215" i="2"/>
  <c r="X215" i="2"/>
  <c r="BM215" i="2" s="1"/>
  <c r="O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X212" i="2"/>
  <c r="O212" i="2"/>
  <c r="BN211" i="2"/>
  <c r="BL211" i="2"/>
  <c r="X211" i="2"/>
  <c r="BO211" i="2" s="1"/>
  <c r="O211" i="2"/>
  <c r="BN210" i="2"/>
  <c r="BL210" i="2"/>
  <c r="X210" i="2"/>
  <c r="O210" i="2"/>
  <c r="W207" i="2"/>
  <c r="W206" i="2"/>
  <c r="BN205" i="2"/>
  <c r="BL205" i="2"/>
  <c r="X205" i="2"/>
  <c r="BO205" i="2" s="1"/>
  <c r="BN204" i="2"/>
  <c r="BL204" i="2"/>
  <c r="X204" i="2"/>
  <c r="BO204" i="2" s="1"/>
  <c r="BN203" i="2"/>
  <c r="BL203" i="2"/>
  <c r="X203" i="2"/>
  <c r="BO203" i="2" s="1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BO196" i="2" s="1"/>
  <c r="BN195" i="2"/>
  <c r="BL195" i="2"/>
  <c r="X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N188" i="2"/>
  <c r="BL188" i="2"/>
  <c r="X188" i="2"/>
  <c r="BM188" i="2" s="1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O179" i="2" s="1"/>
  <c r="O179" i="2"/>
  <c r="BN178" i="2"/>
  <c r="BL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6" i="2"/>
  <c r="W165" i="2"/>
  <c r="BN164" i="2"/>
  <c r="BL164" i="2"/>
  <c r="X164" i="2"/>
  <c r="BM164" i="2" s="1"/>
  <c r="O164" i="2"/>
  <c r="BN163" i="2"/>
  <c r="BL163" i="2"/>
  <c r="X163" i="2"/>
  <c r="BO163" i="2" s="1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BO150" i="2" s="1"/>
  <c r="O150" i="2"/>
  <c r="W147" i="2"/>
  <c r="W146" i="2"/>
  <c r="BN145" i="2"/>
  <c r="BL145" i="2"/>
  <c r="X145" i="2"/>
  <c r="Y145" i="2" s="1"/>
  <c r="BN144" i="2"/>
  <c r="BL144" i="2"/>
  <c r="X144" i="2"/>
  <c r="O144" i="2"/>
  <c r="BN143" i="2"/>
  <c r="BL143" i="2"/>
  <c r="X143" i="2"/>
  <c r="BM143" i="2" s="1"/>
  <c r="BN142" i="2"/>
  <c r="BL142" i="2"/>
  <c r="X142" i="2"/>
  <c r="Y142" i="2" s="1"/>
  <c r="O142" i="2"/>
  <c r="BN141" i="2"/>
  <c r="BL141" i="2"/>
  <c r="X141" i="2"/>
  <c r="BO141" i="2" s="1"/>
  <c r="BN140" i="2"/>
  <c r="BL140" i="2"/>
  <c r="X140" i="2"/>
  <c r="Y140" i="2" s="1"/>
  <c r="O140" i="2"/>
  <c r="W136" i="2"/>
  <c r="W135" i="2"/>
  <c r="BN134" i="2"/>
  <c r="BL134" i="2"/>
  <c r="X134" i="2"/>
  <c r="Y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O131" i="2"/>
  <c r="BN130" i="2"/>
  <c r="BL130" i="2"/>
  <c r="X130" i="2"/>
  <c r="BO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BO96" i="2" s="1"/>
  <c r="O96" i="2"/>
  <c r="BN95" i="2"/>
  <c r="BL95" i="2"/>
  <c r="X95" i="2"/>
  <c r="Y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O73" i="2"/>
  <c r="BN72" i="2"/>
  <c r="BL72" i="2"/>
  <c r="X72" i="2"/>
  <c r="BM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BO48" i="2" s="1"/>
  <c r="O48" i="2"/>
  <c r="BN47" i="2"/>
  <c r="BL47" i="2"/>
  <c r="X47" i="2"/>
  <c r="C568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F10" i="2" s="1"/>
  <c r="D7" i="2"/>
  <c r="P6" i="2"/>
  <c r="O2" i="2"/>
  <c r="Y435" i="2" l="1"/>
  <c r="Y178" i="2"/>
  <c r="Y184" i="2"/>
  <c r="BO188" i="2"/>
  <c r="Y231" i="2"/>
  <c r="Y352" i="2"/>
  <c r="Y364" i="2"/>
  <c r="Y485" i="2"/>
  <c r="Y141" i="2"/>
  <c r="BM141" i="2"/>
  <c r="Y246" i="2"/>
  <c r="BM246" i="2"/>
  <c r="Y304" i="2"/>
  <c r="BM304" i="2"/>
  <c r="Y498" i="2"/>
  <c r="BM498" i="2"/>
  <c r="Y28" i="2"/>
  <c r="BM28" i="2"/>
  <c r="BO168" i="2"/>
  <c r="Y215" i="2"/>
  <c r="Y228" i="2"/>
  <c r="BM228" i="2"/>
  <c r="BO269" i="2"/>
  <c r="Y282" i="2"/>
  <c r="Y313" i="2"/>
  <c r="Y402" i="2"/>
  <c r="Y418" i="2"/>
  <c r="Y419" i="2" s="1"/>
  <c r="Y439" i="2"/>
  <c r="X467" i="2"/>
  <c r="Y504" i="2"/>
  <c r="Y507" i="2" s="1"/>
  <c r="BM504" i="2"/>
  <c r="BO504" i="2"/>
  <c r="BO538" i="2"/>
  <c r="BM29" i="2"/>
  <c r="BM78" i="2"/>
  <c r="BO86" i="2"/>
  <c r="BM86" i="2"/>
  <c r="Y86" i="2"/>
  <c r="BO92" i="2"/>
  <c r="BM92" i="2"/>
  <c r="Y92" i="2"/>
  <c r="BM95" i="2"/>
  <c r="BM97" i="2"/>
  <c r="BO104" i="2"/>
  <c r="BM104" i="2"/>
  <c r="Y104" i="2"/>
  <c r="BM107" i="2"/>
  <c r="BO107" i="2"/>
  <c r="BM123" i="2"/>
  <c r="BM142" i="2"/>
  <c r="BO144" i="2"/>
  <c r="BM144" i="2"/>
  <c r="Y144" i="2"/>
  <c r="BM153" i="2"/>
  <c r="BM169" i="2"/>
  <c r="BO169" i="2"/>
  <c r="BM220" i="2"/>
  <c r="BM230" i="2"/>
  <c r="BM245" i="2"/>
  <c r="Y245" i="2"/>
  <c r="BO299" i="2"/>
  <c r="Y299" i="2"/>
  <c r="BO365" i="2"/>
  <c r="BM365" i="2"/>
  <c r="Y365" i="2"/>
  <c r="BM397" i="2"/>
  <c r="Y397" i="2"/>
  <c r="BO403" i="2"/>
  <c r="BM403" i="2"/>
  <c r="Y403" i="2"/>
  <c r="BM437" i="2"/>
  <c r="BM443" i="2"/>
  <c r="Y443" i="2"/>
  <c r="Y445" i="2" s="1"/>
  <c r="BO478" i="2"/>
  <c r="BM478" i="2"/>
  <c r="Y478" i="2"/>
  <c r="BO491" i="2"/>
  <c r="BM491" i="2"/>
  <c r="Y491" i="2"/>
  <c r="BO528" i="2"/>
  <c r="BM528" i="2"/>
  <c r="Y528" i="2"/>
  <c r="BM530" i="2"/>
  <c r="X25" i="2"/>
  <c r="BM55" i="2"/>
  <c r="BM67" i="2"/>
  <c r="BM71" i="2"/>
  <c r="BM74" i="2"/>
  <c r="BM85" i="2"/>
  <c r="BM102" i="2"/>
  <c r="BM113" i="2"/>
  <c r="BM115" i="2"/>
  <c r="BO131" i="2"/>
  <c r="BM131" i="2"/>
  <c r="Y131" i="2"/>
  <c r="BM134" i="2"/>
  <c r="BM145" i="2"/>
  <c r="BM179" i="2"/>
  <c r="BM180" i="2"/>
  <c r="BM212" i="2"/>
  <c r="Y212" i="2"/>
  <c r="BM214" i="2"/>
  <c r="BO216" i="2"/>
  <c r="BM216" i="2"/>
  <c r="Y216" i="2"/>
  <c r="BM240" i="2"/>
  <c r="BM249" i="2"/>
  <c r="Y249" i="2"/>
  <c r="BO266" i="2"/>
  <c r="BM266" i="2"/>
  <c r="Y266" i="2"/>
  <c r="BM334" i="2"/>
  <c r="BO378" i="2"/>
  <c r="BM378" i="2"/>
  <c r="Y378" i="2"/>
  <c r="BO423" i="2"/>
  <c r="BM423" i="2"/>
  <c r="Y423" i="2"/>
  <c r="X446" i="2"/>
  <c r="BM448" i="2"/>
  <c r="X450" i="2"/>
  <c r="BO458" i="2"/>
  <c r="BM458" i="2"/>
  <c r="Y458" i="2"/>
  <c r="BM483" i="2"/>
  <c r="BM500" i="2"/>
  <c r="BM505" i="2"/>
  <c r="BM546" i="2"/>
  <c r="BO546" i="2"/>
  <c r="BM98" i="2"/>
  <c r="BM103" i="2"/>
  <c r="BM106" i="2"/>
  <c r="BM109" i="2"/>
  <c r="BM111" i="2"/>
  <c r="BM122" i="2"/>
  <c r="BM124" i="2"/>
  <c r="BM132" i="2"/>
  <c r="BM140" i="2"/>
  <c r="BM151" i="2"/>
  <c r="BM156" i="2"/>
  <c r="X218" i="2"/>
  <c r="BM213" i="2"/>
  <c r="BM239" i="2"/>
  <c r="BM255" i="2"/>
  <c r="BM287" i="2"/>
  <c r="BM297" i="2"/>
  <c r="BO313" i="2"/>
  <c r="BM336" i="2"/>
  <c r="BM392" i="2"/>
  <c r="Y412" i="2"/>
  <c r="BO412" i="2"/>
  <c r="Y384" i="2"/>
  <c r="BM370" i="2"/>
  <c r="Y276" i="2"/>
  <c r="BM205" i="2"/>
  <c r="BM204" i="2"/>
  <c r="BM202" i="2"/>
  <c r="BM198" i="2"/>
  <c r="BM190" i="2"/>
  <c r="BM189" i="2"/>
  <c r="BM176" i="2"/>
  <c r="BO174" i="2"/>
  <c r="BO164" i="2"/>
  <c r="BM150" i="2"/>
  <c r="BM121" i="2"/>
  <c r="Y121" i="2"/>
  <c r="X34" i="2"/>
  <c r="BM27" i="2"/>
  <c r="X57" i="2"/>
  <c r="BM53" i="2"/>
  <c r="BO69" i="2"/>
  <c r="Y69" i="2"/>
  <c r="Y73" i="2"/>
  <c r="BM73" i="2"/>
  <c r="BM152" i="2"/>
  <c r="BO152" i="2"/>
  <c r="Y152" i="2"/>
  <c r="BM232" i="2"/>
  <c r="BO232" i="2"/>
  <c r="Y232" i="2"/>
  <c r="BM238" i="2"/>
  <c r="Y238" i="2"/>
  <c r="BO238" i="2"/>
  <c r="BM248" i="2"/>
  <c r="BO248" i="2"/>
  <c r="X358" i="2"/>
  <c r="Y23" i="2"/>
  <c r="BM23" i="2"/>
  <c r="W562" i="2"/>
  <c r="BO30" i="2"/>
  <c r="Y30" i="2"/>
  <c r="Y48" i="2"/>
  <c r="BM48" i="2"/>
  <c r="BO56" i="2"/>
  <c r="BM56" i="2"/>
  <c r="Y70" i="2"/>
  <c r="BM70" i="2"/>
  <c r="BO79" i="2"/>
  <c r="Y79" i="2"/>
  <c r="Y96" i="2"/>
  <c r="BM96" i="2"/>
  <c r="BM155" i="2"/>
  <c r="BO155" i="2"/>
  <c r="Y196" i="2"/>
  <c r="BM196" i="2"/>
  <c r="Y237" i="2"/>
  <c r="BM237" i="2"/>
  <c r="BO237" i="2"/>
  <c r="BO298" i="2"/>
  <c r="BM298" i="2"/>
  <c r="Y298" i="2"/>
  <c r="BO343" i="2"/>
  <c r="Y343" i="2"/>
  <c r="BM343" i="2"/>
  <c r="X346" i="2"/>
  <c r="Y385" i="2"/>
  <c r="Y386" i="2" s="1"/>
  <c r="BM385" i="2"/>
  <c r="BO385" i="2"/>
  <c r="X387" i="2"/>
  <c r="BO518" i="2"/>
  <c r="BM518" i="2"/>
  <c r="BO522" i="2"/>
  <c r="BM522" i="2"/>
  <c r="Y56" i="2"/>
  <c r="BM61" i="2"/>
  <c r="Y65" i="2"/>
  <c r="BM65" i="2"/>
  <c r="BM69" i="2"/>
  <c r="BO76" i="2"/>
  <c r="Y76" i="2"/>
  <c r="BM80" i="2"/>
  <c r="BO80" i="2"/>
  <c r="BM110" i="2"/>
  <c r="BO110" i="2"/>
  <c r="Y110" i="2"/>
  <c r="BO192" i="2"/>
  <c r="Y192" i="2"/>
  <c r="BM192" i="2"/>
  <c r="BM242" i="2"/>
  <c r="Y242" i="2"/>
  <c r="BO260" i="2"/>
  <c r="BM260" i="2"/>
  <c r="Y260" i="2"/>
  <c r="BO372" i="2"/>
  <c r="BM372" i="2"/>
  <c r="X373" i="2"/>
  <c r="BO413" i="2"/>
  <c r="Y413" i="2"/>
  <c r="BM413" i="2"/>
  <c r="BO510" i="2"/>
  <c r="BM510" i="2"/>
  <c r="X511" i="2"/>
  <c r="Y510" i="2"/>
  <c r="Y511" i="2" s="1"/>
  <c r="BO27" i="2"/>
  <c r="BM30" i="2"/>
  <c r="X42" i="2"/>
  <c r="X43" i="2"/>
  <c r="BO53" i="2"/>
  <c r="Y72" i="2"/>
  <c r="BO72" i="2"/>
  <c r="BO73" i="2"/>
  <c r="Y77" i="2"/>
  <c r="BM77" i="2"/>
  <c r="BM79" i="2"/>
  <c r="Y80" i="2"/>
  <c r="BM114" i="2"/>
  <c r="Y114" i="2"/>
  <c r="Y253" i="2"/>
  <c r="BO253" i="2"/>
  <c r="BM350" i="2"/>
  <c r="BO350" i="2"/>
  <c r="Y350" i="2"/>
  <c r="X393" i="2"/>
  <c r="X394" i="2"/>
  <c r="BM391" i="2"/>
  <c r="Y407" i="2"/>
  <c r="BM407" i="2"/>
  <c r="BO436" i="2"/>
  <c r="BM436" i="2"/>
  <c r="Y436" i="2"/>
  <c r="BO496" i="2"/>
  <c r="BM496" i="2"/>
  <c r="Y496" i="2"/>
  <c r="BM548" i="2"/>
  <c r="BO548" i="2"/>
  <c r="BO95" i="2"/>
  <c r="Y98" i="2"/>
  <c r="BO109" i="2"/>
  <c r="X117" i="2"/>
  <c r="Y123" i="2"/>
  <c r="Y130" i="2"/>
  <c r="BO134" i="2"/>
  <c r="BO145" i="2"/>
  <c r="Y151" i="2"/>
  <c r="Y156" i="2"/>
  <c r="Y158" i="2"/>
  <c r="Y179" i="2"/>
  <c r="Y227" i="2"/>
  <c r="Y240" i="2"/>
  <c r="BO399" i="2"/>
  <c r="Y399" i="2"/>
  <c r="BO408" i="2"/>
  <c r="Y408" i="2"/>
  <c r="Y414" i="2"/>
  <c r="Y452" i="2"/>
  <c r="Y453" i="2" s="1"/>
  <c r="X454" i="2"/>
  <c r="BO452" i="2"/>
  <c r="Y457" i="2"/>
  <c r="BM457" i="2"/>
  <c r="BO465" i="2"/>
  <c r="BM465" i="2"/>
  <c r="BO524" i="2"/>
  <c r="BM524" i="2"/>
  <c r="BO120" i="2"/>
  <c r="BO125" i="2"/>
  <c r="BO158" i="2"/>
  <c r="I568" i="2"/>
  <c r="X182" i="2"/>
  <c r="BO186" i="2"/>
  <c r="Y194" i="2"/>
  <c r="BM194" i="2"/>
  <c r="BO195" i="2"/>
  <c r="Y195" i="2"/>
  <c r="BO227" i="2"/>
  <c r="BO254" i="2"/>
  <c r="BO256" i="2"/>
  <c r="BM256" i="2"/>
  <c r="BO262" i="2"/>
  <c r="Y262" i="2"/>
  <c r="BO273" i="2"/>
  <c r="BO280" i="2"/>
  <c r="X306" i="2"/>
  <c r="Y303" i="2"/>
  <c r="Y305" i="2" s="1"/>
  <c r="BO344" i="2"/>
  <c r="BM344" i="2"/>
  <c r="BO356" i="2"/>
  <c r="Y356" i="2"/>
  <c r="BO444" i="2"/>
  <c r="U568" i="2"/>
  <c r="Y464" i="2"/>
  <c r="X466" i="2"/>
  <c r="X471" i="2"/>
  <c r="BO469" i="2"/>
  <c r="Y469" i="2"/>
  <c r="Y470" i="2" s="1"/>
  <c r="X492" i="2"/>
  <c r="X493" i="2"/>
  <c r="BM490" i="2"/>
  <c r="Y517" i="2"/>
  <c r="BM517" i="2"/>
  <c r="Y521" i="2"/>
  <c r="BM521" i="2"/>
  <c r="X533" i="2"/>
  <c r="BM529" i="2"/>
  <c r="Y531" i="2"/>
  <c r="BM531" i="2"/>
  <c r="BO532" i="2"/>
  <c r="Y532" i="2"/>
  <c r="Y85" i="2"/>
  <c r="Y103" i="2"/>
  <c r="Y113" i="2"/>
  <c r="Y125" i="2"/>
  <c r="Y203" i="2"/>
  <c r="Y204" i="2"/>
  <c r="BM211" i="2"/>
  <c r="Y211" i="2"/>
  <c r="Y256" i="2"/>
  <c r="BO265" i="2"/>
  <c r="Y273" i="2"/>
  <c r="X289" i="2"/>
  <c r="Y296" i="2"/>
  <c r="BM296" i="2"/>
  <c r="O568" i="2"/>
  <c r="X310" i="2"/>
  <c r="BM309" i="2"/>
  <c r="BO309" i="2"/>
  <c r="BO338" i="2"/>
  <c r="X347" i="2"/>
  <c r="BO342" i="2"/>
  <c r="X381" i="2"/>
  <c r="BM376" i="2"/>
  <c r="BO392" i="2"/>
  <c r="Y396" i="2"/>
  <c r="BM396" i="2"/>
  <c r="Y398" i="2"/>
  <c r="X425" i="2"/>
  <c r="BO459" i="2"/>
  <c r="Y459" i="2"/>
  <c r="V568" i="2"/>
  <c r="BO475" i="2"/>
  <c r="Y475" i="2"/>
  <c r="Y486" i="2"/>
  <c r="BM486" i="2"/>
  <c r="W568" i="2"/>
  <c r="X526" i="2"/>
  <c r="BM516" i="2"/>
  <c r="BO520" i="2"/>
  <c r="BM520" i="2"/>
  <c r="BM540" i="2"/>
  <c r="BO540" i="2"/>
  <c r="Y29" i="2"/>
  <c r="X35" i="2"/>
  <c r="X39" i="2"/>
  <c r="Y55" i="2"/>
  <c r="X82" i="2"/>
  <c r="Y67" i="2"/>
  <c r="Y71" i="2"/>
  <c r="Y74" i="2"/>
  <c r="Y78" i="2"/>
  <c r="Y97" i="2"/>
  <c r="Y102" i="2"/>
  <c r="Y106" i="2"/>
  <c r="Y111" i="2"/>
  <c r="Y115" i="2"/>
  <c r="BM116" i="2"/>
  <c r="BM120" i="2"/>
  <c r="X127" i="2"/>
  <c r="Y122" i="2"/>
  <c r="BO124" i="2"/>
  <c r="Y132" i="2"/>
  <c r="X147" i="2"/>
  <c r="Y143" i="2"/>
  <c r="Y146" i="2" s="1"/>
  <c r="Y150" i="2"/>
  <c r="BM173" i="2"/>
  <c r="BO176" i="2"/>
  <c r="BO178" i="2"/>
  <c r="BO180" i="2"/>
  <c r="BO184" i="2"/>
  <c r="BM186" i="2"/>
  <c r="BO212" i="2"/>
  <c r="BO215" i="2"/>
  <c r="Y221" i="2"/>
  <c r="Y244" i="2"/>
  <c r="BO244" i="2"/>
  <c r="BO245" i="2"/>
  <c r="BM254" i="2"/>
  <c r="BO255" i="2"/>
  <c r="BM262" i="2"/>
  <c r="Y265" i="2"/>
  <c r="BM280" i="2"/>
  <c r="Y287" i="2"/>
  <c r="BM288" i="2"/>
  <c r="BM293" i="2"/>
  <c r="Y309" i="2"/>
  <c r="Y310" i="2" s="1"/>
  <c r="Y338" i="2"/>
  <c r="Y342" i="2"/>
  <c r="X354" i="2"/>
  <c r="BO364" i="2"/>
  <c r="Y370" i="2"/>
  <c r="BO371" i="2"/>
  <c r="Y371" i="2"/>
  <c r="Y376" i="2"/>
  <c r="BO377" i="2"/>
  <c r="Y377" i="2"/>
  <c r="BO402" i="2"/>
  <c r="BO404" i="2"/>
  <c r="BM404" i="2"/>
  <c r="BM406" i="2"/>
  <c r="Y406" i="2"/>
  <c r="BO422" i="2"/>
  <c r="Y422" i="2"/>
  <c r="BO439" i="2"/>
  <c r="BO443" i="2"/>
  <c r="BM444" i="2"/>
  <c r="X460" i="2"/>
  <c r="Y465" i="2"/>
  <c r="BM469" i="2"/>
  <c r="BO476" i="2"/>
  <c r="BM476" i="2"/>
  <c r="BO482" i="2"/>
  <c r="BM482" i="2"/>
  <c r="X501" i="2"/>
  <c r="BO495" i="2"/>
  <c r="Y495" i="2"/>
  <c r="Y519" i="2"/>
  <c r="BM519" i="2"/>
  <c r="Y523" i="2"/>
  <c r="BM523" i="2"/>
  <c r="BM532" i="2"/>
  <c r="X534" i="2"/>
  <c r="BO481" i="2"/>
  <c r="X542" i="2"/>
  <c r="X550" i="2"/>
  <c r="BO198" i="2"/>
  <c r="BO202" i="2"/>
  <c r="BO220" i="2"/>
  <c r="BO231" i="2"/>
  <c r="BO239" i="2"/>
  <c r="BO276" i="2"/>
  <c r="BO282" i="2"/>
  <c r="X290" i="2"/>
  <c r="BO286" i="2"/>
  <c r="BO297" i="2"/>
  <c r="X317" i="2"/>
  <c r="BO334" i="2"/>
  <c r="BO336" i="2"/>
  <c r="X374" i="2"/>
  <c r="BO369" i="2"/>
  <c r="BO384" i="2"/>
  <c r="X416" i="2"/>
  <c r="BO435" i="2"/>
  <c r="BO448" i="2"/>
  <c r="Y477" i="2"/>
  <c r="Y481" i="2"/>
  <c r="BO485" i="2"/>
  <c r="Y497" i="2"/>
  <c r="Y500" i="2"/>
  <c r="X508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3" i="2" s="1"/>
  <c r="Y229" i="2"/>
  <c r="X233" i="2"/>
  <c r="BO275" i="2"/>
  <c r="Y275" i="2"/>
  <c r="Y331" i="2"/>
  <c r="BO337" i="2"/>
  <c r="BM337" i="2"/>
  <c r="Y337" i="2"/>
  <c r="BM93" i="2"/>
  <c r="Y173" i="2"/>
  <c r="Y205" i="2"/>
  <c r="Y206" i="2" s="1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BM414" i="2"/>
  <c r="BM418" i="2"/>
  <c r="BM422" i="2"/>
  <c r="Y424" i="2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487" i="2" l="1"/>
  <c r="Y425" i="2"/>
  <c r="Y289" i="2"/>
  <c r="Y117" i="2"/>
  <c r="Y283" i="2"/>
  <c r="Y99" i="2"/>
  <c r="Y126" i="2"/>
  <c r="Y440" i="2"/>
  <c r="Y381" i="2"/>
  <c r="Y277" i="2"/>
  <c r="Y57" i="2"/>
  <c r="Y250" i="2"/>
  <c r="Y89" i="2"/>
  <c r="Y501" i="2"/>
  <c r="Y316" i="2"/>
  <c r="Y373" i="2"/>
  <c r="Y34" i="2"/>
  <c r="Y409" i="2"/>
  <c r="X558" i="2"/>
  <c r="Y431" i="2"/>
  <c r="Y346" i="2"/>
  <c r="Y270" i="2"/>
  <c r="X560" i="2"/>
  <c r="Y159" i="2"/>
  <c r="Y233" i="2"/>
  <c r="Y135" i="2"/>
  <c r="Y82" i="2"/>
  <c r="Y466" i="2"/>
  <c r="Y460" i="2"/>
  <c r="Y415" i="2"/>
  <c r="Y257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Y563" i="2" l="1"/>
  <c r="X561" i="2"/>
</calcChain>
</file>

<file path=xl/sharedStrings.xml><?xml version="1.0" encoding="utf-8"?>
<sst xmlns="http://schemas.openxmlformats.org/spreadsheetml/2006/main" count="3805" uniqueCount="842">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</sst>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 t="s">
        <v>841</v>
      </c>
      <c r="I5" s="399"/>
      <c r="J5" s="399"/>
      <c r="K5" s="399"/>
      <c r="L5" s="399"/>
      <c r="M5" s="70"/>
      <c r="O5" s="26" t="s">
        <v>4</v>
      </c>
      <c r="P5" s="401">
        <v>45470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Четверг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0.375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hidden="1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hidden="1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hidden="1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hidden="1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hidden="1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hidden="1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hidden="1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hidden="1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hidden="1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hidden="1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hidden="1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20</v>
      </c>
      <c r="X53" s="54">
        <f>IFERROR(IF(W53="",0,CEILING((W53/$H53),1)*$H53),"")</f>
        <v>21.6</v>
      </c>
      <c r="Y53" s="40">
        <f>IFERROR(IF(X53=0,"",ROUNDUP(X53/H53,0)*0.02175),"")</f>
        <v>4.3499999999999997E-2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20.888888888888886</v>
      </c>
      <c r="BM53" s="77">
        <f>IFERROR(X53*I53/H53,"0")</f>
        <v>22.56</v>
      </c>
      <c r="BN53" s="77">
        <f>IFERROR(1/J53*(W53/H53),"0")</f>
        <v>3.306878306878306E-2</v>
      </c>
      <c r="BO53" s="77">
        <f>IFERROR(1/J53*(X53/H53),"0")</f>
        <v>3.5714285714285712E-2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67</v>
      </c>
      <c r="X55" s="54">
        <f>IFERROR(IF(W55="",0,CEILING((W55/$H55),1)*$H55),"")</f>
        <v>67.5</v>
      </c>
      <c r="Y55" s="40">
        <f>IFERROR(IF(X55=0,"",ROUNDUP(X55/H55,0)*0.00937),"")</f>
        <v>0.14055000000000001</v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70.573333333333338</v>
      </c>
      <c r="BM55" s="77">
        <f>IFERROR(X55*I55/H55,"0")</f>
        <v>71.099999999999994</v>
      </c>
      <c r="BN55" s="77">
        <f>IFERROR(1/J55*(W55/H55),"0")</f>
        <v>0.12407407407407407</v>
      </c>
      <c r="BO55" s="77">
        <f>IFERROR(1/J55*(X55/H55),"0")</f>
        <v>0.125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16.74074074074074</v>
      </c>
      <c r="X57" s="42">
        <f>IFERROR(X53/H53,"0")+IFERROR(X54/H54,"0")+IFERROR(X55/H55,"0")+IFERROR(X56/H56,"0")</f>
        <v>17</v>
      </c>
      <c r="Y57" s="42">
        <f>IFERROR(IF(Y53="",0,Y53),"0")+IFERROR(IF(Y54="",0,Y54),"0")+IFERROR(IF(Y55="",0,Y55),"0")+IFERROR(IF(Y56="",0,Y56),"0")</f>
        <v>0.18404999999999999</v>
      </c>
      <c r="Z57" s="65"/>
      <c r="AA57" s="65"/>
    </row>
    <row r="58" spans="1:67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87</v>
      </c>
      <c r="X58" s="42">
        <f>IFERROR(SUM(X53:X56),"0")</f>
        <v>89.1</v>
      </c>
      <c r="Y58" s="41"/>
      <c r="Z58" s="65"/>
      <c r="AA58" s="65"/>
    </row>
    <row r="59" spans="1:67" ht="16.5" hidden="1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hidden="1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hidden="1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hidden="1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hidden="1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hidden="1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50</v>
      </c>
      <c r="X66" s="54">
        <f t="shared" si="6"/>
        <v>54</v>
      </c>
      <c r="Y66" s="40">
        <f t="shared" si="7"/>
        <v>0.10874999999999999</v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52.222222222222221</v>
      </c>
      <c r="BM66" s="77">
        <f t="shared" si="9"/>
        <v>56.4</v>
      </c>
      <c r="BN66" s="77">
        <f t="shared" si="10"/>
        <v>8.2671957671957674E-2</v>
      </c>
      <c r="BO66" s="77">
        <f t="shared" si="11"/>
        <v>8.9285714285714274E-2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18</v>
      </c>
      <c r="X75" s="54">
        <f t="shared" si="6"/>
        <v>18</v>
      </c>
      <c r="Y75" s="40">
        <f t="shared" si="12"/>
        <v>3.7479999999999999E-2</v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18.84</v>
      </c>
      <c r="BM75" s="77">
        <f t="shared" si="9"/>
        <v>18.84</v>
      </c>
      <c r="BN75" s="77">
        <f t="shared" si="10"/>
        <v>3.3333333333333333E-2</v>
      </c>
      <c r="BO75" s="77">
        <f t="shared" si="11"/>
        <v>3.3333333333333333E-2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8.6296296296296298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9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0.14622999999999997</v>
      </c>
      <c r="Z82" s="65"/>
      <c r="AA82" s="65"/>
    </row>
    <row r="83" spans="1:67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68</v>
      </c>
      <c r="X83" s="42">
        <f>IFERROR(SUM(X61:X81),"0")</f>
        <v>72</v>
      </c>
      <c r="Y83" s="41"/>
      <c r="Z83" s="65"/>
      <c r="AA83" s="65"/>
    </row>
    <row r="84" spans="1:67" ht="14.25" hidden="1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hidden="1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hidden="1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idden="1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hidden="1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hidden="1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25</v>
      </c>
      <c r="X102" s="54">
        <f t="shared" ref="X102:X116" si="18">IFERROR(IF(W102="",0,CEILING((W102/$H102),1)*$H102),"")</f>
        <v>32.4</v>
      </c>
      <c r="Y102" s="40">
        <f>IFERROR(IF(X102=0,"",ROUNDUP(X102/H102,0)*0.02175),"")</f>
        <v>8.6999999999999994E-2</v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26.74074074074074</v>
      </c>
      <c r="BM102" s="77">
        <f t="shared" ref="BM102:BM116" si="20">IFERROR(X102*I102/H102,"0")</f>
        <v>34.655999999999999</v>
      </c>
      <c r="BN102" s="77">
        <f t="shared" ref="BN102:BN116" si="21">IFERROR(1/J102*(W102/H102),"0")</f>
        <v>5.5114638447971778E-2</v>
      </c>
      <c r="BO102" s="77">
        <f t="shared" ref="BO102:BO116" si="22">IFERROR(1/J102*(X102/H102),"0")</f>
        <v>7.1428571428571425E-2</v>
      </c>
    </row>
    <row r="103" spans="1:67" ht="27" hidden="1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hidden="1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hidden="1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hidden="1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43</v>
      </c>
      <c r="X108" s="54">
        <f t="shared" si="18"/>
        <v>43.2</v>
      </c>
      <c r="Y108" s="40">
        <f>IFERROR(IF(X108=0,"",ROUNDUP(X108/H108,0)*0.00753),"")</f>
        <v>0.12048</v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47.331851851851845</v>
      </c>
      <c r="BM108" s="77">
        <f t="shared" si="20"/>
        <v>47.552</v>
      </c>
      <c r="BN108" s="77">
        <f t="shared" si="21"/>
        <v>0.10208926875593542</v>
      </c>
      <c r="BO108" s="77">
        <f t="shared" si="22"/>
        <v>0.10256410256410256</v>
      </c>
    </row>
    <row r="109" spans="1:67" ht="27" hidden="1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hidden="1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19.012345679012345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0.20748</v>
      </c>
      <c r="Z117" s="65"/>
      <c r="AA117" s="65"/>
    </row>
    <row r="118" spans="1:67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68</v>
      </c>
      <c r="X118" s="42">
        <f>IFERROR(SUM(X102:X116),"0")</f>
        <v>75.599999999999994</v>
      </c>
      <c r="Y118" s="41"/>
      <c r="Z118" s="65"/>
      <c r="AA118" s="65"/>
    </row>
    <row r="119" spans="1:67" ht="14.25" hidden="1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hidden="1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120</v>
      </c>
      <c r="X121" s="54">
        <f t="shared" si="23"/>
        <v>124.8</v>
      </c>
      <c r="Y121" s="40">
        <f>IFERROR(IF(X121=0,"",ROUNDUP(X121/H121,0)*0.02175),"")</f>
        <v>0.34799999999999998</v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127.38461538461537</v>
      </c>
      <c r="BM121" s="77">
        <f t="shared" si="25"/>
        <v>132.47999999999999</v>
      </c>
      <c r="BN121" s="77">
        <f t="shared" si="26"/>
        <v>0.27472527472527469</v>
      </c>
      <c r="BO121" s="77">
        <f t="shared" si="27"/>
        <v>0.2857142857142857</v>
      </c>
    </row>
    <row r="122" spans="1:67" ht="27" hidden="1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hidden="1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hidden="1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15.384615384615385</v>
      </c>
      <c r="X126" s="42">
        <f>IFERROR(X120/H120,"0")+IFERROR(X121/H121,"0")+IFERROR(X122/H122,"0")+IFERROR(X123/H123,"0")+IFERROR(X124/H124,"0")+IFERROR(X125/H125,"0")</f>
        <v>16</v>
      </c>
      <c r="Y126" s="42">
        <f>IFERROR(IF(Y120="",0,Y120),"0")+IFERROR(IF(Y121="",0,Y121),"0")+IFERROR(IF(Y122="",0,Y122),"0")+IFERROR(IF(Y123="",0,Y123),"0")+IFERROR(IF(Y124="",0,Y124),"0")+IFERROR(IF(Y125="",0,Y125),"0")</f>
        <v>0.34799999999999998</v>
      </c>
      <c r="Z126" s="65"/>
      <c r="AA126" s="65"/>
    </row>
    <row r="127" spans="1:67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120</v>
      </c>
      <c r="X127" s="42">
        <f>IFERROR(SUM(X120:X125),"0")</f>
        <v>124.8</v>
      </c>
      <c r="Y127" s="41"/>
      <c r="Z127" s="65"/>
      <c r="AA127" s="65"/>
    </row>
    <row r="128" spans="1:67" ht="16.5" hidden="1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hidden="1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165</v>
      </c>
      <c r="X130" s="54">
        <f>IFERROR(IF(W130="",0,CEILING((W130/$H130),1)*$H130),"")</f>
        <v>170.1</v>
      </c>
      <c r="Y130" s="40">
        <f>IFERROR(IF(X130=0,"",ROUNDUP(X130/H130,0)*0.02175),"")</f>
        <v>0.45674999999999999</v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176.36666666666667</v>
      </c>
      <c r="BM130" s="77">
        <f>IFERROR(X130*I130/H130,"0")</f>
        <v>181.81800000000001</v>
      </c>
      <c r="BN130" s="77">
        <f>IFERROR(1/J130*(W130/H130),"0")</f>
        <v>0.36375661375661372</v>
      </c>
      <c r="BO130" s="77">
        <f>IFERROR(1/J130*(X130/H130),"0")</f>
        <v>0.375</v>
      </c>
    </row>
    <row r="131" spans="1:67" ht="27" hidden="1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hidden="1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18</v>
      </c>
      <c r="X133" s="54">
        <f>IFERROR(IF(W133="",0,CEILING((W133/$H133),1)*$H133),"")</f>
        <v>18.900000000000002</v>
      </c>
      <c r="Y133" s="40">
        <f>IFERROR(IF(X133=0,"",ROUNDUP(X133/H133,0)*0.00753),"")</f>
        <v>5.271E-2</v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19.813333333333333</v>
      </c>
      <c r="BM133" s="77">
        <f>IFERROR(X133*I133/H133,"0")</f>
        <v>20.804000000000002</v>
      </c>
      <c r="BN133" s="77">
        <f>IFERROR(1/J133*(W133/H133),"0")</f>
        <v>4.2735042735042729E-2</v>
      </c>
      <c r="BO133" s="77">
        <f>IFERROR(1/J133*(X133/H133),"0")</f>
        <v>4.4871794871794872E-2</v>
      </c>
    </row>
    <row r="134" spans="1:67" ht="16.5" hidden="1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27.037037037037038</v>
      </c>
      <c r="X135" s="42">
        <f>IFERROR(X130/H130,"0")+IFERROR(X131/H131,"0")+IFERROR(X132/H132,"0")+IFERROR(X133/H133,"0")+IFERROR(X134/H134,"0")</f>
        <v>28</v>
      </c>
      <c r="Y135" s="42">
        <f>IFERROR(IF(Y130="",0,Y130),"0")+IFERROR(IF(Y131="",0,Y131),"0")+IFERROR(IF(Y132="",0,Y132),"0")+IFERROR(IF(Y133="",0,Y133),"0")+IFERROR(IF(Y134="",0,Y134),"0")</f>
        <v>0.50946000000000002</v>
      </c>
      <c r="Z135" s="65"/>
      <c r="AA135" s="65"/>
    </row>
    <row r="136" spans="1:67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183</v>
      </c>
      <c r="X136" s="42">
        <f>IFERROR(SUM(X130:X134),"0")</f>
        <v>189</v>
      </c>
      <c r="Y136" s="41"/>
      <c r="Z136" s="65"/>
      <c r="AA136" s="65"/>
    </row>
    <row r="137" spans="1:67" ht="27.75" hidden="1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hidden="1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hidden="1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hidden="1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hidden="1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hidden="1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hidden="1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hidden="1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hidden="1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hidden="1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hidden="1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hidden="1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hidden="1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60</v>
      </c>
      <c r="X150" s="54">
        <f t="shared" ref="X150:X158" si="34">IFERROR(IF(W150="",0,CEILING((W150/$H150),1)*$H150),"")</f>
        <v>63</v>
      </c>
      <c r="Y150" s="40">
        <f>IFERROR(IF(X150=0,"",ROUNDUP(X150/H150,0)*0.00753),"")</f>
        <v>0.11295000000000001</v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63.714285714285715</v>
      </c>
      <c r="BM150" s="77">
        <f t="shared" ref="BM150:BM158" si="36">IFERROR(X150*I150/H150,"0")</f>
        <v>66.900000000000006</v>
      </c>
      <c r="BN150" s="77">
        <f t="shared" ref="BN150:BN158" si="37">IFERROR(1/J150*(W150/H150),"0")</f>
        <v>9.1575091575091569E-2</v>
      </c>
      <c r="BO150" s="77">
        <f t="shared" ref="BO150:BO158" si="38">IFERROR(1/J150*(X150/H150),"0")</f>
        <v>9.6153846153846145E-2</v>
      </c>
    </row>
    <row r="151" spans="1:67" ht="27" hidden="1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210</v>
      </c>
      <c r="X152" s="54">
        <f t="shared" si="34"/>
        <v>210</v>
      </c>
      <c r="Y152" s="40">
        <f>IFERROR(IF(X152=0,"",ROUNDUP(X152/H152,0)*0.00753),"")</f>
        <v>0.3765</v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220.00000000000003</v>
      </c>
      <c r="BM152" s="77">
        <f t="shared" si="36"/>
        <v>220.00000000000003</v>
      </c>
      <c r="BN152" s="77">
        <f t="shared" si="37"/>
        <v>0.32051282051282048</v>
      </c>
      <c r="BO152" s="77">
        <f t="shared" si="38"/>
        <v>0.32051282051282048</v>
      </c>
    </row>
    <row r="153" spans="1:67" ht="27" hidden="1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hidden="1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hidden="1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hidden="1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hidden="1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hidden="1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64.285714285714278</v>
      </c>
      <c r="X159" s="42">
        <f>IFERROR(X150/H150,"0")+IFERROR(X151/H151,"0")+IFERROR(X152/H152,"0")+IFERROR(X153/H153,"0")+IFERROR(X154/H154,"0")+IFERROR(X155/H155,"0")+IFERROR(X156/H156,"0")+IFERROR(X157/H157,"0")+IFERROR(X158/H158,"0")</f>
        <v>65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0.48945</v>
      </c>
      <c r="Z159" s="65"/>
      <c r="AA159" s="65"/>
    </row>
    <row r="160" spans="1:67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270</v>
      </c>
      <c r="X160" s="42">
        <f>IFERROR(SUM(X150:X158),"0")</f>
        <v>273</v>
      </c>
      <c r="Y160" s="41"/>
      <c r="Z160" s="65"/>
      <c r="AA160" s="65"/>
    </row>
    <row r="161" spans="1:67" ht="16.5" hidden="1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hidden="1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hidden="1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18</v>
      </c>
      <c r="X164" s="54">
        <f>IFERROR(IF(W164="",0,CEILING((W164/$H164),1)*$H164),"")</f>
        <v>18.900000000000002</v>
      </c>
      <c r="Y164" s="40">
        <f>IFERROR(IF(X164=0,"",ROUNDUP(X164/H164,0)*0.00753),"")</f>
        <v>5.271E-2</v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19.333333333333332</v>
      </c>
      <c r="BM164" s="77">
        <f>IFERROR(X164*I164/H164,"0")</f>
        <v>20.3</v>
      </c>
      <c r="BN164" s="77">
        <f>IFERROR(1/J164*(W164/H164),"0")</f>
        <v>4.2735042735042729E-2</v>
      </c>
      <c r="BO164" s="77">
        <f>IFERROR(1/J164*(X164/H164),"0")</f>
        <v>4.4871794871794872E-2</v>
      </c>
    </row>
    <row r="165" spans="1:67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6.6666666666666661</v>
      </c>
      <c r="X165" s="42">
        <f>IFERROR(X163/H163,"0")+IFERROR(X164/H164,"0")</f>
        <v>7</v>
      </c>
      <c r="Y165" s="42">
        <f>IFERROR(IF(Y163="",0,Y163),"0")+IFERROR(IF(Y164="",0,Y164),"0")</f>
        <v>5.271E-2</v>
      </c>
      <c r="Z165" s="65"/>
      <c r="AA165" s="65"/>
    </row>
    <row r="166" spans="1:67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18</v>
      </c>
      <c r="X166" s="42">
        <f>IFERROR(SUM(X163:X164),"0")</f>
        <v>18.900000000000002</v>
      </c>
      <c r="Y166" s="41"/>
      <c r="Z166" s="65"/>
      <c r="AA166" s="65"/>
    </row>
    <row r="167" spans="1:67" ht="14.25" hidden="1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hidden="1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hidden="1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925</v>
      </c>
      <c r="X173" s="54">
        <f t="shared" ref="X173:X180" si="39">IFERROR(IF(W173="",0,CEILING((W173/$H173),1)*$H173),"")</f>
        <v>928.80000000000007</v>
      </c>
      <c r="Y173" s="40">
        <f>IFERROR(IF(X173=0,"",ROUNDUP(X173/H173,0)*0.00937),"")</f>
        <v>1.61164</v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960.97222222222217</v>
      </c>
      <c r="BM173" s="77">
        <f t="shared" ref="BM173:BM180" si="41">IFERROR(X173*I173/H173,"0")</f>
        <v>964.92000000000019</v>
      </c>
      <c r="BN173" s="77">
        <f t="shared" ref="BN173:BN180" si="42">IFERROR(1/J173*(W173/H173),"0")</f>
        <v>1.4274691358024689</v>
      </c>
      <c r="BO173" s="77">
        <f t="shared" ref="BO173:BO180" si="43">IFERROR(1/J173*(X173/H173),"0")</f>
        <v>1.4333333333333333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500</v>
      </c>
      <c r="X174" s="54">
        <f t="shared" si="39"/>
        <v>502.20000000000005</v>
      </c>
      <c r="Y174" s="40">
        <f>IFERROR(IF(X174=0,"",ROUNDUP(X174/H174,0)*0.00937),"")</f>
        <v>0.87141000000000002</v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519.44444444444446</v>
      </c>
      <c r="BM174" s="77">
        <f t="shared" si="41"/>
        <v>521.73</v>
      </c>
      <c r="BN174" s="77">
        <f t="shared" si="42"/>
        <v>0.77160493827160481</v>
      </c>
      <c r="BO174" s="77">
        <f t="shared" si="43"/>
        <v>0.77500000000000002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610</v>
      </c>
      <c r="X175" s="54">
        <f t="shared" si="39"/>
        <v>610.20000000000005</v>
      </c>
      <c r="Y175" s="40">
        <f>IFERROR(IF(X175=0,"",ROUNDUP(X175/H175,0)*0.00937),"")</f>
        <v>1.05881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633.72222222222229</v>
      </c>
      <c r="BM175" s="77">
        <f t="shared" si="41"/>
        <v>633.93000000000006</v>
      </c>
      <c r="BN175" s="77">
        <f t="shared" si="42"/>
        <v>0.94135802469135799</v>
      </c>
      <c r="BO175" s="77">
        <f t="shared" si="43"/>
        <v>0.94166666666666665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900</v>
      </c>
      <c r="X176" s="54">
        <f t="shared" si="39"/>
        <v>901.80000000000007</v>
      </c>
      <c r="Y176" s="40">
        <f>IFERROR(IF(X176=0,"",ROUNDUP(X176/H176,0)*0.00937),"")</f>
        <v>1.5647899999999999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934.99999999999989</v>
      </c>
      <c r="BM176" s="77">
        <f t="shared" si="41"/>
        <v>936.87000000000012</v>
      </c>
      <c r="BN176" s="77">
        <f t="shared" si="42"/>
        <v>1.3888888888888888</v>
      </c>
      <c r="BO176" s="77">
        <f t="shared" si="43"/>
        <v>1.3916666666666666</v>
      </c>
    </row>
    <row r="177" spans="1:67" ht="27" hidden="1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hidden="1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hidden="1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hidden="1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543.51851851851848</v>
      </c>
      <c r="X181" s="42">
        <f>IFERROR(X173/H173,"0")+IFERROR(X174/H174,"0")+IFERROR(X175/H175,"0")+IFERROR(X176/H176,"0")+IFERROR(X177/H177,"0")+IFERROR(X178/H178,"0")+IFERROR(X179/H179,"0")+IFERROR(X180/H180,"0")</f>
        <v>545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5.1066500000000001</v>
      </c>
      <c r="Z181" s="65"/>
      <c r="AA181" s="65"/>
    </row>
    <row r="182" spans="1:67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2935</v>
      </c>
      <c r="X182" s="42">
        <f>IFERROR(SUM(X173:X180),"0")</f>
        <v>2943</v>
      </c>
      <c r="Y182" s="41"/>
      <c r="Z182" s="65"/>
      <c r="AA182" s="65"/>
    </row>
    <row r="183" spans="1:67" ht="14.25" hidden="1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hidden="1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120</v>
      </c>
      <c r="X185" s="54">
        <f t="shared" si="44"/>
        <v>121.5</v>
      </c>
      <c r="Y185" s="40">
        <f>IFERROR(IF(X185=0,"",ROUNDUP(X185/H185,0)*0.02175),"")</f>
        <v>0.32624999999999998</v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128.35555555555558</v>
      </c>
      <c r="BM185" s="77">
        <f t="shared" si="46"/>
        <v>129.96</v>
      </c>
      <c r="BN185" s="77">
        <f t="shared" si="47"/>
        <v>0.26455026455026454</v>
      </c>
      <c r="BO185" s="77">
        <f t="shared" si="48"/>
        <v>0.26785714285714285</v>
      </c>
    </row>
    <row r="186" spans="1:67" ht="27" hidden="1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510</v>
      </c>
      <c r="X187" s="54">
        <f t="shared" si="44"/>
        <v>514.79999999999995</v>
      </c>
      <c r="Y187" s="40">
        <f>IFERROR(IF(X187=0,"",ROUNDUP(X187/H187,0)*0.02175),"")</f>
        <v>1.4355</v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546.87692307692316</v>
      </c>
      <c r="BM187" s="77">
        <f t="shared" si="46"/>
        <v>552.024</v>
      </c>
      <c r="BN187" s="77">
        <f t="shared" si="47"/>
        <v>1.1675824175824177</v>
      </c>
      <c r="BO187" s="77">
        <f t="shared" si="48"/>
        <v>1.1785714285714286</v>
      </c>
    </row>
    <row r="188" spans="1:67" ht="27" hidden="1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480</v>
      </c>
      <c r="X189" s="54">
        <f t="shared" si="44"/>
        <v>487.19999999999993</v>
      </c>
      <c r="Y189" s="40">
        <f>IFERROR(IF(X189=0,"",ROUNDUP(X189/H189,0)*0.02175),"")</f>
        <v>1.218</v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511.11724137931031</v>
      </c>
      <c r="BM189" s="77">
        <f t="shared" si="46"/>
        <v>518.78399999999988</v>
      </c>
      <c r="BN189" s="77">
        <f t="shared" si="47"/>
        <v>0.98522167487684731</v>
      </c>
      <c r="BO189" s="77">
        <f t="shared" si="48"/>
        <v>1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6</v>
      </c>
      <c r="X190" s="54">
        <f t="shared" si="44"/>
        <v>7.1999999999999993</v>
      </c>
      <c r="Y190" s="40">
        <f>IFERROR(IF(X190=0,"",ROUNDUP(X190/H190,0)*0.00753),"")</f>
        <v>2.2589999999999999E-2</v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6.6800000000000006</v>
      </c>
      <c r="BM190" s="77">
        <f t="shared" si="46"/>
        <v>8.016</v>
      </c>
      <c r="BN190" s="77">
        <f t="shared" si="47"/>
        <v>1.6025641025641024E-2</v>
      </c>
      <c r="BO190" s="77">
        <f t="shared" si="48"/>
        <v>1.9230769230769232E-2</v>
      </c>
    </row>
    <row r="191" spans="1:67" ht="27" hidden="1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12</v>
      </c>
      <c r="X192" s="54">
        <f t="shared" si="44"/>
        <v>12</v>
      </c>
      <c r="Y192" s="40">
        <f>IFERROR(IF(X192=0,"",ROUNDUP(X192/H192,0)*0.00753),"")</f>
        <v>3.7650000000000003E-2</v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13.000000000000002</v>
      </c>
      <c r="BM192" s="77">
        <f t="shared" si="46"/>
        <v>13.000000000000002</v>
      </c>
      <c r="BN192" s="77">
        <f t="shared" si="47"/>
        <v>3.2051282051282048E-2</v>
      </c>
      <c r="BO192" s="77">
        <f t="shared" si="48"/>
        <v>3.2051282051282048E-2</v>
      </c>
    </row>
    <row r="193" spans="1:67" ht="27" hidden="1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97</v>
      </c>
      <c r="X194" s="54">
        <f t="shared" si="44"/>
        <v>98.399999999999991</v>
      </c>
      <c r="Y194" s="40">
        <f>IFERROR(IF(X194=0,"",ROUNDUP(X194/H194,0)*0.00753),"")</f>
        <v>0.30873</v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108.72083333333335</v>
      </c>
      <c r="BM194" s="77">
        <f t="shared" si="46"/>
        <v>110.28999999999999</v>
      </c>
      <c r="BN194" s="77">
        <f t="shared" si="47"/>
        <v>0.2590811965811966</v>
      </c>
      <c r="BO194" s="77">
        <f t="shared" si="48"/>
        <v>0.26282051282051283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7</v>
      </c>
      <c r="X195" s="54">
        <f t="shared" si="44"/>
        <v>7.1999999999999993</v>
      </c>
      <c r="Y195" s="40">
        <f>IFERROR(IF(X195=0,"",ROUNDUP(X195/H195,0)*0.00753),"")</f>
        <v>2.2589999999999999E-2</v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7.7933333333333339</v>
      </c>
      <c r="BM195" s="77">
        <f t="shared" si="46"/>
        <v>8.016</v>
      </c>
      <c r="BN195" s="77">
        <f t="shared" si="47"/>
        <v>1.86965811965812E-2</v>
      </c>
      <c r="BO195" s="77">
        <f t="shared" si="48"/>
        <v>1.9230769230769232E-2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4</v>
      </c>
      <c r="X196" s="54">
        <f t="shared" si="44"/>
        <v>4.8</v>
      </c>
      <c r="Y196" s="40">
        <f>IFERROR(IF(X196=0,"",ROUNDUP(X196/H196,0)*0.00753),"")</f>
        <v>1.506E-2</v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4.453333333333334</v>
      </c>
      <c r="BM196" s="77">
        <f t="shared" si="46"/>
        <v>5.3440000000000003</v>
      </c>
      <c r="BN196" s="77">
        <f t="shared" si="47"/>
        <v>1.0683760683760684E-2</v>
      </c>
      <c r="BO196" s="77">
        <f t="shared" si="48"/>
        <v>1.282051282051282E-2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21</v>
      </c>
      <c r="X197" s="54">
        <f t="shared" si="44"/>
        <v>21.599999999999998</v>
      </c>
      <c r="Y197" s="40">
        <f>IFERROR(IF(X197=0,"",ROUNDUP(X197/H197,0)*0.00753),"")</f>
        <v>6.7769999999999997E-2</v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23.380000000000003</v>
      </c>
      <c r="BM197" s="77">
        <f t="shared" si="46"/>
        <v>24.047999999999998</v>
      </c>
      <c r="BN197" s="77">
        <f t="shared" si="47"/>
        <v>5.6089743589743585E-2</v>
      </c>
      <c r="BO197" s="77">
        <f t="shared" si="48"/>
        <v>5.7692307692307689E-2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148</v>
      </c>
      <c r="X198" s="54">
        <f t="shared" si="44"/>
        <v>148.79999999999998</v>
      </c>
      <c r="Y198" s="40">
        <f>IFERROR(IF(X198=0,"",ROUNDUP(X198/H198,0)*0.00753),"")</f>
        <v>0.46686</v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165.14333333333335</v>
      </c>
      <c r="BM198" s="77">
        <f t="shared" si="46"/>
        <v>166.03599999999997</v>
      </c>
      <c r="BN198" s="77">
        <f t="shared" si="47"/>
        <v>0.39529914529914534</v>
      </c>
      <c r="BO198" s="77">
        <f t="shared" si="48"/>
        <v>0.39743589743589736</v>
      </c>
    </row>
    <row r="199" spans="1:67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258.28851065920031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262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3.9210000000000007</v>
      </c>
      <c r="Z199" s="65"/>
      <c r="AA199" s="65"/>
    </row>
    <row r="200" spans="1:67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1405</v>
      </c>
      <c r="X200" s="42">
        <f>IFERROR(SUM(X184:X198),"0")</f>
        <v>1423.5</v>
      </c>
      <c r="Y200" s="41"/>
      <c r="Z200" s="65"/>
      <c r="AA200" s="65"/>
    </row>
    <row r="201" spans="1:67" ht="14.25" hidden="1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40</v>
      </c>
      <c r="X202" s="54">
        <f>IFERROR(IF(W202="",0,CEILING((W202/$H202),1)*$H202),"")</f>
        <v>41.6</v>
      </c>
      <c r="Y202" s="40">
        <f>IFERROR(IF(X202=0,"",ROUNDUP(X202/H202,0)*0.00937),"")</f>
        <v>0.12181</v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43.325000000000003</v>
      </c>
      <c r="BM202" s="77">
        <f>IFERROR(X202*I202/H202,"0")</f>
        <v>45.058000000000007</v>
      </c>
      <c r="BN202" s="77">
        <f>IFERROR(1/J202*(W202/H202),"0")</f>
        <v>0.10416666666666667</v>
      </c>
      <c r="BO202" s="77">
        <f>IFERROR(1/J202*(X202/H202),"0")</f>
        <v>0.10833333333333334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40</v>
      </c>
      <c r="X203" s="54">
        <f>IFERROR(IF(W203="",0,CEILING((W203/$H203),1)*$H203),"")</f>
        <v>41.6</v>
      </c>
      <c r="Y203" s="40">
        <f>IFERROR(IF(X203=0,"",ROUNDUP(X203/H203,0)*0.00937),"")</f>
        <v>0.12181</v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43.325000000000003</v>
      </c>
      <c r="BM203" s="77">
        <f>IFERROR(X203*I203/H203,"0")</f>
        <v>45.058000000000007</v>
      </c>
      <c r="BN203" s="77">
        <f>IFERROR(1/J203*(W203/H203),"0")</f>
        <v>0.10416666666666667</v>
      </c>
      <c r="BO203" s="77">
        <f>IFERROR(1/J203*(X203/H203),"0")</f>
        <v>0.10833333333333334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208</v>
      </c>
      <c r="X204" s="54">
        <f>IFERROR(IF(W204="",0,CEILING((W204/$H204),1)*$H204),"")</f>
        <v>208.79999999999998</v>
      </c>
      <c r="Y204" s="40">
        <f>IFERROR(IF(X204=0,"",ROUNDUP(X204/H204,0)*0.00753),"")</f>
        <v>0.65510999999999997</v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231.57333333333338</v>
      </c>
      <c r="BM204" s="77">
        <f>IFERROR(X204*I204/H204,"0")</f>
        <v>232.464</v>
      </c>
      <c r="BN204" s="77">
        <f>IFERROR(1/J204*(W204/H204),"0")</f>
        <v>0.55555555555555558</v>
      </c>
      <c r="BO204" s="77">
        <f>IFERROR(1/J204*(X204/H204),"0")</f>
        <v>0.55769230769230771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12</v>
      </c>
      <c r="X205" s="54">
        <f>IFERROR(IF(W205="",0,CEILING((W205/$H205),1)*$H205),"")</f>
        <v>12</v>
      </c>
      <c r="Y205" s="40">
        <f>IFERROR(IF(X205=0,"",ROUNDUP(X205/H205,0)*0.00753),"")</f>
        <v>3.7650000000000003E-2</v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13.360000000000001</v>
      </c>
      <c r="BM205" s="77">
        <f>IFERROR(X205*I205/H205,"0")</f>
        <v>13.360000000000001</v>
      </c>
      <c r="BN205" s="77">
        <f>IFERROR(1/J205*(W205/H205),"0")</f>
        <v>3.2051282051282048E-2</v>
      </c>
      <c r="BO205" s="77">
        <f>IFERROR(1/J205*(X205/H205),"0")</f>
        <v>3.2051282051282048E-2</v>
      </c>
    </row>
    <row r="206" spans="1:67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116.66666666666667</v>
      </c>
      <c r="X206" s="42">
        <f>IFERROR(X202/H202,"0")+IFERROR(X203/H203,"0")+IFERROR(X204/H204,"0")+IFERROR(X205/H205,"0")</f>
        <v>118</v>
      </c>
      <c r="Y206" s="42">
        <f>IFERROR(IF(Y202="",0,Y202),"0")+IFERROR(IF(Y203="",0,Y203),"0")+IFERROR(IF(Y204="",0,Y204),"0")+IFERROR(IF(Y205="",0,Y205),"0")</f>
        <v>0.93637999999999999</v>
      </c>
      <c r="Z206" s="65"/>
      <c r="AA206" s="65"/>
    </row>
    <row r="207" spans="1:67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300</v>
      </c>
      <c r="X207" s="42">
        <f>IFERROR(SUM(X202:X205),"0")</f>
        <v>304</v>
      </c>
      <c r="Y207" s="41"/>
      <c r="Z207" s="65"/>
      <c r="AA207" s="65"/>
    </row>
    <row r="208" spans="1:67" ht="16.5" hidden="1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hidden="1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hidden="1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hidden="1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hidden="1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hidden="1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hidden="1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hidden="1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hidden="1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hidden="1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hidden="1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hidden="1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hidden="1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hidden="1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hidden="1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hidden="1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hidden="1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hidden="1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hidden="1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20</v>
      </c>
      <c r="X227" s="54">
        <f t="shared" ref="X227:X232" si="54">IFERROR(IF(W227="",0,CEILING((W227/$H227),1)*$H227),"")</f>
        <v>23.2</v>
      </c>
      <c r="Y227" s="40">
        <f>IFERROR(IF(X227=0,"",ROUNDUP(X227/H227,0)*0.02175),"")</f>
        <v>4.3499999999999997E-2</v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20.827586206896552</v>
      </c>
      <c r="BM227" s="77">
        <f t="shared" ref="BM227:BM232" si="56">IFERROR(X227*I227/H227,"0")</f>
        <v>24.159999999999997</v>
      </c>
      <c r="BN227" s="77">
        <f t="shared" ref="BN227:BN232" si="57">IFERROR(1/J227*(W227/H227),"0")</f>
        <v>3.0788177339901478E-2</v>
      </c>
      <c r="BO227" s="77">
        <f t="shared" ref="BO227:BO232" si="58">IFERROR(1/J227*(X227/H227),"0")</f>
        <v>3.5714285714285712E-2</v>
      </c>
    </row>
    <row r="228" spans="1:67" ht="27" hidden="1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20</v>
      </c>
      <c r="X229" s="54">
        <f t="shared" si="54"/>
        <v>23.2</v>
      </c>
      <c r="Y229" s="40">
        <f>IFERROR(IF(X229=0,"",ROUNDUP(X229/H229,0)*0.02175),"")</f>
        <v>4.3499999999999997E-2</v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20.827586206896552</v>
      </c>
      <c r="BM229" s="77">
        <f t="shared" si="56"/>
        <v>24.159999999999997</v>
      </c>
      <c r="BN229" s="77">
        <f t="shared" si="57"/>
        <v>3.0788177339901478E-2</v>
      </c>
      <c r="BO229" s="77">
        <f t="shared" si="58"/>
        <v>3.5714285714285712E-2</v>
      </c>
    </row>
    <row r="230" spans="1:67" ht="27" hidden="1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hidden="1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hidden="1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3.4482758620689657</v>
      </c>
      <c r="X233" s="42">
        <f>IFERROR(X227/H227,"0")+IFERROR(X228/H228,"0")+IFERROR(X229/H229,"0")+IFERROR(X230/H230,"0")+IFERROR(X231/H231,"0")+IFERROR(X232/H232,"0")</f>
        <v>4</v>
      </c>
      <c r="Y233" s="42">
        <f>IFERROR(IF(Y227="",0,Y227),"0")+IFERROR(IF(Y228="",0,Y228),"0")+IFERROR(IF(Y229="",0,Y229),"0")+IFERROR(IF(Y230="",0,Y230),"0")+IFERROR(IF(Y231="",0,Y231),"0")+IFERROR(IF(Y232="",0,Y232),"0")</f>
        <v>8.6999999999999994E-2</v>
      </c>
      <c r="Z233" s="65"/>
      <c r="AA233" s="65"/>
    </row>
    <row r="234" spans="1:67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40</v>
      </c>
      <c r="X234" s="42">
        <f>IFERROR(SUM(X227:X232),"0")</f>
        <v>46.4</v>
      </c>
      <c r="Y234" s="41"/>
      <c r="Z234" s="65"/>
      <c r="AA234" s="65"/>
    </row>
    <row r="235" spans="1:67" ht="16.5" hidden="1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hidden="1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hidden="1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hidden="1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hidden="1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20</v>
      </c>
      <c r="X240" s="54">
        <f t="shared" si="59"/>
        <v>21.6</v>
      </c>
      <c r="Y240" s="40">
        <f>IFERROR(IF(X240=0,"",ROUNDUP(X240/H240,0)*0.02039),"")</f>
        <v>4.0779999999999997E-2</v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20.888888888888886</v>
      </c>
      <c r="BM240" s="77">
        <f t="shared" si="61"/>
        <v>22.56</v>
      </c>
      <c r="BN240" s="77">
        <f t="shared" si="62"/>
        <v>3.8580246913580238E-2</v>
      </c>
      <c r="BO240" s="77">
        <f t="shared" si="63"/>
        <v>4.1666666666666664E-2</v>
      </c>
    </row>
    <row r="241" spans="1:67" ht="27" hidden="1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hidden="1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hidden="1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hidden="1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hidden="1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hidden="1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hidden="1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hidden="1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hidden="1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1.8518518518518516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4.0779999999999997E-2</v>
      </c>
      <c r="Z250" s="65"/>
      <c r="AA250" s="65"/>
    </row>
    <row r="251" spans="1:67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20</v>
      </c>
      <c r="X251" s="42">
        <f>IFERROR(SUM(X237:X249),"0")</f>
        <v>21.6</v>
      </c>
      <c r="Y251" s="41"/>
      <c r="Z251" s="65"/>
      <c r="AA251" s="65"/>
    </row>
    <row r="252" spans="1:67" ht="14.25" hidden="1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20</v>
      </c>
      <c r="X253" s="54">
        <f>IFERROR(IF(W253="",0,CEILING((W253/$H253),1)*$H253),"")</f>
        <v>21</v>
      </c>
      <c r="Y253" s="40">
        <f>IFERROR(IF(X253=0,"",ROUNDUP(X253/H253,0)*0.00753),"")</f>
        <v>3.7650000000000003E-2</v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21.238095238095237</v>
      </c>
      <c r="BM253" s="77">
        <f>IFERROR(X253*I253/H253,"0")</f>
        <v>22.299999999999997</v>
      </c>
      <c r="BN253" s="77">
        <f>IFERROR(1/J253*(W253/H253),"0")</f>
        <v>3.0525030525030524E-2</v>
      </c>
      <c r="BO253" s="77">
        <f>IFERROR(1/J253*(X253/H253),"0")</f>
        <v>3.2051282051282048E-2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150</v>
      </c>
      <c r="X254" s="54">
        <f>IFERROR(IF(W254="",0,CEILING((W254/$H254),1)*$H254),"")</f>
        <v>151.20000000000002</v>
      </c>
      <c r="Y254" s="40">
        <f>IFERROR(IF(X254=0,"",ROUNDUP(X254/H254,0)*0.00753),"")</f>
        <v>0.27107999999999999</v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159.28571428571428</v>
      </c>
      <c r="BM254" s="77">
        <f>IFERROR(X254*I254/H254,"0")</f>
        <v>160.56</v>
      </c>
      <c r="BN254" s="77">
        <f>IFERROR(1/J254*(W254/H254),"0")</f>
        <v>0.22893772893772893</v>
      </c>
      <c r="BO254" s="77">
        <f>IFERROR(1/J254*(X254/H254),"0")</f>
        <v>0.23076923076923075</v>
      </c>
    </row>
    <row r="255" spans="1:67" ht="27" hidden="1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hidden="1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40.476190476190474</v>
      </c>
      <c r="X257" s="42">
        <f>IFERROR(X253/H253,"0")+IFERROR(X254/H254,"0")+IFERROR(X255/H255,"0")+IFERROR(X256/H256,"0")</f>
        <v>41</v>
      </c>
      <c r="Y257" s="42">
        <f>IFERROR(IF(Y253="",0,Y253),"0")+IFERROR(IF(Y254="",0,Y254),"0")+IFERROR(IF(Y255="",0,Y255),"0")+IFERROR(IF(Y256="",0,Y256),"0")</f>
        <v>0.30873</v>
      </c>
      <c r="Z257" s="65"/>
      <c r="AA257" s="65"/>
    </row>
    <row r="258" spans="1:67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170</v>
      </c>
      <c r="X258" s="42">
        <f>IFERROR(SUM(X253:X256),"0")</f>
        <v>172.20000000000002</v>
      </c>
      <c r="Y258" s="41"/>
      <c r="Z258" s="65"/>
      <c r="AA258" s="65"/>
    </row>
    <row r="259" spans="1:67" ht="14.25" hidden="1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hidden="1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hidden="1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hidden="1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hidden="1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hidden="1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hidden="1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hidden="1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hidden="1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hidden="1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hidden="1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hidden="1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5"/>
      <c r="AA270" s="65"/>
    </row>
    <row r="271" spans="1:67" hidden="1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0</v>
      </c>
      <c r="X271" s="42">
        <f>IFERROR(SUM(X260:X269),"0")</f>
        <v>0</v>
      </c>
      <c r="Y271" s="41"/>
      <c r="Z271" s="65"/>
      <c r="AA271" s="65"/>
    </row>
    <row r="272" spans="1:67" ht="14.25" hidden="1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130</v>
      </c>
      <c r="X273" s="54">
        <f>IFERROR(IF(W273="",0,CEILING((W273/$H273),1)*$H273),"")</f>
        <v>134.4</v>
      </c>
      <c r="Y273" s="40">
        <f>IFERROR(IF(X273=0,"",ROUNDUP(X273/H273,0)*0.02175),"")</f>
        <v>0.34799999999999998</v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138.72857142857146</v>
      </c>
      <c r="BM273" s="77">
        <f>IFERROR(X273*I273/H273,"0")</f>
        <v>143.42400000000001</v>
      </c>
      <c r="BN273" s="77">
        <f>IFERROR(1/J273*(W273/H273),"0")</f>
        <v>0.27636054421768708</v>
      </c>
      <c r="BO273" s="77">
        <f>IFERROR(1/J273*(X273/H273),"0")</f>
        <v>0.2857142857142857</v>
      </c>
    </row>
    <row r="274" spans="1:67" ht="16.5" hidden="1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700</v>
      </c>
      <c r="X275" s="54">
        <f>IFERROR(IF(W275="",0,CEILING((W275/$H275),1)*$H275),"")</f>
        <v>702</v>
      </c>
      <c r="Y275" s="40">
        <f>IFERROR(IF(X275=0,"",ROUNDUP(X275/H275,0)*0.02175),"")</f>
        <v>1.9574999999999998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750.61538461538464</v>
      </c>
      <c r="BM275" s="77">
        <f>IFERROR(X275*I275/H275,"0")</f>
        <v>752.7600000000001</v>
      </c>
      <c r="BN275" s="77">
        <f>IFERROR(1/J275*(W275/H275),"0")</f>
        <v>1.6025641025641026</v>
      </c>
      <c r="BO275" s="77">
        <f>IFERROR(1/J275*(X275/H275),"0")</f>
        <v>1.607142857142857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140</v>
      </c>
      <c r="X276" s="54">
        <f>IFERROR(IF(W276="",0,CEILING((W276/$H276),1)*$H276),"")</f>
        <v>142.80000000000001</v>
      </c>
      <c r="Y276" s="40">
        <f>IFERROR(IF(X276=0,"",ROUNDUP(X276/H276,0)*0.02175),"")</f>
        <v>0.36974999999999997</v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149.4</v>
      </c>
      <c r="BM276" s="77">
        <f>IFERROR(X276*I276/H276,"0")</f>
        <v>152.38800000000001</v>
      </c>
      <c r="BN276" s="77">
        <f>IFERROR(1/J276*(W276/H276),"0")</f>
        <v>0.29761904761904756</v>
      </c>
      <c r="BO276" s="77">
        <f>IFERROR(1/J276*(X276/H276),"0")</f>
        <v>0.30357142857142855</v>
      </c>
    </row>
    <row r="277" spans="1:67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121.88644688644689</v>
      </c>
      <c r="X277" s="42">
        <f>IFERROR(X273/H273,"0")+IFERROR(X274/H274,"0")+IFERROR(X275/H275,"0")+IFERROR(X276/H276,"0")</f>
        <v>123</v>
      </c>
      <c r="Y277" s="42">
        <f>IFERROR(IF(Y273="",0,Y273),"0")+IFERROR(IF(Y274="",0,Y274),"0")+IFERROR(IF(Y275="",0,Y275),"0")+IFERROR(IF(Y276="",0,Y276),"0")</f>
        <v>2.6752499999999997</v>
      </c>
      <c r="Z277" s="65"/>
      <c r="AA277" s="65"/>
    </row>
    <row r="278" spans="1:67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970</v>
      </c>
      <c r="X278" s="42">
        <f>IFERROR(SUM(X273:X276),"0")</f>
        <v>979.2</v>
      </c>
      <c r="Y278" s="41"/>
      <c r="Z278" s="65"/>
      <c r="AA278" s="65"/>
    </row>
    <row r="279" spans="1:67" ht="14.25" hidden="1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hidden="1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hidden="1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hidden="1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70</v>
      </c>
      <c r="X293" s="54">
        <f t="shared" ref="X293:X299" si="70">IFERROR(IF(W293="",0,CEILING((W293/$H293),1)*$H293),"")</f>
        <v>75.600000000000009</v>
      </c>
      <c r="Y293" s="40">
        <f>IFERROR(IF(X293=0,"",ROUNDUP(X293/H293,0)*0.02175),"")</f>
        <v>0.15225</v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73.1111111111111</v>
      </c>
      <c r="BM293" s="77">
        <f t="shared" ref="BM293:BM299" si="72">IFERROR(X293*I293/H293,"0")</f>
        <v>78.959999999999994</v>
      </c>
      <c r="BN293" s="77">
        <f t="shared" ref="BN293:BN299" si="73">IFERROR(1/J293*(W293/H293),"0")</f>
        <v>0.11574074074074073</v>
      </c>
      <c r="BO293" s="77">
        <f t="shared" ref="BO293:BO299" si="74">IFERROR(1/J293*(X293/H293),"0")</f>
        <v>0.125</v>
      </c>
    </row>
    <row r="294" spans="1:67" ht="27" hidden="1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50</v>
      </c>
      <c r="X295" s="54">
        <f t="shared" si="70"/>
        <v>54</v>
      </c>
      <c r="Y295" s="40">
        <f>IFERROR(IF(X295=0,"",ROUNDUP(X295/H295,0)*0.02175),"")</f>
        <v>0.10874999999999999</v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52.222222222222221</v>
      </c>
      <c r="BM295" s="77">
        <f t="shared" si="72"/>
        <v>56.4</v>
      </c>
      <c r="BN295" s="77">
        <f t="shared" si="73"/>
        <v>8.2671957671957674E-2</v>
      </c>
      <c r="BO295" s="77">
        <f t="shared" si="74"/>
        <v>8.9285714285714274E-2</v>
      </c>
    </row>
    <row r="296" spans="1:67" ht="27" hidden="1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hidden="1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hidden="1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hidden="1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11.111111111111111</v>
      </c>
      <c r="X300" s="42">
        <f>IFERROR(X293/H293,"0")+IFERROR(X294/H294,"0")+IFERROR(X295/H295,"0")+IFERROR(X296/H296,"0")+IFERROR(X297/H297,"0")+IFERROR(X298/H298,"0")+IFERROR(X299/H299,"0")</f>
        <v>12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0.26100000000000001</v>
      </c>
      <c r="Z300" s="65"/>
      <c r="AA300" s="65"/>
    </row>
    <row r="301" spans="1:67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120</v>
      </c>
      <c r="X301" s="42">
        <f>IFERROR(SUM(X293:X299),"0")</f>
        <v>129.60000000000002</v>
      </c>
      <c r="Y301" s="41"/>
      <c r="Z301" s="65"/>
      <c r="AA301" s="65"/>
    </row>
    <row r="302" spans="1:67" ht="14.25" hidden="1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hidden="1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hidden="1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hidden="1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160</v>
      </c>
      <c r="X313" s="54">
        <f>IFERROR(IF(W313="",0,CEILING((W313/$H313),1)*$H313),"")</f>
        <v>162</v>
      </c>
      <c r="Y313" s="40">
        <f>IFERROR(IF(X313=0,"",ROUNDUP(X313/H313,0)*0.02175),"")</f>
        <v>0.43499999999999994</v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171.14074074074074</v>
      </c>
      <c r="BM313" s="77">
        <f>IFERROR(X313*I313/H313,"0")</f>
        <v>173.28</v>
      </c>
      <c r="BN313" s="77">
        <f>IFERROR(1/J313*(W313/H313),"0")</f>
        <v>0.35273368606701944</v>
      </c>
      <c r="BO313" s="77">
        <f>IFERROR(1/J313*(X313/H313),"0")</f>
        <v>0.3571428571428571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80</v>
      </c>
      <c r="X314" s="54">
        <f>IFERROR(IF(W314="",0,CEILING((W314/$H314),1)*$H314),"")</f>
        <v>81.900000000000006</v>
      </c>
      <c r="Y314" s="40">
        <f>IFERROR(IF(X314=0,"",ROUNDUP(X314/H314,0)*0.00753),"")</f>
        <v>0.29366999999999999</v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90.361904761904754</v>
      </c>
      <c r="BM314" s="77">
        <f>IFERROR(X314*I314/H314,"0")</f>
        <v>92.50800000000001</v>
      </c>
      <c r="BN314" s="77">
        <f>IFERROR(1/J314*(W314/H314),"0")</f>
        <v>0.24420024420024419</v>
      </c>
      <c r="BO314" s="77">
        <f>IFERROR(1/J314*(X314/H314),"0")</f>
        <v>0.25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50</v>
      </c>
      <c r="X315" s="54">
        <f>IFERROR(IF(W315="",0,CEILING((W315/$H315),1)*$H315),"")</f>
        <v>50.400000000000006</v>
      </c>
      <c r="Y315" s="40">
        <f>IFERROR(IF(X315=0,"",ROUNDUP(X315/H315,0)*0.00753),"")</f>
        <v>0.18071999999999999</v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56.19047619047619</v>
      </c>
      <c r="BM315" s="77">
        <f>IFERROR(X315*I315/H315,"0")</f>
        <v>56.64</v>
      </c>
      <c r="BN315" s="77">
        <f>IFERROR(1/J315*(W315/H315),"0")</f>
        <v>0.15262515262515264</v>
      </c>
      <c r="BO315" s="77">
        <f>IFERROR(1/J315*(X315/H315),"0")</f>
        <v>0.15384615384615385</v>
      </c>
    </row>
    <row r="316" spans="1:67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81.657848324514987</v>
      </c>
      <c r="X316" s="42">
        <f>IFERROR(X313/H313,"0")+IFERROR(X314/H314,"0")+IFERROR(X315/H315,"0")</f>
        <v>83</v>
      </c>
      <c r="Y316" s="42">
        <f>IFERROR(IF(Y313="",0,Y313),"0")+IFERROR(IF(Y314="",0,Y314),"0")+IFERROR(IF(Y315="",0,Y315),"0")</f>
        <v>0.90938999999999992</v>
      </c>
      <c r="Z316" s="65"/>
      <c r="AA316" s="65"/>
    </row>
    <row r="317" spans="1:67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290</v>
      </c>
      <c r="X317" s="42">
        <f>IFERROR(SUM(X313:X315),"0")</f>
        <v>294.3</v>
      </c>
      <c r="Y317" s="41"/>
      <c r="Z317" s="65"/>
      <c r="AA317" s="65"/>
    </row>
    <row r="318" spans="1:67" ht="14.25" hidden="1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hidden="1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hidden="1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hidden="1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hidden="1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3270</v>
      </c>
      <c r="X329" s="54">
        <f t="shared" ref="X329:X338" si="75">IFERROR(IF(W329="",0,CEILING((W329/$H329),1)*$H329),"")</f>
        <v>3270</v>
      </c>
      <c r="Y329" s="40">
        <f>IFERROR(IF(X329=0,"",ROUNDUP(X329/H329,0)*0.02039),"")</f>
        <v>4.4450199999999995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3374.64</v>
      </c>
      <c r="BM329" s="77">
        <f t="shared" ref="BM329:BM338" si="77">IFERROR(X329*I329/H329,"0")</f>
        <v>3374.64</v>
      </c>
      <c r="BN329" s="77">
        <f t="shared" ref="BN329:BN338" si="78">IFERROR(1/J329*(W329/H329),"0")</f>
        <v>4.5416666666666661</v>
      </c>
      <c r="BO329" s="77">
        <f t="shared" ref="BO329:BO338" si="79">IFERROR(1/J329*(X329/H329),"0")</f>
        <v>4.5416666666666661</v>
      </c>
    </row>
    <row r="330" spans="1:67" ht="27" hidden="1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hidden="1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hidden="1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hidden="1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hidden="1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hidden="1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hidden="1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hidden="1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hidden="1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218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218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4.4450199999999995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3270</v>
      </c>
      <c r="X340" s="42">
        <f>IFERROR(SUM(X329:X338),"0")</f>
        <v>3270</v>
      </c>
      <c r="Y340" s="41"/>
      <c r="Z340" s="65"/>
      <c r="AA340" s="65"/>
    </row>
    <row r="341" spans="1:67" ht="14.25" hidden="1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1180</v>
      </c>
      <c r="X342" s="54">
        <f>IFERROR(IF(W342="",0,CEILING((W342/$H342),1)*$H342),"")</f>
        <v>1185</v>
      </c>
      <c r="Y342" s="40">
        <f>IFERROR(IF(X342=0,"",ROUNDUP(X342/H342,0)*0.02175),"")</f>
        <v>1.7182499999999998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1217.76</v>
      </c>
      <c r="BM342" s="77">
        <f>IFERROR(X342*I342/H342,"0")</f>
        <v>1222.9199999999998</v>
      </c>
      <c r="BN342" s="77">
        <f>IFERROR(1/J342*(W342/H342),"0")</f>
        <v>1.6388888888888888</v>
      </c>
      <c r="BO342" s="77">
        <f>IFERROR(1/J342*(X342/H342),"0")</f>
        <v>1.6458333333333333</v>
      </c>
    </row>
    <row r="343" spans="1:67" ht="16.5" hidden="1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hidden="1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78.666666666666671</v>
      </c>
      <c r="X346" s="42">
        <f>IFERROR(X342/H342,"0")+IFERROR(X343/H343,"0")+IFERROR(X344/H344,"0")+IFERROR(X345/H345,"0")</f>
        <v>79</v>
      </c>
      <c r="Y346" s="42">
        <f>IFERROR(IF(Y342="",0,Y342),"0")+IFERROR(IF(Y343="",0,Y343),"0")+IFERROR(IF(Y344="",0,Y344),"0")+IFERROR(IF(Y345="",0,Y345),"0")</f>
        <v>1.7182499999999998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1180</v>
      </c>
      <c r="X347" s="42">
        <f>IFERROR(SUM(X342:X345),"0")</f>
        <v>1185</v>
      </c>
      <c r="Y347" s="41"/>
      <c r="Z347" s="65"/>
      <c r="AA347" s="65"/>
    </row>
    <row r="348" spans="1:67" ht="14.25" hidden="1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2000</v>
      </c>
      <c r="X349" s="54">
        <f>IFERROR(IF(W349="",0,CEILING((W349/$H349),1)*$H349),"")</f>
        <v>2004.6</v>
      </c>
      <c r="Y349" s="40">
        <f>IFERROR(IF(X349=0,"",ROUNDUP(X349/H349,0)*0.02175),"")</f>
        <v>5.5897499999999996</v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2146.1538461538462</v>
      </c>
      <c r="BM349" s="77">
        <f>IFERROR(X349*I349/H349,"0")</f>
        <v>2151.0899999999997</v>
      </c>
      <c r="BN349" s="77">
        <f>IFERROR(1/J349*(W349/H349),"0")</f>
        <v>4.5787545787545785</v>
      </c>
      <c r="BO349" s="77">
        <f>IFERROR(1/J349*(X349/H349),"0")</f>
        <v>4.5892857142857144</v>
      </c>
    </row>
    <row r="350" spans="1:67" ht="27" hidden="1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hidden="1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hidden="1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256.41025641025641</v>
      </c>
      <c r="X353" s="42">
        <f>IFERROR(X349/H349,"0")+IFERROR(X350/H350,"0")+IFERROR(X351/H351,"0")+IFERROR(X352/H352,"0")</f>
        <v>257</v>
      </c>
      <c r="Y353" s="42">
        <f>IFERROR(IF(Y349="",0,Y349),"0")+IFERROR(IF(Y350="",0,Y350),"0")+IFERROR(IF(Y351="",0,Y351),"0")+IFERROR(IF(Y352="",0,Y352),"0")</f>
        <v>5.5897499999999996</v>
      </c>
      <c r="Z353" s="65"/>
      <c r="AA353" s="65"/>
    </row>
    <row r="354" spans="1:67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2000</v>
      </c>
      <c r="X354" s="42">
        <f>IFERROR(SUM(X349:X352),"0")</f>
        <v>2004.6</v>
      </c>
      <c r="Y354" s="41"/>
      <c r="Z354" s="65"/>
      <c r="AA354" s="65"/>
    </row>
    <row r="355" spans="1:67" ht="14.25" hidden="1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480</v>
      </c>
      <c r="X356" s="54">
        <f>IFERROR(IF(W356="",0,CEILING((W356/$H356),1)*$H356),"")</f>
        <v>483.59999999999997</v>
      </c>
      <c r="Y356" s="40">
        <f>IFERROR(IF(X356=0,"",ROUNDUP(X356/H356,0)*0.02175),"")</f>
        <v>1.3484999999999998</v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514.70769230769235</v>
      </c>
      <c r="BM356" s="77">
        <f>IFERROR(X356*I356/H356,"0")</f>
        <v>518.5680000000001</v>
      </c>
      <c r="BN356" s="77">
        <f>IFERROR(1/J356*(W356/H356),"0")</f>
        <v>1.0989010989010988</v>
      </c>
      <c r="BO356" s="77">
        <f>IFERROR(1/J356*(X356/H356),"0")</f>
        <v>1.107142857142857</v>
      </c>
    </row>
    <row r="357" spans="1:67" ht="16.5" hidden="1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61.53846153846154</v>
      </c>
      <c r="X358" s="42">
        <f>IFERROR(X356/H356,"0")+IFERROR(X357/H357,"0")</f>
        <v>62</v>
      </c>
      <c r="Y358" s="42">
        <f>IFERROR(IF(Y356="",0,Y356),"0")+IFERROR(IF(Y357="",0,Y357),"0")</f>
        <v>1.3484999999999998</v>
      </c>
      <c r="Z358" s="65"/>
      <c r="AA358" s="65"/>
    </row>
    <row r="359" spans="1:67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480</v>
      </c>
      <c r="X359" s="42">
        <f>IFERROR(SUM(X356:X357),"0")</f>
        <v>483.59999999999997</v>
      </c>
      <c r="Y359" s="41"/>
      <c r="Z359" s="65"/>
      <c r="AA359" s="65"/>
    </row>
    <row r="360" spans="1:67" ht="16.5" hidden="1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hidden="1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96</v>
      </c>
      <c r="X362" s="54">
        <f>IFERROR(IF(W362="",0,CEILING((W362/$H362),1)*$H362),"")</f>
        <v>96</v>
      </c>
      <c r="Y362" s="40">
        <f>IFERROR(IF(X362=0,"",ROUNDUP(X362/H362,0)*0.02175),"")</f>
        <v>0.17399999999999999</v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99.839999999999989</v>
      </c>
      <c r="BM362" s="77">
        <f>IFERROR(X362*I362/H362,"0")</f>
        <v>99.839999999999989</v>
      </c>
      <c r="BN362" s="77">
        <f>IFERROR(1/J362*(W362/H362),"0")</f>
        <v>0.14285714285714285</v>
      </c>
      <c r="BO362" s="77">
        <f>IFERROR(1/J362*(X362/H362),"0")</f>
        <v>0.14285714285714285</v>
      </c>
    </row>
    <row r="363" spans="1:67" ht="37.5" hidden="1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8</v>
      </c>
      <c r="X366" s="42">
        <f>IFERROR(X362/H362,"0")+IFERROR(X363/H363,"0")+IFERROR(X364/H364,"0")+IFERROR(X365/H365,"0")</f>
        <v>8</v>
      </c>
      <c r="Y366" s="42">
        <f>IFERROR(IF(Y362="",0,Y362),"0")+IFERROR(IF(Y363="",0,Y363),"0")+IFERROR(IF(Y364="",0,Y364),"0")+IFERROR(IF(Y365="",0,Y365),"0")</f>
        <v>0.17399999999999999</v>
      </c>
      <c r="Z366" s="65"/>
      <c r="AA366" s="65"/>
    </row>
    <row r="367" spans="1:67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96</v>
      </c>
      <c r="X367" s="42">
        <f>IFERROR(SUM(X362:X365),"0")</f>
        <v>96</v>
      </c>
      <c r="Y367" s="41"/>
      <c r="Z367" s="65"/>
      <c r="AA367" s="65"/>
    </row>
    <row r="368" spans="1:67" ht="14.25" hidden="1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hidden="1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340</v>
      </c>
      <c r="X370" s="54">
        <f>IFERROR(IF(W370="",0,CEILING((W370/$H370),1)*$H370),"")</f>
        <v>341.64</v>
      </c>
      <c r="Y370" s="40">
        <f>IFERROR(IF(X370=0,"",ROUNDUP(X370/H370,0)*0.00753),"")</f>
        <v>0.58733999999999997</v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355.52511415525117</v>
      </c>
      <c r="BM370" s="77">
        <f>IFERROR(X370*I370/H370,"0")</f>
        <v>357.24</v>
      </c>
      <c r="BN370" s="77">
        <f>IFERROR(1/J370*(W370/H370),"0")</f>
        <v>0.49759981266830583</v>
      </c>
      <c r="BO370" s="77">
        <f>IFERROR(1/J370*(X370/H370),"0")</f>
        <v>0.5</v>
      </c>
    </row>
    <row r="371" spans="1:67" ht="27" hidden="1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77.625570776255714</v>
      </c>
      <c r="X373" s="42">
        <f>IFERROR(X369/H369,"0")+IFERROR(X370/H370,"0")+IFERROR(X371/H371,"0")+IFERROR(X372/H372,"0")</f>
        <v>78</v>
      </c>
      <c r="Y373" s="42">
        <f>IFERROR(IF(Y369="",0,Y369),"0")+IFERROR(IF(Y370="",0,Y370),"0")+IFERROR(IF(Y371="",0,Y371),"0")+IFERROR(IF(Y372="",0,Y372),"0")</f>
        <v>0.58733999999999997</v>
      </c>
      <c r="Z373" s="65"/>
      <c r="AA373" s="65"/>
    </row>
    <row r="374" spans="1:67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340</v>
      </c>
      <c r="X374" s="42">
        <f>IFERROR(SUM(X369:X372),"0")</f>
        <v>341.64</v>
      </c>
      <c r="Y374" s="41"/>
      <c r="Z374" s="65"/>
      <c r="AA374" s="65"/>
    </row>
    <row r="375" spans="1:67" ht="14.25" hidden="1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hidden="1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500</v>
      </c>
      <c r="X377" s="54">
        <f>IFERROR(IF(W377="",0,CEILING((W377/$H377),1)*$H377),"")</f>
        <v>507</v>
      </c>
      <c r="Y377" s="40">
        <f>IFERROR(IF(X377=0,"",ROUNDUP(X377/H377,0)*0.02175),"")</f>
        <v>1.4137499999999998</v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536.15384615384619</v>
      </c>
      <c r="BM377" s="77">
        <f>IFERROR(X377*I377/H377,"0")</f>
        <v>543.66000000000008</v>
      </c>
      <c r="BN377" s="77">
        <f>IFERROR(1/J377*(W377/H377),"0")</f>
        <v>1.1446886446886446</v>
      </c>
      <c r="BO377" s="77">
        <f>IFERROR(1/J377*(X377/H377),"0")</f>
        <v>1.1607142857142856</v>
      </c>
    </row>
    <row r="378" spans="1:67" ht="27" hidden="1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hidden="1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64.102564102564102</v>
      </c>
      <c r="X381" s="42">
        <f>IFERROR(X376/H376,"0")+IFERROR(X377/H377,"0")+IFERROR(X378/H378,"0")+IFERROR(X379/H379,"0")+IFERROR(X380/H380,"0")</f>
        <v>65</v>
      </c>
      <c r="Y381" s="42">
        <f>IFERROR(IF(Y376="",0,Y376),"0")+IFERROR(IF(Y377="",0,Y377),"0")+IFERROR(IF(Y378="",0,Y378),"0")+IFERROR(IF(Y379="",0,Y379),"0")+IFERROR(IF(Y380="",0,Y380),"0")</f>
        <v>1.4137499999999998</v>
      </c>
      <c r="Z381" s="65"/>
      <c r="AA381" s="65"/>
    </row>
    <row r="382" spans="1:67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500</v>
      </c>
      <c r="X382" s="42">
        <f>IFERROR(SUM(X376:X380),"0")</f>
        <v>507</v>
      </c>
      <c r="Y382" s="41"/>
      <c r="Z382" s="65"/>
      <c r="AA382" s="65"/>
    </row>
    <row r="383" spans="1:67" ht="14.25" hidden="1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80</v>
      </c>
      <c r="X384" s="54">
        <f>IFERROR(IF(W384="",0,CEILING((W384/$H384),1)*$H384),"")</f>
        <v>85.8</v>
      </c>
      <c r="Y384" s="40">
        <f>IFERROR(IF(X384=0,"",ROUNDUP(X384/H384,0)*0.02175),"")</f>
        <v>0.23924999999999999</v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84.92307692307692</v>
      </c>
      <c r="BM384" s="77">
        <f>IFERROR(X384*I384/H384,"0")</f>
        <v>91.08</v>
      </c>
      <c r="BN384" s="77">
        <f>IFERROR(1/J384*(W384/H384),"0")</f>
        <v>0.18315018315018317</v>
      </c>
      <c r="BO384" s="77">
        <f>IFERROR(1/J384*(X384/H384),"0")</f>
        <v>0.19642857142857142</v>
      </c>
    </row>
    <row r="385" spans="1:67" ht="27" hidden="1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10.256410256410257</v>
      </c>
      <c r="X386" s="42">
        <f>IFERROR(X384/H384,"0")+IFERROR(X385/H385,"0")</f>
        <v>11</v>
      </c>
      <c r="Y386" s="42">
        <f>IFERROR(IF(Y384="",0,Y384),"0")+IFERROR(IF(Y385="",0,Y385),"0")</f>
        <v>0.23924999999999999</v>
      </c>
      <c r="Z386" s="65"/>
      <c r="AA386" s="65"/>
    </row>
    <row r="387" spans="1:67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80</v>
      </c>
      <c r="X387" s="42">
        <f>IFERROR(SUM(X384:X385),"0")</f>
        <v>85.8</v>
      </c>
      <c r="Y387" s="41"/>
      <c r="Z387" s="65"/>
      <c r="AA387" s="65"/>
    </row>
    <row r="388" spans="1:67" ht="27.75" hidden="1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hidden="1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hidden="1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hidden="1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hidden="1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hidden="1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hidden="1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hidden="1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108</v>
      </c>
      <c r="X396" s="54">
        <f t="shared" ref="X396:X408" si="80">IFERROR(IF(W396="",0,CEILING((W396/$H396),1)*$H396),"")</f>
        <v>109.2</v>
      </c>
      <c r="Y396" s="40">
        <f>IFERROR(IF(X396=0,"",ROUNDUP(X396/H396,0)*0.00753),"")</f>
        <v>0.19578000000000001</v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113.9142857142857</v>
      </c>
      <c r="BM396" s="77">
        <f t="shared" ref="BM396:BM408" si="82">IFERROR(X396*I396/H396,"0")</f>
        <v>115.17999999999999</v>
      </c>
      <c r="BN396" s="77">
        <f t="shared" ref="BN396:BN408" si="83">IFERROR(1/J396*(W396/H396),"0")</f>
        <v>0.1648351648351648</v>
      </c>
      <c r="BO396" s="77">
        <f t="shared" ref="BO396:BO408" si="84">IFERROR(1/J396*(X396/H396),"0")</f>
        <v>0.16666666666666666</v>
      </c>
    </row>
    <row r="397" spans="1:67" ht="27" hidden="1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160</v>
      </c>
      <c r="X398" s="54">
        <f t="shared" si="80"/>
        <v>163.80000000000001</v>
      </c>
      <c r="Y398" s="40">
        <f>IFERROR(IF(X398=0,"",ROUNDUP(X398/H398,0)*0.00753),"")</f>
        <v>0.29366999999999999</v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168.76190476190473</v>
      </c>
      <c r="BM398" s="77">
        <f t="shared" si="82"/>
        <v>172.77</v>
      </c>
      <c r="BN398" s="77">
        <f t="shared" si="83"/>
        <v>0.24420024420024419</v>
      </c>
      <c r="BO398" s="77">
        <f t="shared" si="84"/>
        <v>0.25</v>
      </c>
    </row>
    <row r="399" spans="1:67" ht="37.5" hidden="1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hidden="1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hidden="1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hidden="1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hidden="1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hidden="1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hidden="1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hidden="1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hidden="1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hidden="1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63.80952380952381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65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0.48945</v>
      </c>
      <c r="Z409" s="65"/>
      <c r="AA409" s="65"/>
    </row>
    <row r="410" spans="1:67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268</v>
      </c>
      <c r="X410" s="42">
        <f>IFERROR(SUM(X396:X408),"0")</f>
        <v>273</v>
      </c>
      <c r="Y410" s="41"/>
      <c r="Z410" s="65"/>
      <c r="AA410" s="65"/>
    </row>
    <row r="411" spans="1:67" ht="14.25" hidden="1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45</v>
      </c>
      <c r="X412" s="54">
        <f>IFERROR(IF(W412="",0,CEILING((W412/$H412),1)*$H412),"")</f>
        <v>46.8</v>
      </c>
      <c r="Y412" s="40">
        <f>IFERROR(IF(X412=0,"",ROUNDUP(X412/H412,0)*0.02175),"")</f>
        <v>0.1305</v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48.15</v>
      </c>
      <c r="BM412" s="77">
        <f>IFERROR(X412*I412/H412,"0")</f>
        <v>50.075999999999993</v>
      </c>
      <c r="BN412" s="77">
        <f>IFERROR(1/J412*(W412/H412),"0")</f>
        <v>0.10302197802197802</v>
      </c>
      <c r="BO412" s="77">
        <f>IFERROR(1/J412*(X412/H412),"0")</f>
        <v>0.10714285714285714</v>
      </c>
    </row>
    <row r="413" spans="1:67" ht="27" hidden="1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hidden="1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5.7692307692307692</v>
      </c>
      <c r="X415" s="42">
        <f>IFERROR(X412/H412,"0")+IFERROR(X413/H413,"0")+IFERROR(X414/H414,"0")</f>
        <v>6</v>
      </c>
      <c r="Y415" s="42">
        <f>IFERROR(IF(Y412="",0,Y412),"0")+IFERROR(IF(Y413="",0,Y413),"0")+IFERROR(IF(Y414="",0,Y414),"0")</f>
        <v>0.1305</v>
      </c>
      <c r="Z415" s="65"/>
      <c r="AA415" s="65"/>
    </row>
    <row r="416" spans="1:67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45</v>
      </c>
      <c r="X416" s="42">
        <f>IFERROR(SUM(X412:X414),"0")</f>
        <v>46.8</v>
      </c>
      <c r="Y416" s="41"/>
      <c r="Z416" s="65"/>
      <c r="AA416" s="65"/>
    </row>
    <row r="417" spans="1:67" ht="14.25" hidden="1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hidden="1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hidden="1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hidden="1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hidden="1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hidden="1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hidden="1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hidden="1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hidden="1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hidden="1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hidden="1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hidden="1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hidden="1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280</v>
      </c>
      <c r="X434" s="54">
        <f t="shared" ref="X434:X439" si="86">IFERROR(IF(W434="",0,CEILING((W434/$H434),1)*$H434),"")</f>
        <v>281.40000000000003</v>
      </c>
      <c r="Y434" s="40">
        <f>IFERROR(IF(X434=0,"",ROUNDUP(X434/H434,0)*0.00753),"")</f>
        <v>0.50451000000000001</v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295.33333333333331</v>
      </c>
      <c r="BM434" s="77">
        <f t="shared" ref="BM434:BM439" si="88">IFERROR(X434*I434/H434,"0")</f>
        <v>296.81</v>
      </c>
      <c r="BN434" s="77">
        <f t="shared" ref="BN434:BN439" si="89">IFERROR(1/J434*(W434/H434),"0")</f>
        <v>0.42735042735042728</v>
      </c>
      <c r="BO434" s="77">
        <f t="shared" ref="BO434:BO439" si="90">IFERROR(1/J434*(X434/H434),"0")</f>
        <v>0.42948717948717946</v>
      </c>
    </row>
    <row r="435" spans="1:67" ht="27" hidden="1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hidden="1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hidden="1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hidden="1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hidden="1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66.666666666666657</v>
      </c>
      <c r="X440" s="42">
        <f>IFERROR(X434/H434,"0")+IFERROR(X435/H435,"0")+IFERROR(X436/H436,"0")+IFERROR(X437/H437,"0")+IFERROR(X438/H438,"0")+IFERROR(X439/H439,"0")</f>
        <v>67</v>
      </c>
      <c r="Y440" s="42">
        <f>IFERROR(IF(Y434="",0,Y434),"0")+IFERROR(IF(Y435="",0,Y435),"0")+IFERROR(IF(Y436="",0,Y436),"0")+IFERROR(IF(Y437="",0,Y437),"0")+IFERROR(IF(Y438="",0,Y438),"0")+IFERROR(IF(Y439="",0,Y439),"0")</f>
        <v>0.50451000000000001</v>
      </c>
      <c r="Z440" s="65"/>
      <c r="AA440" s="65"/>
    </row>
    <row r="441" spans="1:67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280</v>
      </c>
      <c r="X441" s="42">
        <f>IFERROR(SUM(X434:X439),"0")</f>
        <v>281.40000000000003</v>
      </c>
      <c r="Y441" s="41"/>
      <c r="Z441" s="65"/>
      <c r="AA441" s="65"/>
    </row>
    <row r="442" spans="1:67" ht="14.25" hidden="1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hidden="1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hidden="1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idden="1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hidden="1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hidden="1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hidden="1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idden="1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hidden="1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hidden="1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hidden="1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idden="1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hidden="1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hidden="1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hidden="1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hidden="1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hidden="1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hidden="1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hidden="1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hidden="1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hidden="1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hidden="1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hidden="1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hidden="1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hidden="1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hidden="1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hidden="1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hidden="1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hidden="1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hidden="1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hidden="1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hidden="1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hidden="1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hidden="1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630</v>
      </c>
      <c r="X476" s="54">
        <f t="shared" si="91"/>
        <v>633.6</v>
      </c>
      <c r="Y476" s="40">
        <f t="shared" si="92"/>
        <v>1.4352</v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672.95454545454538</v>
      </c>
      <c r="BM476" s="77">
        <f t="shared" si="94"/>
        <v>676.8</v>
      </c>
      <c r="BN476" s="77">
        <f t="shared" si="95"/>
        <v>1.1472902097902098</v>
      </c>
      <c r="BO476" s="77">
        <f t="shared" si="96"/>
        <v>1.153846153846154</v>
      </c>
    </row>
    <row r="477" spans="1:67" ht="27" hidden="1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hidden="1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hidden="1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320</v>
      </c>
      <c r="X480" s="54">
        <f t="shared" si="91"/>
        <v>322.08000000000004</v>
      </c>
      <c r="Y480" s="40">
        <f t="shared" si="92"/>
        <v>0.72955999999999999</v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341.81818181818181</v>
      </c>
      <c r="BM480" s="77">
        <f t="shared" si="94"/>
        <v>344.04</v>
      </c>
      <c r="BN480" s="77">
        <f t="shared" si="95"/>
        <v>0.58275058275058278</v>
      </c>
      <c r="BO480" s="77">
        <f t="shared" si="96"/>
        <v>0.58653846153846168</v>
      </c>
    </row>
    <row r="481" spans="1:67" ht="16.5" hidden="1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hidden="1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hidden="1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hidden="1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9</v>
      </c>
      <c r="X485" s="54">
        <f t="shared" si="91"/>
        <v>9.6</v>
      </c>
      <c r="Y485" s="40">
        <f>IFERROR(IF(X485=0,"",ROUNDUP(X485/H485,0)*0.00753),"")</f>
        <v>3.0120000000000001E-2</v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9.7500000000000018</v>
      </c>
      <c r="BM485" s="77">
        <f t="shared" si="94"/>
        <v>10.4</v>
      </c>
      <c r="BN485" s="77">
        <f t="shared" si="95"/>
        <v>2.4038461538461536E-2</v>
      </c>
      <c r="BO485" s="77">
        <f t="shared" si="96"/>
        <v>2.564102564102564E-2</v>
      </c>
    </row>
    <row r="486" spans="1:67" ht="27" hidden="1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183.67424242424241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185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2.1948800000000004</v>
      </c>
      <c r="Z487" s="65"/>
      <c r="AA487" s="65"/>
    </row>
    <row r="488" spans="1:67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959</v>
      </c>
      <c r="X488" s="42">
        <f>IFERROR(SUM(X475:X486),"0")</f>
        <v>965.28000000000009</v>
      </c>
      <c r="Y488" s="41"/>
      <c r="Z488" s="65"/>
      <c r="AA488" s="65"/>
    </row>
    <row r="489" spans="1:67" ht="14.25" hidden="1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240</v>
      </c>
      <c r="X490" s="54">
        <f>IFERROR(IF(W490="",0,CEILING((W490/$H490),1)*$H490),"")</f>
        <v>242.88000000000002</v>
      </c>
      <c r="Y490" s="40">
        <f>IFERROR(IF(X490=0,"",ROUNDUP(X490/H490,0)*0.01196),"")</f>
        <v>0.55015999999999998</v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256.36363636363632</v>
      </c>
      <c r="BM490" s="77">
        <f>IFERROR(X490*I490/H490,"0")</f>
        <v>259.44</v>
      </c>
      <c r="BN490" s="77">
        <f>IFERROR(1/J490*(W490/H490),"0")</f>
        <v>0.43706293706293708</v>
      </c>
      <c r="BO490" s="77">
        <f>IFERROR(1/J490*(X490/H490),"0")</f>
        <v>0.44230769230769235</v>
      </c>
    </row>
    <row r="491" spans="1:67" ht="16.5" hidden="1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45.454545454545453</v>
      </c>
      <c r="X492" s="42">
        <f>IFERROR(X490/H490,"0")+IFERROR(X491/H491,"0")</f>
        <v>46</v>
      </c>
      <c r="Y492" s="42">
        <f>IFERROR(IF(Y490="",0,Y490),"0")+IFERROR(IF(Y491="",0,Y491),"0")</f>
        <v>0.55015999999999998</v>
      </c>
      <c r="Z492" s="65"/>
      <c r="AA492" s="65"/>
    </row>
    <row r="493" spans="1:67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240</v>
      </c>
      <c r="X493" s="42">
        <f>IFERROR(SUM(X490:X491),"0")</f>
        <v>242.88000000000002</v>
      </c>
      <c r="Y493" s="41"/>
      <c r="Z493" s="65"/>
      <c r="AA493" s="65"/>
    </row>
    <row r="494" spans="1:67" ht="14.25" hidden="1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150</v>
      </c>
      <c r="X495" s="54">
        <f t="shared" ref="X495:X500" si="97">IFERROR(IF(W495="",0,CEILING((W495/$H495),1)*$H495),"")</f>
        <v>153.12</v>
      </c>
      <c r="Y495" s="40">
        <f>IFERROR(IF(X495=0,"",ROUNDUP(X495/H495,0)*0.01196),"")</f>
        <v>0.34683999999999998</v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160.22727272727272</v>
      </c>
      <c r="BM495" s="77">
        <f t="shared" ref="BM495:BM500" si="99">IFERROR(X495*I495/H495,"0")</f>
        <v>163.56</v>
      </c>
      <c r="BN495" s="77">
        <f t="shared" ref="BN495:BN500" si="100">IFERROR(1/J495*(W495/H495),"0")</f>
        <v>0.27316433566433568</v>
      </c>
      <c r="BO495" s="77">
        <f t="shared" ref="BO495:BO500" si="101">IFERROR(1/J495*(X495/H495),"0")</f>
        <v>0.27884615384615385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20</v>
      </c>
      <c r="X496" s="54">
        <f t="shared" si="97"/>
        <v>21.12</v>
      </c>
      <c r="Y496" s="40">
        <f>IFERROR(IF(X496=0,"",ROUNDUP(X496/H496,0)*0.01196),"")</f>
        <v>4.7840000000000001E-2</v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21.363636363636363</v>
      </c>
      <c r="BM496" s="77">
        <f t="shared" si="99"/>
        <v>22.56</v>
      </c>
      <c r="BN496" s="77">
        <f t="shared" si="100"/>
        <v>3.6421911421911424E-2</v>
      </c>
      <c r="BO496" s="77">
        <f t="shared" si="101"/>
        <v>3.8461538461538464E-2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150</v>
      </c>
      <c r="X497" s="54">
        <f t="shared" si="97"/>
        <v>153.12</v>
      </c>
      <c r="Y497" s="40">
        <f>IFERROR(IF(X497=0,"",ROUNDUP(X497/H497,0)*0.01196),"")</f>
        <v>0.34683999999999998</v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160.22727272727272</v>
      </c>
      <c r="BM497" s="77">
        <f t="shared" si="99"/>
        <v>163.56</v>
      </c>
      <c r="BN497" s="77">
        <f t="shared" si="100"/>
        <v>0.27316433566433568</v>
      </c>
      <c r="BO497" s="77">
        <f t="shared" si="101"/>
        <v>0.27884615384615385</v>
      </c>
    </row>
    <row r="498" spans="1:67" ht="27" hidden="1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hidden="1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hidden="1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60.606060606060602</v>
      </c>
      <c r="X501" s="42">
        <f>IFERROR(X495/H495,"0")+IFERROR(X496/H496,"0")+IFERROR(X497/H497,"0")+IFERROR(X498/H498,"0")+IFERROR(X499/H499,"0")+IFERROR(X500/H500,"0")</f>
        <v>62</v>
      </c>
      <c r="Y501" s="42">
        <f>IFERROR(IF(Y495="",0,Y495),"0")+IFERROR(IF(Y496="",0,Y496),"0")+IFERROR(IF(Y497="",0,Y497),"0")+IFERROR(IF(Y498="",0,Y498),"0")+IFERROR(IF(Y499="",0,Y499),"0")+IFERROR(IF(Y500="",0,Y500),"0")</f>
        <v>0.74151999999999996</v>
      </c>
      <c r="Z501" s="65"/>
      <c r="AA501" s="65"/>
    </row>
    <row r="502" spans="1:67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320</v>
      </c>
      <c r="X502" s="42">
        <f>IFERROR(SUM(X495:X500),"0")</f>
        <v>327.36</v>
      </c>
      <c r="Y502" s="41"/>
      <c r="Z502" s="65"/>
      <c r="AA502" s="65"/>
    </row>
    <row r="503" spans="1:67" ht="14.25" hidden="1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hidden="1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hidden="1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hidden="1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hidden="1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hidden="1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hidden="1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idden="1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hidden="1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hidden="1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hidden="1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hidden="1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hidden="1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hidden="1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hidden="1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hidden="1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360</v>
      </c>
      <c r="X520" s="54">
        <f t="shared" si="102"/>
        <v>360</v>
      </c>
      <c r="Y520" s="40">
        <f t="shared" si="103"/>
        <v>0.65249999999999997</v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374.40000000000003</v>
      </c>
      <c r="BM520" s="77">
        <f t="shared" si="105"/>
        <v>374.40000000000003</v>
      </c>
      <c r="BN520" s="77">
        <f t="shared" si="106"/>
        <v>0.5357142857142857</v>
      </c>
      <c r="BO520" s="77">
        <f t="shared" si="107"/>
        <v>0.5357142857142857</v>
      </c>
    </row>
    <row r="521" spans="1:67" ht="27" hidden="1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hidden="1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hidden="1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hidden="1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30</v>
      </c>
      <c r="X525" s="42">
        <f>IFERROR(X516/H516,"0")+IFERROR(X517/H517,"0")+IFERROR(X518/H518,"0")+IFERROR(X519/H519,"0")+IFERROR(X520/H520,"0")+IFERROR(X521/H521,"0")+IFERROR(X522/H522,"0")+IFERROR(X523/H523,"0")+IFERROR(X524/H524,"0")</f>
        <v>30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0.65249999999999997</v>
      </c>
      <c r="Z525" s="65"/>
      <c r="AA525" s="65"/>
    </row>
    <row r="526" spans="1:67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360</v>
      </c>
      <c r="X526" s="42">
        <f>IFERROR(SUM(X516:X524),"0")</f>
        <v>360</v>
      </c>
      <c r="Y526" s="41"/>
      <c r="Z526" s="65"/>
      <c r="AA526" s="65"/>
    </row>
    <row r="527" spans="1:67" ht="14.25" hidden="1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hidden="1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hidden="1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hidden="1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idden="1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hidden="1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hidden="1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9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190</v>
      </c>
      <c r="X536" s="54">
        <f>IFERROR(IF(W536="",0,CEILING((W536/$H536),1)*$H536),"")</f>
        <v>193.20000000000002</v>
      </c>
      <c r="Y536" s="40">
        <f>IFERROR(IF(X536=0,"",ROUNDUP(X536/H536,0)*0.00753),"")</f>
        <v>0.34638000000000002</v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201.76190476190476</v>
      </c>
      <c r="BM536" s="77">
        <f>IFERROR(X536*I536/H536,"0")</f>
        <v>205.16</v>
      </c>
      <c r="BN536" s="77">
        <f>IFERROR(1/J536*(W536/H536),"0")</f>
        <v>0.28998778998778996</v>
      </c>
      <c r="BO536" s="77">
        <f>IFERROR(1/J536*(X536/H536),"0")</f>
        <v>0.29487179487179488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70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180</v>
      </c>
      <c r="X537" s="54">
        <f>IFERROR(IF(W537="",0,CEILING((W537/$H537),1)*$H537),"")</f>
        <v>180.6</v>
      </c>
      <c r="Y537" s="40">
        <f>IFERROR(IF(X537=0,"",ROUNDUP(X537/H537,0)*0.00753),"")</f>
        <v>0.32379000000000002</v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191.14285714285711</v>
      </c>
      <c r="BM537" s="77">
        <f>IFERROR(X537*I537/H537,"0")</f>
        <v>191.78</v>
      </c>
      <c r="BN537" s="77">
        <f>IFERROR(1/J537*(W537/H537),"0")</f>
        <v>0.27472527472527469</v>
      </c>
      <c r="BO537" s="77">
        <f>IFERROR(1/J537*(X537/H537),"0")</f>
        <v>0.27564102564102561</v>
      </c>
    </row>
    <row r="538" spans="1:67" ht="27" hidden="1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71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hidden="1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2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3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88.095238095238088</v>
      </c>
      <c r="X541" s="42">
        <f>IFERROR(X536/H536,"0")+IFERROR(X537/H537,"0")+IFERROR(X538/H538,"0")+IFERROR(X539/H539,"0")+IFERROR(X540/H540,"0")</f>
        <v>89</v>
      </c>
      <c r="Y541" s="42">
        <f>IFERROR(IF(Y536="",0,Y536),"0")+IFERROR(IF(Y537="",0,Y537),"0")+IFERROR(IF(Y538="",0,Y538),"0")+IFERROR(IF(Y539="",0,Y539),"0")+IFERROR(IF(Y540="",0,Y540),"0")</f>
        <v>0.67017000000000004</v>
      </c>
      <c r="Z541" s="65"/>
      <c r="AA541" s="65"/>
    </row>
    <row r="542" spans="1:67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370</v>
      </c>
      <c r="X542" s="42">
        <f>IFERROR(SUM(X536:X540),"0")</f>
        <v>373.8</v>
      </c>
      <c r="Y542" s="41"/>
      <c r="Z542" s="65"/>
      <c r="AA542" s="65"/>
    </row>
    <row r="543" spans="1:67" ht="14.25" hidden="1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hidden="1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4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5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6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7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8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hidden="1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hidden="1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9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0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hidden="1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1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hidden="1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68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idden="1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hidden="1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17852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18000.36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18830.162735796061</v>
      </c>
      <c r="X559" s="42">
        <f>IFERROR(SUM(BM22:BM555),"0")</f>
        <v>18987.992000000002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33</v>
      </c>
      <c r="X560" s="43">
        <f>ROUNDUP(SUM(BO22:BO555),0)</f>
        <v>33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19655.162735796061</v>
      </c>
      <c r="X561" s="42">
        <f>GrossWeightTotalR+PalletQtyTotalR*25</f>
        <v>19812.992000000002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2655.3376073561085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2680</v>
      </c>
      <c r="Y562" s="41"/>
      <c r="Z562" s="65"/>
      <c r="AA562" s="65"/>
    </row>
    <row r="563" spans="1:30" ht="14.25" hidden="1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37.633110000000002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67" t="s">
        <v>108</v>
      </c>
      <c r="D565" s="767" t="s">
        <v>108</v>
      </c>
      <c r="E565" s="767" t="s">
        <v>108</v>
      </c>
      <c r="F565" s="767" t="s">
        <v>108</v>
      </c>
      <c r="G565" s="767" t="s">
        <v>241</v>
      </c>
      <c r="H565" s="767" t="s">
        <v>241</v>
      </c>
      <c r="I565" s="767" t="s">
        <v>241</v>
      </c>
      <c r="J565" s="767" t="s">
        <v>241</v>
      </c>
      <c r="K565" s="767" t="s">
        <v>241</v>
      </c>
      <c r="L565" s="767" t="s">
        <v>241</v>
      </c>
      <c r="M565" s="786"/>
      <c r="N565" s="767" t="s">
        <v>241</v>
      </c>
      <c r="O565" s="767" t="s">
        <v>241</v>
      </c>
      <c r="P565" s="767" t="s">
        <v>501</v>
      </c>
      <c r="Q565" s="767" t="s">
        <v>501</v>
      </c>
      <c r="R565" s="767" t="s">
        <v>579</v>
      </c>
      <c r="S565" s="767" t="s">
        <v>579</v>
      </c>
      <c r="T565" s="767" t="s">
        <v>579</v>
      </c>
      <c r="U565" s="767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67" t="s">
        <v>76</v>
      </c>
      <c r="C566" s="767" t="s">
        <v>109</v>
      </c>
      <c r="D566" s="767" t="s">
        <v>117</v>
      </c>
      <c r="E566" s="767" t="s">
        <v>108</v>
      </c>
      <c r="F566" s="767" t="s">
        <v>231</v>
      </c>
      <c r="G566" s="767" t="s">
        <v>242</v>
      </c>
      <c r="H566" s="767" t="s">
        <v>259</v>
      </c>
      <c r="I566" s="767" t="s">
        <v>278</v>
      </c>
      <c r="J566" s="767" t="s">
        <v>351</v>
      </c>
      <c r="K566" s="767" t="s">
        <v>372</v>
      </c>
      <c r="L566" s="767" t="s">
        <v>385</v>
      </c>
      <c r="M566" s="1"/>
      <c r="N566" s="767" t="s">
        <v>471</v>
      </c>
      <c r="O566" s="767" t="s">
        <v>488</v>
      </c>
      <c r="P566" s="767" t="s">
        <v>502</v>
      </c>
      <c r="Q566" s="767" t="s">
        <v>546</v>
      </c>
      <c r="R566" s="767" t="s">
        <v>580</v>
      </c>
      <c r="S566" s="767" t="s">
        <v>627</v>
      </c>
      <c r="T566" s="767" t="s">
        <v>654</v>
      </c>
      <c r="U566" s="767" t="s">
        <v>661</v>
      </c>
      <c r="V566" s="767" t="s">
        <v>670</v>
      </c>
      <c r="W566" s="767" t="s">
        <v>720</v>
      </c>
      <c r="AA566" s="9"/>
      <c r="AD566" s="1"/>
    </row>
    <row r="567" spans="1:30" ht="13.5" thickBot="1" x14ac:dyDescent="0.25">
      <c r="A567" s="788"/>
      <c r="B567" s="767"/>
      <c r="C567" s="767"/>
      <c r="D567" s="767"/>
      <c r="E567" s="767"/>
      <c r="F567" s="767"/>
      <c r="G567" s="767"/>
      <c r="H567" s="767"/>
      <c r="I567" s="767"/>
      <c r="J567" s="767"/>
      <c r="K567" s="767"/>
      <c r="L567" s="767"/>
      <c r="M567" s="1"/>
      <c r="N567" s="767"/>
      <c r="O567" s="767"/>
      <c r="P567" s="767"/>
      <c r="Q567" s="767"/>
      <c r="R567" s="767"/>
      <c r="S567" s="767"/>
      <c r="T567" s="767"/>
      <c r="U567" s="767"/>
      <c r="V567" s="767"/>
      <c r="W567" s="767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89.1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272.40000000000003</v>
      </c>
      <c r="F568" s="51">
        <f>IFERROR(X130*1,"0")+IFERROR(X131*1,"0")+IFERROR(X132*1,"0")+IFERROR(X133*1,"0")+IFERROR(X134*1,"0")</f>
        <v>189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273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4689.4000000000015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46.4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1173</v>
      </c>
      <c r="M568" s="1"/>
      <c r="N568" s="51">
        <f>IFERROR(X293*1,"0")+IFERROR(X294*1,"0")+IFERROR(X295*1,"0")+IFERROR(X296*1,"0")+IFERROR(X297*1,"0")+IFERROR(X298*1,"0")+IFERROR(X299*1,"0")+IFERROR(X303*1,"0")+IFERROR(X304*1,"0")</f>
        <v>129.60000000000002</v>
      </c>
      <c r="O568" s="51">
        <f>IFERROR(X309*1,"0")+IFERROR(X313*1,"0")+IFERROR(X314*1,"0")+IFERROR(X315*1,"0")+IFERROR(X319*1,"0")+IFERROR(X323*1,"0")</f>
        <v>294.3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6943.2000000000007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1030.44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319.8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281.40000000000003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1535.52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733.80000000000007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80,00"/>
        <filter val="1 405,00"/>
        <filter val="1,85"/>
        <filter val="10,26"/>
        <filter val="108,00"/>
        <filter val="11,11"/>
        <filter val="116,67"/>
        <filter val="12,00"/>
        <filter val="120,00"/>
        <filter val="121,89"/>
        <filter val="130,00"/>
        <filter val="140,00"/>
        <filter val="148,00"/>
        <filter val="15,38"/>
        <filter val="150,00"/>
        <filter val="16,74"/>
        <filter val="160,00"/>
        <filter val="165,00"/>
        <filter val="17 852,00"/>
        <filter val="170,00"/>
        <filter val="18 830,16"/>
        <filter val="18,00"/>
        <filter val="180,00"/>
        <filter val="183,00"/>
        <filter val="183,67"/>
        <filter val="19 655,16"/>
        <filter val="19,01"/>
        <filter val="190,00"/>
        <filter val="2 000,00"/>
        <filter val="2 655,34"/>
        <filter val="2 935,00"/>
        <filter val="20,00"/>
        <filter val="208,00"/>
        <filter val="21,00"/>
        <filter val="210,00"/>
        <filter val="218,00"/>
        <filter val="240,00"/>
        <filter val="25,00"/>
        <filter val="256,41"/>
        <filter val="258,29"/>
        <filter val="268,00"/>
        <filter val="27,04"/>
        <filter val="270,00"/>
        <filter val="280,00"/>
        <filter val="290,00"/>
        <filter val="3 270,00"/>
        <filter val="3,45"/>
        <filter val="30,00"/>
        <filter val="300,00"/>
        <filter val="320,00"/>
        <filter val="33"/>
        <filter val="340,00"/>
        <filter val="360,00"/>
        <filter val="370,00"/>
        <filter val="4,00"/>
        <filter val="40,00"/>
        <filter val="40,48"/>
        <filter val="43,00"/>
        <filter val="45,00"/>
        <filter val="45,45"/>
        <filter val="480,00"/>
        <filter val="5,77"/>
        <filter val="50,00"/>
        <filter val="500,00"/>
        <filter val="510,00"/>
        <filter val="543,52"/>
        <filter val="6,00"/>
        <filter val="6,67"/>
        <filter val="60,00"/>
        <filter val="60,61"/>
        <filter val="61,54"/>
        <filter val="610,00"/>
        <filter val="63,81"/>
        <filter val="630,00"/>
        <filter val="64,10"/>
        <filter val="64,29"/>
        <filter val="66,67"/>
        <filter val="67,00"/>
        <filter val="68,00"/>
        <filter val="7,00"/>
        <filter val="70,00"/>
        <filter val="700,00"/>
        <filter val="77,63"/>
        <filter val="78,67"/>
        <filter val="8,00"/>
        <filter val="8,63"/>
        <filter val="80,00"/>
        <filter val="81,66"/>
        <filter val="87,00"/>
        <filter val="88,10"/>
        <filter val="9,00"/>
        <filter val="900,00"/>
        <filter val="925,00"/>
        <filter val="959,00"/>
        <filter val="96,00"/>
        <filter val="97,00"/>
        <filter val="970,00"/>
      </filters>
    </filterColumn>
  </autoFilter>
  <dataConsolidate/>
  <mergeCells count="1019"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T566:T567"/>
    <mergeCell ref="U566:U567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2024-06-25T09:16:47Z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