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D385DA-A007-4E42-AD34-0C005EC40D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BO285" i="1" s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BO273" i="1" s="1"/>
  <c r="BN272" i="1"/>
  <c r="BL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BO119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50" i="1" l="1"/>
  <c r="BM150" i="1"/>
  <c r="Y150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B566" i="1"/>
  <c r="W558" i="1"/>
  <c r="W556" i="1"/>
  <c r="Y31" i="1"/>
  <c r="BM31" i="1"/>
  <c r="E566" i="1"/>
  <c r="Y68" i="1"/>
  <c r="BM68" i="1"/>
  <c r="Y76" i="1"/>
  <c r="BM76" i="1"/>
  <c r="Y86" i="1"/>
  <c r="BM86" i="1"/>
  <c r="X99" i="1"/>
  <c r="Y102" i="1"/>
  <c r="BM102" i="1"/>
  <c r="Y119" i="1"/>
  <c r="BM119" i="1"/>
  <c r="Y132" i="1"/>
  <c r="BM132" i="1"/>
  <c r="G566" i="1"/>
  <c r="BO168" i="1"/>
  <c r="BM168" i="1"/>
  <c r="Y168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181" i="1"/>
  <c r="X222" i="1"/>
  <c r="X269" i="1"/>
  <c r="W557" i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X116" i="1"/>
  <c r="Y104" i="1"/>
  <c r="BM104" i="1"/>
  <c r="Y108" i="1"/>
  <c r="BM108" i="1"/>
  <c r="Y111" i="1"/>
  <c r="BM111" i="1"/>
  <c r="Y115" i="1"/>
  <c r="BM115" i="1"/>
  <c r="X126" i="1"/>
  <c r="Y121" i="1"/>
  <c r="BM121" i="1"/>
  <c r="Y130" i="1"/>
  <c r="BM130" i="1"/>
  <c r="Y142" i="1"/>
  <c r="BM142" i="1"/>
  <c r="Y143" i="1"/>
  <c r="BM143" i="1"/>
  <c r="H566" i="1"/>
  <c r="Y152" i="1"/>
  <c r="BM152" i="1"/>
  <c r="BO156" i="1"/>
  <c r="BM156" i="1"/>
  <c r="Y156" i="1"/>
  <c r="Y172" i="1"/>
  <c r="BM172" i="1"/>
  <c r="BO172" i="1"/>
  <c r="Y178" i="1"/>
  <c r="BM178" i="1"/>
  <c r="Y179" i="1"/>
  <c r="BM179" i="1"/>
  <c r="X198" i="1"/>
  <c r="Y185" i="1"/>
  <c r="BM185" i="1"/>
  <c r="Y186" i="1"/>
  <c r="BM186" i="1"/>
  <c r="Y189" i="1"/>
  <c r="BM189" i="1"/>
  <c r="Y193" i="1"/>
  <c r="BM193" i="1"/>
  <c r="Y194" i="1"/>
  <c r="BM194" i="1"/>
  <c r="Y195" i="1"/>
  <c r="BM195" i="1"/>
  <c r="Y196" i="1"/>
  <c r="BM196" i="1"/>
  <c r="Y209" i="1"/>
  <c r="BM209" i="1"/>
  <c r="X216" i="1"/>
  <c r="Y213" i="1"/>
  <c r="BM213" i="1"/>
  <c r="Y219" i="1"/>
  <c r="BM219" i="1"/>
  <c r="BO219" i="1"/>
  <c r="Y220" i="1"/>
  <c r="BM220" i="1"/>
  <c r="Y229" i="1"/>
  <c r="BM229" i="1"/>
  <c r="Y241" i="1"/>
  <c r="BM241" i="1"/>
  <c r="Y245" i="1"/>
  <c r="BM245" i="1"/>
  <c r="Y253" i="1"/>
  <c r="BM253" i="1"/>
  <c r="Y259" i="1"/>
  <c r="BM259" i="1"/>
  <c r="BO259" i="1"/>
  <c r="X270" i="1"/>
  <c r="Y263" i="1"/>
  <c r="BM263" i="1"/>
  <c r="Y267" i="1"/>
  <c r="BM267" i="1"/>
  <c r="X277" i="1"/>
  <c r="Y274" i="1"/>
  <c r="BM274" i="1"/>
  <c r="Y285" i="1"/>
  <c r="BM285" i="1"/>
  <c r="X288" i="1"/>
  <c r="Y292" i="1"/>
  <c r="BM292" i="1"/>
  <c r="BO29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16" i="1"/>
  <c r="X365" i="1"/>
  <c r="X392" i="1"/>
  <c r="X566" i="1"/>
  <c r="F9" i="1"/>
  <c r="J9" i="1"/>
  <c r="F10" i="1"/>
  <c r="Y22" i="1"/>
  <c r="Y24" i="1" s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5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H9" i="1"/>
  <c r="X24" i="1"/>
  <c r="X58" i="1"/>
  <c r="X81" i="1"/>
  <c r="X135" i="1"/>
  <c r="X146" i="1"/>
  <c r="X159" i="1"/>
  <c r="I566" i="1"/>
  <c r="X164" i="1"/>
  <c r="Y163" i="1"/>
  <c r="BM163" i="1"/>
  <c r="X169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BO214" i="1"/>
  <c r="BM214" i="1"/>
  <c r="Y214" i="1"/>
  <c r="BO228" i="1"/>
  <c r="BM228" i="1"/>
  <c r="Y228" i="1"/>
  <c r="X232" i="1"/>
  <c r="N566" i="1"/>
  <c r="L566" i="1"/>
  <c r="X250" i="1"/>
  <c r="X249" i="1"/>
  <c r="BO236" i="1"/>
  <c r="BM236" i="1"/>
  <c r="Y236" i="1"/>
  <c r="BO238" i="1"/>
  <c r="BM238" i="1"/>
  <c r="Y238" i="1"/>
  <c r="J566" i="1"/>
  <c r="X217" i="1"/>
  <c r="Y242" i="1"/>
  <c r="BM242" i="1"/>
  <c r="Y244" i="1"/>
  <c r="BM244" i="1"/>
  <c r="Y246" i="1"/>
  <c r="BM246" i="1"/>
  <c r="Y248" i="1"/>
  <c r="BM248" i="1"/>
  <c r="Y252" i="1"/>
  <c r="BM252" i="1"/>
  <c r="BO252" i="1"/>
  <c r="Y254" i="1"/>
  <c r="BM254" i="1"/>
  <c r="X257" i="1"/>
  <c r="Y260" i="1"/>
  <c r="BM260" i="1"/>
  <c r="BO260" i="1"/>
  <c r="Y262" i="1"/>
  <c r="BM262" i="1"/>
  <c r="Y264" i="1"/>
  <c r="BM264" i="1"/>
  <c r="Y266" i="1"/>
  <c r="BM266" i="1"/>
  <c r="Y268" i="1"/>
  <c r="BM268" i="1"/>
  <c r="Y272" i="1"/>
  <c r="BM272" i="1"/>
  <c r="BO272" i="1"/>
  <c r="Y273" i="1"/>
  <c r="BM273" i="1"/>
  <c r="Y275" i="1"/>
  <c r="BM275" i="1"/>
  <c r="X276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304" i="1" l="1"/>
  <c r="Y392" i="1"/>
  <c r="Y299" i="1"/>
  <c r="Y180" i="1"/>
  <c r="Y158" i="1"/>
  <c r="Y145" i="1"/>
  <c r="Y134" i="1"/>
  <c r="Y88" i="1"/>
  <c r="Y81" i="1"/>
  <c r="Y57" i="1"/>
  <c r="Y34" i="1"/>
  <c r="W559" i="1"/>
  <c r="Y499" i="1"/>
  <c r="Y485" i="1"/>
  <c r="Y339" i="1"/>
  <c r="Y282" i="1"/>
  <c r="Y269" i="1"/>
  <c r="Y256" i="1"/>
  <c r="Y216" i="1"/>
  <c r="Y198" i="1"/>
  <c r="Y125" i="1"/>
  <c r="Y547" i="1"/>
  <c r="Y505" i="1"/>
  <c r="Y439" i="1"/>
  <c r="Y459" i="1"/>
  <c r="Y372" i="1"/>
  <c r="Y353" i="1"/>
  <c r="Y276" i="1"/>
  <c r="Y116" i="1"/>
  <c r="Y98" i="1"/>
  <c r="X556" i="1"/>
  <c r="X558" i="1"/>
  <c r="Y531" i="1"/>
  <c r="Y414" i="1"/>
  <c r="Y408" i="1"/>
  <c r="Y249" i="1"/>
  <c r="X560" i="1"/>
  <c r="Y232" i="1"/>
  <c r="Y164" i="1"/>
  <c r="X557" i="1"/>
  <c r="X559" i="1" s="1"/>
  <c r="Y561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<sst xmlns="http://schemas.openxmlformats.org/spreadsheetml/2006/main" count="2458" uniqueCount="830">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</sst>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45472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Суббота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0.41666666666666669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hidden="1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80</v>
      </c>
      <c r="X193" s="389">
        <f t="shared" si="44"/>
        <v>81.599999999999994</v>
      </c>
      <c r="Y193" s="36">
        <f>IFERROR(IF(X193=0,"",ROUNDUP(X193/H193,0)*0.00753),"")</f>
        <v>0.25602000000000003</v>
      </c>
      <c r="Z193" s="56"/>
      <c r="AA193" s="57"/>
      <c r="AE193" s="64"/>
      <c r="BB193" s="176" t="s">
        <v>1</v>
      </c>
      <c r="BL193" s="64">
        <f t="shared" si="45"/>
        <v>89.666666666666671</v>
      </c>
      <c r="BM193" s="64">
        <f t="shared" si="46"/>
        <v>91.46</v>
      </c>
      <c r="BN193" s="64">
        <f t="shared" si="47"/>
        <v>0.21367521367521369</v>
      </c>
      <c r="BO193" s="64">
        <f t="shared" si="48"/>
        <v>0.21794871794871795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120</v>
      </c>
      <c r="X194" s="389">
        <f t="shared" si="44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5"/>
        <v>133.60000000000002</v>
      </c>
      <c r="BM194" s="64">
        <f t="shared" si="46"/>
        <v>133.60000000000002</v>
      </c>
      <c r="BN194" s="64">
        <f t="shared" si="47"/>
        <v>0.32051282051282048</v>
      </c>
      <c r="BO194" s="64">
        <f t="shared" si="48"/>
        <v>0.32051282051282048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160</v>
      </c>
      <c r="X195" s="389">
        <f t="shared" si="44"/>
        <v>160.79999999999998</v>
      </c>
      <c r="Y195" s="36">
        <f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5"/>
        <v>178.13333333333335</v>
      </c>
      <c r="BM195" s="64">
        <f t="shared" si="46"/>
        <v>179.024</v>
      </c>
      <c r="BN195" s="64">
        <f t="shared" si="47"/>
        <v>0.42735042735042739</v>
      </c>
      <c r="BO195" s="64">
        <f t="shared" si="48"/>
        <v>0.42948717948717946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160</v>
      </c>
      <c r="X196" s="389">
        <f t="shared" si="44"/>
        <v>160.79999999999998</v>
      </c>
      <c r="Y196" s="36">
        <f>IFERROR(IF(X196=0,"",ROUNDUP(X196/H196,0)*0.00753),"")</f>
        <v>0.50451000000000001</v>
      </c>
      <c r="Z196" s="56"/>
      <c r="AA196" s="57"/>
      <c r="AE196" s="64"/>
      <c r="BB196" s="179" t="s">
        <v>1</v>
      </c>
      <c r="BL196" s="64">
        <f t="shared" si="45"/>
        <v>178.13333333333335</v>
      </c>
      <c r="BM196" s="64">
        <f t="shared" si="46"/>
        <v>179.024</v>
      </c>
      <c r="BN196" s="64">
        <f t="shared" si="47"/>
        <v>0.42735042735042739</v>
      </c>
      <c r="BO196" s="64">
        <f t="shared" si="48"/>
        <v>0.42948717948717946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80</v>
      </c>
      <c r="X197" s="389">
        <f t="shared" si="44"/>
        <v>81.599999999999994</v>
      </c>
      <c r="Y197" s="36">
        <f>IFERROR(IF(X197=0,"",ROUNDUP(X197/H197,0)*0.00753),"")</f>
        <v>0.25602000000000003</v>
      </c>
      <c r="Z197" s="56"/>
      <c r="AA197" s="57"/>
      <c r="AE197" s="64"/>
      <c r="BB197" s="180" t="s">
        <v>1</v>
      </c>
      <c r="BL197" s="64">
        <f t="shared" si="45"/>
        <v>89.26666666666668</v>
      </c>
      <c r="BM197" s="64">
        <f t="shared" si="46"/>
        <v>91.051999999999992</v>
      </c>
      <c r="BN197" s="64">
        <f t="shared" si="47"/>
        <v>0.21367521367521369</v>
      </c>
      <c r="BO197" s="64">
        <f t="shared" si="48"/>
        <v>0.21794871794871795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250.00000000000003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252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1.8975599999999999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600</v>
      </c>
      <c r="X199" s="390">
        <f>IFERROR(SUM(X183:X197),"0")</f>
        <v>604.79999999999995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hidden="1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300</v>
      </c>
      <c r="X332" s="389">
        <f t="shared" si="75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7" t="s">
        <v>1</v>
      </c>
      <c r="BL332" s="64">
        <f t="shared" si="76"/>
        <v>309.60000000000002</v>
      </c>
      <c r="BM332" s="64">
        <f t="shared" si="77"/>
        <v>309.60000000000002</v>
      </c>
      <c r="BN332" s="64">
        <f t="shared" si="78"/>
        <v>0.41666666666666663</v>
      </c>
      <c r="BO332" s="64">
        <f t="shared" si="79"/>
        <v>0.41666666666666663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900</v>
      </c>
      <c r="X334" s="389">
        <f t="shared" si="75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9" t="s">
        <v>1</v>
      </c>
      <c r="BL334" s="64">
        <f t="shared" si="76"/>
        <v>928.8</v>
      </c>
      <c r="BM334" s="64">
        <f t="shared" si="77"/>
        <v>928.8</v>
      </c>
      <c r="BN334" s="64">
        <f t="shared" si="78"/>
        <v>1.25</v>
      </c>
      <c r="BO334" s="64">
        <f t="shared" si="79"/>
        <v>1.25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80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80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1.7399999999999998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1200</v>
      </c>
      <c r="X340" s="390">
        <f>IFERROR(SUM(X328:X338),"0")</f>
        <v>1200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hidden="1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hidden="1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300</v>
      </c>
      <c r="X375" s="389">
        <f>IFERROR(IF(W375="",0,CEILING((W375/$H375),1)*$H375),"")</f>
        <v>304.2</v>
      </c>
      <c r="Y375" s="36">
        <f>IFERROR(IF(X375=0,"",ROUNDUP(X375/H375,0)*0.02175),"")</f>
        <v>0.84824999999999995</v>
      </c>
      <c r="Z375" s="56"/>
      <c r="AA375" s="57"/>
      <c r="AE375" s="64"/>
      <c r="BB375" s="281" t="s">
        <v>1</v>
      </c>
      <c r="BL375" s="64">
        <f>IFERROR(W375*I375/H375,"0")</f>
        <v>321.69230769230774</v>
      </c>
      <c r="BM375" s="64">
        <f>IFERROR(X375*I375/H375,"0")</f>
        <v>326.19600000000003</v>
      </c>
      <c r="BN375" s="64">
        <f>IFERROR(1/J375*(W375/H375),"0")</f>
        <v>0.6868131868131867</v>
      </c>
      <c r="BO375" s="64">
        <f>IFERROR(1/J375*(X375/H375),"0")</f>
        <v>0.6964285714285714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38.46153846153846</v>
      </c>
      <c r="X380" s="390">
        <f>IFERROR(X375/H375,"0")+IFERROR(X376/H376,"0")+IFERROR(X377/H377,"0")+IFERROR(X378/H378,"0")+IFERROR(X379/H379,"0")</f>
        <v>39</v>
      </c>
      <c r="Y380" s="390">
        <f>IFERROR(IF(Y375="",0,Y375),"0")+IFERROR(IF(Y376="",0,Y376),"0")+IFERROR(IF(Y377="",0,Y377),"0")+IFERROR(IF(Y378="",0,Y378),"0")+IFERROR(IF(Y379="",0,Y379),"0")</f>
        <v>0.84824999999999995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300</v>
      </c>
      <c r="X381" s="390">
        <f>IFERROR(SUM(X375:X379),"0")</f>
        <v>304.2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100</v>
      </c>
      <c r="X475" s="389">
        <f t="shared" si="91"/>
        <v>100.32000000000001</v>
      </c>
      <c r="Y475" s="36">
        <f t="shared" si="92"/>
        <v>0.22724</v>
      </c>
      <c r="Z475" s="56"/>
      <c r="AA475" s="57"/>
      <c r="AE475" s="64"/>
      <c r="BB475" s="329" t="s">
        <v>1</v>
      </c>
      <c r="BL475" s="64">
        <f t="shared" si="93"/>
        <v>106.81818181818181</v>
      </c>
      <c r="BM475" s="64">
        <f t="shared" si="94"/>
        <v>107.16</v>
      </c>
      <c r="BN475" s="64">
        <f t="shared" si="95"/>
        <v>0.18210955710955709</v>
      </c>
      <c r="BO475" s="64">
        <f t="shared" si="96"/>
        <v>0.18269230769230771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18.939393939393938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19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0.22724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100</v>
      </c>
      <c r="X486" s="390">
        <f>IFERROR(SUM(X473:X484),"0")</f>
        <v>100.32000000000001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hidden="1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idden="1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hidden="1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idden="1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hidden="1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2200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2209.3200000000002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2335.7104895104899</v>
      </c>
      <c r="X557" s="390">
        <f>IFERROR(SUM(BM22:BM553),"0")</f>
        <v>2345.9159999999997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5</v>
      </c>
      <c r="X558" s="38">
        <f>ROUNDUP(SUM(BO22:BO553),0)</f>
        <v>5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2460.7104895104899</v>
      </c>
      <c r="X559" s="390">
        <f>GrossWeightTotalR+PalletQtyTotalR*25</f>
        <v>2470.9159999999997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387.40093240093239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390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4.71305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604.79999999999995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1200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304.2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100.32000000000001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00,00"/>
        <filter val="120,00"/>
        <filter val="160,00"/>
        <filter val="18,94"/>
        <filter val="2 200,00"/>
        <filter val="2 335,71"/>
        <filter val="2 460,71"/>
        <filter val="250,00"/>
        <filter val="300,00"/>
        <filter val="38,46"/>
        <filter val="387,40"/>
        <filter val="5"/>
        <filter val="600,00"/>
        <filter val="80,00"/>
        <filter val="900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