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42C381-17B2-4535-B32D-BAD349751E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W289" i="1"/>
  <c r="W288" i="1"/>
  <c r="BN287" i="1"/>
  <c r="BL287" i="1"/>
  <c r="X287" i="1"/>
  <c r="BO287" i="1" s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O285" i="1"/>
  <c r="W283" i="1"/>
  <c r="W282" i="1"/>
  <c r="BN281" i="1"/>
  <c r="BL281" i="1"/>
  <c r="X281" i="1"/>
  <c r="BO281" i="1" s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O274" i="1"/>
  <c r="BN273" i="1"/>
  <c r="BL273" i="1"/>
  <c r="X273" i="1"/>
  <c r="BO273" i="1" s="1"/>
  <c r="BN272" i="1"/>
  <c r="BL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O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BL22" i="1"/>
  <c r="W557" i="1" s="1"/>
  <c r="X22" i="1"/>
  <c r="O22" i="1"/>
  <c r="H10" i="1"/>
  <c r="A9" i="1"/>
  <c r="A10" i="1" s="1"/>
  <c r="D7" i="1"/>
  <c r="P6" i="1"/>
  <c r="O2" i="1"/>
  <c r="BO203" i="1" l="1"/>
  <c r="BM203" i="1"/>
  <c r="Y203" i="1"/>
  <c r="BO219" i="1"/>
  <c r="BM219" i="1"/>
  <c r="Y219" i="1"/>
  <c r="BO245" i="1"/>
  <c r="BM245" i="1"/>
  <c r="Y245" i="1"/>
  <c r="BO267" i="1"/>
  <c r="BM267" i="1"/>
  <c r="Y267" i="1"/>
  <c r="BO292" i="1"/>
  <c r="BM292" i="1"/>
  <c r="Y292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9" i="1"/>
  <c r="BM29" i="1"/>
  <c r="Y54" i="1"/>
  <c r="BM54" i="1"/>
  <c r="Y62" i="1"/>
  <c r="BM62" i="1"/>
  <c r="Y70" i="1"/>
  <c r="BM70" i="1"/>
  <c r="Y78" i="1"/>
  <c r="BM78" i="1"/>
  <c r="Y92" i="1"/>
  <c r="BM92" i="1"/>
  <c r="Y104" i="1"/>
  <c r="BM104" i="1"/>
  <c r="Y115" i="1"/>
  <c r="BM115" i="1"/>
  <c r="X125" i="1"/>
  <c r="Y130" i="1"/>
  <c r="BM130" i="1"/>
  <c r="Y152" i="1"/>
  <c r="BM152" i="1"/>
  <c r="Y174" i="1"/>
  <c r="BM174" i="1"/>
  <c r="Y183" i="1"/>
  <c r="BM183" i="1"/>
  <c r="X199" i="1"/>
  <c r="BO191" i="1"/>
  <c r="BM191" i="1"/>
  <c r="X205" i="1"/>
  <c r="BO202" i="1"/>
  <c r="BM202" i="1"/>
  <c r="Y202" i="1"/>
  <c r="BO204" i="1"/>
  <c r="BM204" i="1"/>
  <c r="Y204" i="1"/>
  <c r="BO209" i="1"/>
  <c r="BM209" i="1"/>
  <c r="Y209" i="1"/>
  <c r="BO220" i="1"/>
  <c r="BM220" i="1"/>
  <c r="Y220" i="1"/>
  <c r="BO259" i="1"/>
  <c r="BM259" i="1"/>
  <c r="Y259" i="1"/>
  <c r="BO274" i="1"/>
  <c r="BM274" i="1"/>
  <c r="Y274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216" i="1"/>
  <c r="X223" i="1"/>
  <c r="X232" i="1"/>
  <c r="X249" i="1"/>
  <c r="X270" i="1"/>
  <c r="X277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566" i="1"/>
  <c r="W558" i="1"/>
  <c r="W559" i="1" s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6" i="1"/>
  <c r="E566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9" i="1"/>
  <c r="Y94" i="1"/>
  <c r="BM94" i="1"/>
  <c r="Y102" i="1"/>
  <c r="BM102" i="1"/>
  <c r="Y106" i="1"/>
  <c r="BM106" i="1"/>
  <c r="Y113" i="1"/>
  <c r="BM113" i="1"/>
  <c r="Y119" i="1"/>
  <c r="BM119" i="1"/>
  <c r="BO119" i="1"/>
  <c r="X126" i="1"/>
  <c r="Y123" i="1"/>
  <c r="BM123" i="1"/>
  <c r="F566" i="1"/>
  <c r="Y132" i="1"/>
  <c r="BM132" i="1"/>
  <c r="G566" i="1"/>
  <c r="Y150" i="1"/>
  <c r="BM150" i="1"/>
  <c r="Y154" i="1"/>
  <c r="BM154" i="1"/>
  <c r="Y163" i="1"/>
  <c r="BM163" i="1"/>
  <c r="Y168" i="1"/>
  <c r="BM168" i="1"/>
  <c r="Y172" i="1"/>
  <c r="BM172" i="1"/>
  <c r="Y178" i="1"/>
  <c r="BM178" i="1"/>
  <c r="Y179" i="1"/>
  <c r="BM179" i="1"/>
  <c r="Y185" i="1"/>
  <c r="BM185" i="1"/>
  <c r="Y186" i="1"/>
  <c r="BM186" i="1"/>
  <c r="Y189" i="1"/>
  <c r="BM189" i="1"/>
  <c r="Y193" i="1"/>
  <c r="BM193" i="1"/>
  <c r="Y194" i="1"/>
  <c r="BM194" i="1"/>
  <c r="Y195" i="1"/>
  <c r="BM195" i="1"/>
  <c r="Y196" i="1"/>
  <c r="BM196" i="1"/>
  <c r="Y211" i="1"/>
  <c r="BM211" i="1"/>
  <c r="Y215" i="1"/>
  <c r="BM215" i="1"/>
  <c r="X222" i="1"/>
  <c r="Y227" i="1"/>
  <c r="BM227" i="1"/>
  <c r="Y231" i="1"/>
  <c r="BM231" i="1"/>
  <c r="Y239" i="1"/>
  <c r="BM239" i="1"/>
  <c r="Y243" i="1"/>
  <c r="BM243" i="1"/>
  <c r="Y247" i="1"/>
  <c r="BM247" i="1"/>
  <c r="X256" i="1"/>
  <c r="Y255" i="1"/>
  <c r="BM255" i="1"/>
  <c r="X269" i="1"/>
  <c r="Y261" i="1"/>
  <c r="BM261" i="1"/>
  <c r="Y265" i="1"/>
  <c r="BM265" i="1"/>
  <c r="Y281" i="1"/>
  <c r="BM281" i="1"/>
  <c r="Y287" i="1"/>
  <c r="BM287" i="1"/>
  <c r="O566" i="1"/>
  <c r="Y294" i="1"/>
  <c r="BM294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16" i="1"/>
  <c r="X365" i="1"/>
  <c r="X392" i="1"/>
  <c r="X566" i="1"/>
  <c r="F9" i="1"/>
  <c r="J9" i="1"/>
  <c r="F10" i="1"/>
  <c r="Y22" i="1"/>
  <c r="Y24" i="1" s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H9" i="1"/>
  <c r="X24" i="1"/>
  <c r="X58" i="1"/>
  <c r="X81" i="1"/>
  <c r="X135" i="1"/>
  <c r="X146" i="1"/>
  <c r="X159" i="1"/>
  <c r="I566" i="1"/>
  <c r="X164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J566" i="1"/>
  <c r="Y210" i="1"/>
  <c r="BM210" i="1"/>
  <c r="BO210" i="1"/>
  <c r="Y212" i="1"/>
  <c r="BM212" i="1"/>
  <c r="Y214" i="1"/>
  <c r="BM214" i="1"/>
  <c r="X217" i="1"/>
  <c r="Y221" i="1"/>
  <c r="BM221" i="1"/>
  <c r="BO221" i="1"/>
  <c r="Y226" i="1"/>
  <c r="BM226" i="1"/>
  <c r="BO226" i="1"/>
  <c r="Y228" i="1"/>
  <c r="BM228" i="1"/>
  <c r="Y230" i="1"/>
  <c r="BM230" i="1"/>
  <c r="X233" i="1"/>
  <c r="Y236" i="1"/>
  <c r="BM236" i="1"/>
  <c r="BO236" i="1"/>
  <c r="Y237" i="1"/>
  <c r="BM237" i="1"/>
  <c r="Y238" i="1"/>
  <c r="BM238" i="1"/>
  <c r="Y240" i="1"/>
  <c r="BM240" i="1"/>
  <c r="Y242" i="1"/>
  <c r="BM242" i="1"/>
  <c r="Y244" i="1"/>
  <c r="BM244" i="1"/>
  <c r="Y246" i="1"/>
  <c r="BM246" i="1"/>
  <c r="Y248" i="1"/>
  <c r="BM248" i="1"/>
  <c r="Y252" i="1"/>
  <c r="BM252" i="1"/>
  <c r="BO252" i="1"/>
  <c r="Y254" i="1"/>
  <c r="BM254" i="1"/>
  <c r="X257" i="1"/>
  <c r="Y260" i="1"/>
  <c r="BM260" i="1"/>
  <c r="BO260" i="1"/>
  <c r="Y262" i="1"/>
  <c r="BM262" i="1"/>
  <c r="Y264" i="1"/>
  <c r="BM264" i="1"/>
  <c r="Y266" i="1"/>
  <c r="BM266" i="1"/>
  <c r="Y268" i="1"/>
  <c r="BM268" i="1"/>
  <c r="Y272" i="1"/>
  <c r="BM272" i="1"/>
  <c r="BO272" i="1"/>
  <c r="Y273" i="1"/>
  <c r="BM273" i="1"/>
  <c r="Y275" i="1"/>
  <c r="BM275" i="1"/>
  <c r="X276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N566" i="1"/>
  <c r="L566" i="1"/>
  <c r="X25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Y380" i="1" s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90" i="1" l="1"/>
  <c r="Y358" i="1"/>
  <c r="Y222" i="1"/>
  <c r="Y88" i="1"/>
  <c r="Y49" i="1"/>
  <c r="Y499" i="1"/>
  <c r="Y485" i="1"/>
  <c r="Y299" i="1"/>
  <c r="Y372" i="1"/>
  <c r="Y339" i="1"/>
  <c r="Y276" i="1"/>
  <c r="Y269" i="1"/>
  <c r="Y249" i="1"/>
  <c r="Y232" i="1"/>
  <c r="Y216" i="1"/>
  <c r="Y180" i="1"/>
  <c r="Y198" i="1"/>
  <c r="Y125" i="1"/>
  <c r="Y116" i="1"/>
  <c r="Y98" i="1"/>
  <c r="Y34" i="1"/>
  <c r="Y531" i="1"/>
  <c r="Y459" i="1"/>
  <c r="Y547" i="1"/>
  <c r="Y505" i="1"/>
  <c r="Y439" i="1"/>
  <c r="Y315" i="1"/>
  <c r="Y414" i="1"/>
  <c r="Y408" i="1"/>
  <c r="Y256" i="1"/>
  <c r="X560" i="1"/>
  <c r="Y158" i="1"/>
  <c r="Y145" i="1"/>
  <c r="Y134" i="1"/>
  <c r="Y81" i="1"/>
  <c r="Y57" i="1"/>
  <c r="Y561" i="1" s="1"/>
  <c r="X557" i="1"/>
  <c r="Y353" i="1"/>
  <c r="X556" i="1"/>
  <c r="X558" i="1"/>
  <c r="X559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<sst xmlns="http://schemas.openxmlformats.org/spreadsheetml/2006/main" count="2458" uniqueCount="830">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</sst>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45472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Суббота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0.45833333333333331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14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14.62222222222222</v>
      </c>
      <c r="BM47" s="64">
        <f>IFERROR(X47*I47/H47,"0")</f>
        <v>22.56</v>
      </c>
      <c r="BN47" s="64">
        <f>IFERROR(1/J47*(W47/H47),"0")</f>
        <v>2.3148148148148147E-2</v>
      </c>
      <c r="BO47" s="64">
        <f>IFERROR(1/J47*(X47/H47),"0")</f>
        <v>3.5714285714285712E-2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1.2962962962962963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14</v>
      </c>
      <c r="X50" s="390">
        <f>IFERROR(SUM(X47:X48),"0")</f>
        <v>21.6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109</v>
      </c>
      <c r="X53" s="389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8" t="s">
        <v>1</v>
      </c>
      <c r="BL53" s="64">
        <f>IFERROR(W53*I53/H53,"0")</f>
        <v>113.84444444444443</v>
      </c>
      <c r="BM53" s="64">
        <f>IFERROR(X53*I53/H53,"0")</f>
        <v>124.08</v>
      </c>
      <c r="BN53" s="64">
        <f>IFERROR(1/J53*(W53/H53),"0")</f>
        <v>0.1802248677248677</v>
      </c>
      <c r="BO53" s="64">
        <f>IFERROR(1/J53*(X53/H53),"0")</f>
        <v>0.19642857142857142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10.092592592592592</v>
      </c>
      <c r="X57" s="390">
        <f>IFERROR(X53/H53,"0")+IFERROR(X54/H54,"0")+IFERROR(X55/H55,"0")+IFERROR(X56/H56,"0")</f>
        <v>11</v>
      </c>
      <c r="Y57" s="390">
        <f>IFERROR(IF(Y53="",0,Y53),"0")+IFERROR(IF(Y54="",0,Y54),"0")+IFERROR(IF(Y55="",0,Y55),"0")+IFERROR(IF(Y56="",0,Y56),"0")</f>
        <v>0.23924999999999999</v>
      </c>
      <c r="Z57" s="391"/>
      <c r="AA57" s="391"/>
    </row>
    <row r="58" spans="1:67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109</v>
      </c>
      <c r="X58" s="390">
        <f>IFERROR(SUM(X53:X56),"0")</f>
        <v>118.80000000000001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133</v>
      </c>
      <c r="X63" s="389">
        <f t="shared" si="6"/>
        <v>134.39999999999998</v>
      </c>
      <c r="Y63" s="36">
        <f t="shared" si="7"/>
        <v>0.26100000000000001</v>
      </c>
      <c r="Z63" s="56"/>
      <c r="AA63" s="57"/>
      <c r="AE63" s="64"/>
      <c r="BB63" s="84" t="s">
        <v>1</v>
      </c>
      <c r="BL63" s="64">
        <f t="shared" si="8"/>
        <v>138.70000000000002</v>
      </c>
      <c r="BM63" s="64">
        <f t="shared" si="9"/>
        <v>140.15999999999997</v>
      </c>
      <c r="BN63" s="64">
        <f t="shared" si="10"/>
        <v>0.21205357142857142</v>
      </c>
      <c r="BO63" s="64">
        <f t="shared" si="11"/>
        <v>0.21428571428571425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141</v>
      </c>
      <c r="X64" s="389">
        <f t="shared" si="6"/>
        <v>145.6</v>
      </c>
      <c r="Y64" s="36">
        <f t="shared" si="7"/>
        <v>0.28275</v>
      </c>
      <c r="Z64" s="56"/>
      <c r="AA64" s="57"/>
      <c r="AE64" s="64"/>
      <c r="BB64" s="85" t="s">
        <v>1</v>
      </c>
      <c r="BL64" s="64">
        <f t="shared" si="8"/>
        <v>147.04285714285714</v>
      </c>
      <c r="BM64" s="64">
        <f t="shared" si="9"/>
        <v>151.84</v>
      </c>
      <c r="BN64" s="64">
        <f t="shared" si="10"/>
        <v>0.22480867346938777</v>
      </c>
      <c r="BO64" s="64">
        <f t="shared" si="11"/>
        <v>0.23214285714285712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268</v>
      </c>
      <c r="X65" s="389">
        <f t="shared" si="6"/>
        <v>270</v>
      </c>
      <c r="Y65" s="36">
        <f t="shared" si="7"/>
        <v>0.54374999999999996</v>
      </c>
      <c r="Z65" s="56"/>
      <c r="AA65" s="57"/>
      <c r="AE65" s="64"/>
      <c r="BB65" s="86" t="s">
        <v>1</v>
      </c>
      <c r="BL65" s="64">
        <f t="shared" si="8"/>
        <v>279.9111111111111</v>
      </c>
      <c r="BM65" s="64">
        <f t="shared" si="9"/>
        <v>282</v>
      </c>
      <c r="BN65" s="64">
        <f t="shared" si="10"/>
        <v>0.44312169312169308</v>
      </c>
      <c r="BO65" s="64">
        <f t="shared" si="11"/>
        <v>0.4464285714285714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129</v>
      </c>
      <c r="X66" s="389">
        <f t="shared" si="6"/>
        <v>134.39999999999998</v>
      </c>
      <c r="Y66" s="36">
        <f t="shared" si="7"/>
        <v>0.26100000000000001</v>
      </c>
      <c r="Z66" s="56"/>
      <c r="AA66" s="57"/>
      <c r="AE66" s="64"/>
      <c r="BB66" s="87" t="s">
        <v>1</v>
      </c>
      <c r="BL66" s="64">
        <f t="shared" si="8"/>
        <v>134.52857142857144</v>
      </c>
      <c r="BM66" s="64">
        <f t="shared" si="9"/>
        <v>140.15999999999997</v>
      </c>
      <c r="BN66" s="64">
        <f t="shared" si="10"/>
        <v>0.20567602040816327</v>
      </c>
      <c r="BO66" s="64">
        <f t="shared" si="11"/>
        <v>0.21428571428571425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42</v>
      </c>
      <c r="X74" s="389">
        <f t="shared" si="6"/>
        <v>45</v>
      </c>
      <c r="Y74" s="36">
        <f t="shared" si="12"/>
        <v>9.3700000000000006E-2</v>
      </c>
      <c r="Z74" s="56"/>
      <c r="AA74" s="57"/>
      <c r="AE74" s="64"/>
      <c r="BB74" s="95" t="s">
        <v>1</v>
      </c>
      <c r="BL74" s="64">
        <f t="shared" si="8"/>
        <v>43.96</v>
      </c>
      <c r="BM74" s="64">
        <f t="shared" si="9"/>
        <v>47.099999999999994</v>
      </c>
      <c r="BN74" s="64">
        <f t="shared" si="10"/>
        <v>7.7777777777777779E-2</v>
      </c>
      <c r="BO74" s="64">
        <f t="shared" si="11"/>
        <v>8.3333333333333329E-2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70.130291005291014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72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1.4422000000000001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713</v>
      </c>
      <c r="X82" s="390">
        <f>IFERROR(SUM(X61:X80),"0")</f>
        <v>729.4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13</v>
      </c>
      <c r="X101" s="389">
        <f t="shared" ref="X101:X115" si="18">IFERROR(IF(W101="",0,CEILING((W101/$H101),1)*$H101),"")</f>
        <v>16.8</v>
      </c>
      <c r="Y101" s="36">
        <f>IFERROR(IF(X101=0,"",ROUNDUP(X101/H101,0)*0.02175),"")</f>
        <v>4.3499999999999997E-2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13.872857142857143</v>
      </c>
      <c r="BM101" s="64">
        <f t="shared" ref="BM101:BM115" si="20">IFERROR(X101*I101/H101,"0")</f>
        <v>17.928000000000001</v>
      </c>
      <c r="BN101" s="64">
        <f t="shared" ref="BN101:BN115" si="21">IFERROR(1/J101*(W101/H101),"0")</f>
        <v>2.7636054421768703E-2</v>
      </c>
      <c r="BO101" s="64">
        <f t="shared" ref="BO101:BO115" si="22">IFERROR(1/J101*(X101/H101),"0")</f>
        <v>3.5714285714285712E-2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144</v>
      </c>
      <c r="X107" s="389">
        <f t="shared" si="18"/>
        <v>145.80000000000001</v>
      </c>
      <c r="Y107" s="36">
        <f>IFERROR(IF(X107=0,"",ROUNDUP(X107/H107,0)*0.00753),"")</f>
        <v>0.40662000000000004</v>
      </c>
      <c r="Z107" s="56"/>
      <c r="AA107" s="57"/>
      <c r="AE107" s="64"/>
      <c r="BB107" s="119" t="s">
        <v>1</v>
      </c>
      <c r="BL107" s="64">
        <f t="shared" si="19"/>
        <v>158.50666666666666</v>
      </c>
      <c r="BM107" s="64">
        <f t="shared" si="20"/>
        <v>160.488</v>
      </c>
      <c r="BN107" s="64">
        <f t="shared" si="21"/>
        <v>0.34188034188034183</v>
      </c>
      <c r="BO107" s="64">
        <f t="shared" si="22"/>
        <v>0.34615384615384615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54.88095238095238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56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0.45012000000000002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157</v>
      </c>
      <c r="X117" s="390">
        <f>IFERROR(SUM(X101:X115),"0")</f>
        <v>162.60000000000002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62</v>
      </c>
      <c r="X119" s="389">
        <f t="shared" ref="X119:X124" si="23">IFERROR(IF(W119="",0,CEILING((W119/$H119),1)*$H119),"")</f>
        <v>63.08</v>
      </c>
      <c r="Y119" s="36">
        <f>IFERROR(IF(X119=0,"",ROUNDUP(X119/H119,0)*0.00937),"")</f>
        <v>0.17802999999999999</v>
      </c>
      <c r="Z119" s="56"/>
      <c r="AA119" s="57"/>
      <c r="AE119" s="64"/>
      <c r="BB119" s="128" t="s">
        <v>1</v>
      </c>
      <c r="BL119" s="64">
        <f t="shared" ref="BL119:BL124" si="24">IFERROR(W119*I119/H119,"0")</f>
        <v>66.892771084337355</v>
      </c>
      <c r="BM119" s="64">
        <f t="shared" ref="BM119:BM124" si="25">IFERROR(X119*I119/H119,"0")</f>
        <v>68.057999999999993</v>
      </c>
      <c r="BN119" s="64">
        <f t="shared" ref="BN119:BN124" si="26">IFERROR(1/J119*(W119/H119),"0")</f>
        <v>0.15562248995983938</v>
      </c>
      <c r="BO119" s="64">
        <f t="shared" ref="BO119:BO124" si="27">IFERROR(1/J119*(X119/H119),"0")</f>
        <v>0.15833333333333333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16</v>
      </c>
      <c r="X121" s="389">
        <f t="shared" si="23"/>
        <v>16.8</v>
      </c>
      <c r="Y121" s="36">
        <f>IFERROR(IF(X121=0,"",ROUNDUP(X121/H121,0)*0.02175),"")</f>
        <v>4.3499999999999997E-2</v>
      </c>
      <c r="Z121" s="56"/>
      <c r="AA121" s="57"/>
      <c r="AE121" s="64"/>
      <c r="BB121" s="130" t="s">
        <v>1</v>
      </c>
      <c r="BL121" s="64">
        <f t="shared" si="24"/>
        <v>17.074285714285715</v>
      </c>
      <c r="BM121" s="64">
        <f t="shared" si="25"/>
        <v>17.928000000000001</v>
      </c>
      <c r="BN121" s="64">
        <f t="shared" si="26"/>
        <v>3.4013605442176867E-2</v>
      </c>
      <c r="BO121" s="64">
        <f t="shared" si="27"/>
        <v>3.5714285714285712E-2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20.579460699942629</v>
      </c>
      <c r="X125" s="390">
        <f>IFERROR(X119/H119,"0")+IFERROR(X120/H120,"0")+IFERROR(X121/H121,"0")+IFERROR(X122/H122,"0")+IFERROR(X123/H123,"0")+IFERROR(X124/H124,"0")</f>
        <v>21</v>
      </c>
      <c r="Y125" s="390">
        <f>IFERROR(IF(Y119="",0,Y119),"0")+IFERROR(IF(Y120="",0,Y120),"0")+IFERROR(IF(Y121="",0,Y121),"0")+IFERROR(IF(Y122="",0,Y122),"0")+IFERROR(IF(Y123="",0,Y123),"0")+IFERROR(IF(Y124="",0,Y124),"0")</f>
        <v>0.22153</v>
      </c>
      <c r="Z125" s="391"/>
      <c r="AA125" s="391"/>
    </row>
    <row r="126" spans="1:67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78</v>
      </c>
      <c r="X126" s="390">
        <f>IFERROR(SUM(X119:X124),"0")</f>
        <v>79.88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155</v>
      </c>
      <c r="X129" s="389">
        <f>IFERROR(IF(W129="",0,CEILING((W129/$H129),1)*$H129),"")</f>
        <v>159.6</v>
      </c>
      <c r="Y129" s="36">
        <f>IFERROR(IF(X129=0,"",ROUNDUP(X129/H129,0)*0.02175),"")</f>
        <v>0.41324999999999995</v>
      </c>
      <c r="Z129" s="56"/>
      <c r="AA129" s="57"/>
      <c r="AE129" s="64"/>
      <c r="BB129" s="134" t="s">
        <v>1</v>
      </c>
      <c r="BL129" s="64">
        <f>IFERROR(W129*I129/H129,"0")</f>
        <v>165.29642857142858</v>
      </c>
      <c r="BM129" s="64">
        <f>IFERROR(X129*I129/H129,"0")</f>
        <v>170.202</v>
      </c>
      <c r="BN129" s="64">
        <f>IFERROR(1/J129*(W129/H129),"0")</f>
        <v>0.3295068027210884</v>
      </c>
      <c r="BO129" s="64">
        <f>IFERROR(1/J129*(X129/H129),"0")</f>
        <v>0.33928571428571425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113</v>
      </c>
      <c r="X132" s="389">
        <f>IFERROR(IF(W132="",0,CEILING((W132/$H132),1)*$H132),"")</f>
        <v>113.4</v>
      </c>
      <c r="Y132" s="36">
        <f>IFERROR(IF(X132=0,"",ROUNDUP(X132/H132,0)*0.00753),"")</f>
        <v>0.31625999999999999</v>
      </c>
      <c r="Z132" s="56"/>
      <c r="AA132" s="57"/>
      <c r="AE132" s="64"/>
      <c r="BB132" s="137" t="s">
        <v>1</v>
      </c>
      <c r="BL132" s="64">
        <f>IFERROR(W132*I132/H132,"0")</f>
        <v>124.3837037037037</v>
      </c>
      <c r="BM132" s="64">
        <f>IFERROR(X132*I132/H132,"0")</f>
        <v>124.824</v>
      </c>
      <c r="BN132" s="64">
        <f>IFERROR(1/J132*(W132/H132),"0")</f>
        <v>0.26828110161443491</v>
      </c>
      <c r="BO132" s="64">
        <f>IFERROR(1/J132*(X132/H132),"0")</f>
        <v>0.26923076923076922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60.304232804232797</v>
      </c>
      <c r="X134" s="390">
        <f>IFERROR(X129/H129,"0")+IFERROR(X130/H130,"0")+IFERROR(X131/H131,"0")+IFERROR(X132/H132,"0")+IFERROR(X133/H133,"0")</f>
        <v>61</v>
      </c>
      <c r="Y134" s="390">
        <f>IFERROR(IF(Y129="",0,Y129),"0")+IFERROR(IF(Y130="",0,Y130),"0")+IFERROR(IF(Y131="",0,Y131),"0")+IFERROR(IF(Y132="",0,Y132),"0")+IFERROR(IF(Y133="",0,Y133),"0")</f>
        <v>0.72950999999999988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268</v>
      </c>
      <c r="X135" s="390">
        <f>IFERROR(SUM(X129:X133),"0")</f>
        <v>273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16</v>
      </c>
      <c r="X149" s="389">
        <f t="shared" ref="X149:X157" si="34">IFERROR(IF(W149="",0,CEILING((W149/$H149),1)*$H149),"")</f>
        <v>16.8</v>
      </c>
      <c r="Y149" s="36">
        <f>IFERROR(IF(X149=0,"",ROUNDUP(X149/H149,0)*0.00753),"")</f>
        <v>3.0120000000000001E-2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16.990476190476191</v>
      </c>
      <c r="BM149" s="64">
        <f t="shared" ref="BM149:BM157" si="36">IFERROR(X149*I149/H149,"0")</f>
        <v>17.84</v>
      </c>
      <c r="BN149" s="64">
        <f t="shared" ref="BN149:BN157" si="37">IFERROR(1/J149*(W149/H149),"0")</f>
        <v>2.4420024420024417E-2</v>
      </c>
      <c r="BO149" s="64">
        <f t="shared" ref="BO149:BO157" si="38">IFERROR(1/J149*(X149/H149),"0")</f>
        <v>2.564102564102564E-2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10</v>
      </c>
      <c r="X151" s="389">
        <f t="shared" si="34"/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7" t="s">
        <v>1</v>
      </c>
      <c r="BL151" s="64">
        <f t="shared" si="35"/>
        <v>10.476190476190476</v>
      </c>
      <c r="BM151" s="64">
        <f t="shared" si="36"/>
        <v>13.200000000000003</v>
      </c>
      <c r="BN151" s="64">
        <f t="shared" si="37"/>
        <v>1.5262515262515262E-2</v>
      </c>
      <c r="BO151" s="64">
        <f t="shared" si="38"/>
        <v>1.9230769230769232E-2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6.1904761904761898</v>
      </c>
      <c r="X158" s="390">
        <f>IFERROR(X149/H149,"0")+IFERROR(X150/H150,"0")+IFERROR(X151/H151,"0")+IFERROR(X152/H152,"0")+IFERROR(X153/H153,"0")+IFERROR(X154/H154,"0")+IFERROR(X155/H155,"0")+IFERROR(X156/H156,"0")+IFERROR(X157/H157,"0")</f>
        <v>7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5.271E-2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26</v>
      </c>
      <c r="X159" s="390">
        <f>IFERROR(SUM(X149:X157),"0")</f>
        <v>29.400000000000002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91</v>
      </c>
      <c r="X172" s="389">
        <f t="shared" ref="X172:X179" si="39">IFERROR(IF(W172="",0,CEILING((W172/$H172),1)*$H172),"")</f>
        <v>91.800000000000011</v>
      </c>
      <c r="Y172" s="36">
        <f>IFERROR(IF(X172=0,"",ROUNDUP(X172/H172,0)*0.00937),"")</f>
        <v>0.15928999999999999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94.538888888888891</v>
      </c>
      <c r="BM172" s="64">
        <f t="shared" ref="BM172:BM179" si="41">IFERROR(X172*I172/H172,"0")</f>
        <v>95.37</v>
      </c>
      <c r="BN172" s="64">
        <f t="shared" ref="BN172:BN179" si="42">IFERROR(1/J172*(W172/H172),"0")</f>
        <v>0.14043209876543208</v>
      </c>
      <c r="BO172" s="64">
        <f t="shared" ref="BO172:BO179" si="43">IFERROR(1/J172*(X172/H172),"0")</f>
        <v>0.14166666666666666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69</v>
      </c>
      <c r="X173" s="389">
        <f t="shared" si="39"/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si="40"/>
        <v>71.683333333333337</v>
      </c>
      <c r="BM173" s="64">
        <f t="shared" si="41"/>
        <v>72.930000000000007</v>
      </c>
      <c r="BN173" s="64">
        <f t="shared" si="42"/>
        <v>0.10648148148148147</v>
      </c>
      <c r="BO173" s="64">
        <f t="shared" si="43"/>
        <v>0.10833333333333334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29.629629629629626</v>
      </c>
      <c r="X180" s="390">
        <f>IFERROR(X172/H172,"0")+IFERROR(X173/H173,"0")+IFERROR(X174/H174,"0")+IFERROR(X175/H175,"0")+IFERROR(X176/H176,"0")+IFERROR(X177/H177,"0")+IFERROR(X178/H178,"0")+IFERROR(X179/H179,"0")</f>
        <v>30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0.28110000000000002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160</v>
      </c>
      <c r="X181" s="390">
        <f>IFERROR(SUM(X172:X179),"0")</f>
        <v>162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274</v>
      </c>
      <c r="X188" s="389">
        <f t="shared" si="44"/>
        <v>278.39999999999998</v>
      </c>
      <c r="Y188" s="36">
        <f>IFERROR(IF(X188=0,"",ROUNDUP(X188/H188,0)*0.02175),"")</f>
        <v>0.69599999999999995</v>
      </c>
      <c r="Z188" s="56"/>
      <c r="AA188" s="57"/>
      <c r="AE188" s="64"/>
      <c r="BB188" s="171" t="s">
        <v>1</v>
      </c>
      <c r="BL188" s="64">
        <f t="shared" si="45"/>
        <v>291.76275862068968</v>
      </c>
      <c r="BM188" s="64">
        <f t="shared" si="46"/>
        <v>296.44799999999998</v>
      </c>
      <c r="BN188" s="64">
        <f t="shared" si="47"/>
        <v>0.56239737274220036</v>
      </c>
      <c r="BO188" s="64">
        <f t="shared" si="48"/>
        <v>0.5714285714285714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180</v>
      </c>
      <c r="X189" s="389">
        <f t="shared" si="44"/>
        <v>180</v>
      </c>
      <c r="Y189" s="36">
        <f>IFERROR(IF(X189=0,"",ROUNDUP(X189/H189,0)*0.00753),"")</f>
        <v>0.56474999999999997</v>
      </c>
      <c r="Z189" s="56"/>
      <c r="AA189" s="57"/>
      <c r="AE189" s="64"/>
      <c r="BB189" s="172" t="s">
        <v>1</v>
      </c>
      <c r="BL189" s="64">
        <f t="shared" si="45"/>
        <v>200.40000000000003</v>
      </c>
      <c r="BM189" s="64">
        <f t="shared" si="46"/>
        <v>200.40000000000003</v>
      </c>
      <c r="BN189" s="64">
        <f t="shared" si="47"/>
        <v>0.48076923076923073</v>
      </c>
      <c r="BO189" s="64">
        <f t="shared" si="48"/>
        <v>0.48076923076923073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218</v>
      </c>
      <c r="X191" s="389">
        <f t="shared" si="44"/>
        <v>218.4</v>
      </c>
      <c r="Y191" s="36">
        <f>IFERROR(IF(X191=0,"",ROUNDUP(X191/H191,0)*0.00753),"")</f>
        <v>0.68523000000000001</v>
      </c>
      <c r="Z191" s="56"/>
      <c r="AA191" s="57"/>
      <c r="AE191" s="64"/>
      <c r="BB191" s="174" t="s">
        <v>1</v>
      </c>
      <c r="BL191" s="64">
        <f t="shared" si="45"/>
        <v>236.16666666666671</v>
      </c>
      <c r="BM191" s="64">
        <f t="shared" si="46"/>
        <v>236.60000000000002</v>
      </c>
      <c r="BN191" s="64">
        <f t="shared" si="47"/>
        <v>0.58226495726495731</v>
      </c>
      <c r="BO191" s="64">
        <f t="shared" si="48"/>
        <v>0.58333333333333326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231</v>
      </c>
      <c r="X193" s="389">
        <f t="shared" si="44"/>
        <v>232.79999999999998</v>
      </c>
      <c r="Y193" s="36">
        <f>IFERROR(IF(X193=0,"",ROUNDUP(X193/H193,0)*0.00753),"")</f>
        <v>0.73041</v>
      </c>
      <c r="Z193" s="56"/>
      <c r="AA193" s="57"/>
      <c r="AE193" s="64"/>
      <c r="BB193" s="176" t="s">
        <v>1</v>
      </c>
      <c r="BL193" s="64">
        <f t="shared" si="45"/>
        <v>258.91250000000002</v>
      </c>
      <c r="BM193" s="64">
        <f t="shared" si="46"/>
        <v>260.93</v>
      </c>
      <c r="BN193" s="64">
        <f t="shared" si="47"/>
        <v>0.61698717948717952</v>
      </c>
      <c r="BO193" s="64">
        <f t="shared" si="48"/>
        <v>0.62179487179487181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305</v>
      </c>
      <c r="X194" s="389">
        <f t="shared" si="44"/>
        <v>307.2</v>
      </c>
      <c r="Y194" s="36">
        <f>IFERROR(IF(X194=0,"",ROUNDUP(X194/H194,0)*0.00753),"")</f>
        <v>0.96384000000000003</v>
      </c>
      <c r="Z194" s="56"/>
      <c r="AA194" s="57"/>
      <c r="AE194" s="64"/>
      <c r="BB194" s="177" t="s">
        <v>1</v>
      </c>
      <c r="BL194" s="64">
        <f t="shared" si="45"/>
        <v>339.56666666666672</v>
      </c>
      <c r="BM194" s="64">
        <f t="shared" si="46"/>
        <v>342.01600000000002</v>
      </c>
      <c r="BN194" s="64">
        <f t="shared" si="47"/>
        <v>0.81463675213675213</v>
      </c>
      <c r="BO194" s="64">
        <f t="shared" si="48"/>
        <v>0.82051282051282048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171</v>
      </c>
      <c r="X195" s="389">
        <f t="shared" si="44"/>
        <v>172.79999999999998</v>
      </c>
      <c r="Y195" s="36">
        <f>IFERROR(IF(X195=0,"",ROUNDUP(X195/H195,0)*0.00753),"")</f>
        <v>0.54215999999999998</v>
      </c>
      <c r="Z195" s="56"/>
      <c r="AA195" s="57"/>
      <c r="AE195" s="64"/>
      <c r="BB195" s="178" t="s">
        <v>1</v>
      </c>
      <c r="BL195" s="64">
        <f t="shared" si="45"/>
        <v>190.38000000000002</v>
      </c>
      <c r="BM195" s="64">
        <f t="shared" si="46"/>
        <v>192.38399999999999</v>
      </c>
      <c r="BN195" s="64">
        <f t="shared" si="47"/>
        <v>0.45673076923076922</v>
      </c>
      <c r="BO195" s="64">
        <f t="shared" si="48"/>
        <v>0.46153846153846151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77</v>
      </c>
      <c r="X196" s="389">
        <f t="shared" si="44"/>
        <v>79.2</v>
      </c>
      <c r="Y196" s="36">
        <f>IFERROR(IF(X196=0,"",ROUNDUP(X196/H196,0)*0.00753),"")</f>
        <v>0.24849000000000002</v>
      </c>
      <c r="Z196" s="56"/>
      <c r="AA196" s="57"/>
      <c r="AE196" s="64"/>
      <c r="BB196" s="179" t="s">
        <v>1</v>
      </c>
      <c r="BL196" s="64">
        <f t="shared" si="45"/>
        <v>85.726666666666674</v>
      </c>
      <c r="BM196" s="64">
        <f t="shared" si="46"/>
        <v>88.176000000000016</v>
      </c>
      <c r="BN196" s="64">
        <f t="shared" si="47"/>
        <v>0.20566239316239318</v>
      </c>
      <c r="BO196" s="64">
        <f t="shared" si="48"/>
        <v>0.21153846153846154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138</v>
      </c>
      <c r="X197" s="389">
        <f t="shared" si="44"/>
        <v>139.19999999999999</v>
      </c>
      <c r="Y197" s="36">
        <f>IFERROR(IF(X197=0,"",ROUNDUP(X197/H197,0)*0.00753),"")</f>
        <v>0.43674000000000002</v>
      </c>
      <c r="Z197" s="56"/>
      <c r="AA197" s="57"/>
      <c r="AE197" s="64"/>
      <c r="BB197" s="180" t="s">
        <v>1</v>
      </c>
      <c r="BL197" s="64">
        <f t="shared" si="45"/>
        <v>153.98499999999999</v>
      </c>
      <c r="BM197" s="64">
        <f t="shared" si="46"/>
        <v>155.32399999999998</v>
      </c>
      <c r="BN197" s="64">
        <f t="shared" si="47"/>
        <v>0.36858974358974356</v>
      </c>
      <c r="BO197" s="64">
        <f t="shared" si="48"/>
        <v>0.37179487179487181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581.49425287356325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586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4.8676200000000005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1594</v>
      </c>
      <c r="X199" s="390">
        <f>IFERROR(SUM(X183:X197),"0")</f>
        <v>1608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27</v>
      </c>
      <c r="X203" s="389">
        <f>IFERROR(IF(W203="",0,CEILING((W203/$H203),1)*$H203),"")</f>
        <v>28.799999999999997</v>
      </c>
      <c r="Y203" s="36">
        <f>IFERROR(IF(X203=0,"",ROUNDUP(X203/H203,0)*0.00753),"")</f>
        <v>9.0359999999999996E-2</v>
      </c>
      <c r="Z203" s="56"/>
      <c r="AA203" s="57"/>
      <c r="AE203" s="64"/>
      <c r="BB203" s="183" t="s">
        <v>1</v>
      </c>
      <c r="BL203" s="64">
        <f>IFERROR(W203*I203/H203,"0")</f>
        <v>30.060000000000002</v>
      </c>
      <c r="BM203" s="64">
        <f>IFERROR(X203*I203/H203,"0")</f>
        <v>32.064</v>
      </c>
      <c r="BN203" s="64">
        <f>IFERROR(1/J203*(W203/H203),"0")</f>
        <v>7.2115384615384609E-2</v>
      </c>
      <c r="BO203" s="64">
        <f>IFERROR(1/J203*(X203/H203),"0")</f>
        <v>7.6923076923076927E-2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11.25</v>
      </c>
      <c r="X205" s="390">
        <f>IFERROR(X201/H201,"0")+IFERROR(X202/H202,"0")+IFERROR(X203/H203,"0")+IFERROR(X204/H204,"0")</f>
        <v>12</v>
      </c>
      <c r="Y205" s="390">
        <f>IFERROR(IF(Y201="",0,Y201),"0")+IFERROR(IF(Y202="",0,Y202),"0")+IFERROR(IF(Y203="",0,Y203),"0")+IFERROR(IF(Y204="",0,Y204),"0")</f>
        <v>9.0359999999999996E-2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27</v>
      </c>
      <c r="X206" s="390">
        <f>IFERROR(SUM(X201:X204),"0")</f>
        <v>28.799999999999997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25</v>
      </c>
      <c r="X252" s="389">
        <f>IFERROR(IF(W252="",0,CEILING((W252/$H252),1)*$H252),"")</f>
        <v>25.200000000000003</v>
      </c>
      <c r="Y252" s="36">
        <f>IFERROR(IF(X252=0,"",ROUNDUP(X252/H252,0)*0.00753),"")</f>
        <v>4.5179999999999998E-2</v>
      </c>
      <c r="Z252" s="56"/>
      <c r="AA252" s="57"/>
      <c r="AE252" s="64"/>
      <c r="BB252" s="214" t="s">
        <v>1</v>
      </c>
      <c r="BL252" s="64">
        <f>IFERROR(W252*I252/H252,"0")</f>
        <v>26.547619047619047</v>
      </c>
      <c r="BM252" s="64">
        <f>IFERROR(X252*I252/H252,"0")</f>
        <v>26.76</v>
      </c>
      <c r="BN252" s="64">
        <f>IFERROR(1/J252*(W252/H252),"0")</f>
        <v>3.815628815628816E-2</v>
      </c>
      <c r="BO252" s="64">
        <f>IFERROR(1/J252*(X252/H252),"0")</f>
        <v>3.8461538461538464E-2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5.9523809523809526</v>
      </c>
      <c r="X256" s="390">
        <f>IFERROR(X252/H252,"0")+IFERROR(X253/H253,"0")+IFERROR(X254/H254,"0")+IFERROR(X255/H255,"0")</f>
        <v>6</v>
      </c>
      <c r="Y256" s="390">
        <f>IFERROR(IF(Y252="",0,Y252),"0")+IFERROR(IF(Y253="",0,Y253),"0")+IFERROR(IF(Y254="",0,Y254),"0")+IFERROR(IF(Y255="",0,Y255),"0")</f>
        <v>4.5179999999999998E-2</v>
      </c>
      <c r="Z256" s="391"/>
      <c r="AA256" s="391"/>
    </row>
    <row r="257" spans="1:67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25</v>
      </c>
      <c r="X257" s="390">
        <f>IFERROR(SUM(X252:X255),"0")</f>
        <v>25.200000000000003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228</v>
      </c>
      <c r="X274" s="389">
        <f>IFERROR(IF(W274="",0,CEILING((W274/$H274),1)*$H274),"")</f>
        <v>234</v>
      </c>
      <c r="Y274" s="36">
        <f>IFERROR(IF(X274=0,"",ROUNDUP(X274/H274,0)*0.02175),"")</f>
        <v>0.65249999999999997</v>
      </c>
      <c r="Z274" s="56"/>
      <c r="AA274" s="57"/>
      <c r="AE274" s="64"/>
      <c r="BB274" s="230" t="s">
        <v>1</v>
      </c>
      <c r="BL274" s="64">
        <f>IFERROR(W274*I274/H274,"0")</f>
        <v>244.48615384615388</v>
      </c>
      <c r="BM274" s="64">
        <f>IFERROR(X274*I274/H274,"0")</f>
        <v>250.92000000000002</v>
      </c>
      <c r="BN274" s="64">
        <f>IFERROR(1/J274*(W274/H274),"0")</f>
        <v>0.5219780219780219</v>
      </c>
      <c r="BO274" s="64">
        <f>IFERROR(1/J274*(X274/H274),"0")</f>
        <v>0.5357142857142857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29.23076923076923</v>
      </c>
      <c r="X276" s="390">
        <f>IFERROR(X272/H272,"0")+IFERROR(X273/H273,"0")+IFERROR(X274/H274,"0")+IFERROR(X275/H275,"0")</f>
        <v>30</v>
      </c>
      <c r="Y276" s="390">
        <f>IFERROR(IF(Y272="",0,Y272),"0")+IFERROR(IF(Y273="",0,Y273),"0")+IFERROR(IF(Y274="",0,Y274),"0")+IFERROR(IF(Y275="",0,Y275),"0")</f>
        <v>0.65249999999999997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228</v>
      </c>
      <c r="X277" s="390">
        <f>IFERROR(SUM(X272:X275),"0")</f>
        <v>234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5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5.6862745098039218</v>
      </c>
      <c r="BM281" s="64">
        <f>IFERROR(X281*I281/H281,"0")</f>
        <v>5.8</v>
      </c>
      <c r="BN281" s="64">
        <f>IFERROR(1/J281*(W281/H281),"0")</f>
        <v>1.256913021618904E-2</v>
      </c>
      <c r="BO281" s="64">
        <f>IFERROR(1/J281*(X281/H281),"0")</f>
        <v>1.282051282051282E-2</v>
      </c>
    </row>
    <row r="282" spans="1:67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1.9607843137254903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5</v>
      </c>
      <c r="X283" s="390">
        <f>IFERROR(SUM(X279:X281),"0")</f>
        <v>5.0999999999999996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14</v>
      </c>
      <c r="X308" s="389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7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7.7777777777777777</v>
      </c>
      <c r="X309" s="390">
        <f>IFERROR(X308/H308,"0")</f>
        <v>8</v>
      </c>
      <c r="Y309" s="390">
        <f>IFERROR(IF(Y308="",0,Y308),"0")</f>
        <v>6.0240000000000002E-2</v>
      </c>
      <c r="Z309" s="391"/>
      <c r="AA309" s="391"/>
    </row>
    <row r="310" spans="1:67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14</v>
      </c>
      <c r="X310" s="390">
        <f>IFERROR(SUM(X308:X308),"0")</f>
        <v>14.4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4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4.666666666666667</v>
      </c>
      <c r="BM322" s="64">
        <f>IFERROR(X322*I322/H322,"0")</f>
        <v>5.95</v>
      </c>
      <c r="BN322" s="64">
        <f>IFERROR(1/J322*(W322/H322),"0")</f>
        <v>1.0055304172951232E-2</v>
      </c>
      <c r="BO322" s="64">
        <f>IFERROR(1/J322*(X322/H322),"0")</f>
        <v>1.282051282051282E-2</v>
      </c>
    </row>
    <row r="323" spans="1:67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1.5686274509803924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4</v>
      </c>
      <c r="X324" s="390">
        <f>IFERROR(SUM(X322:X322),"0")</f>
        <v>5.0999999999999996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hidden="1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316</v>
      </c>
      <c r="X332" s="389">
        <f t="shared" si="75"/>
        <v>330</v>
      </c>
      <c r="Y332" s="36">
        <f>IFERROR(IF(X332=0,"",ROUNDUP(X332/H332,0)*0.02175),"")</f>
        <v>0.47849999999999998</v>
      </c>
      <c r="Z332" s="56"/>
      <c r="AA332" s="57"/>
      <c r="AE332" s="64"/>
      <c r="BB332" s="257" t="s">
        <v>1</v>
      </c>
      <c r="BL332" s="64">
        <f t="shared" si="76"/>
        <v>326.11200000000002</v>
      </c>
      <c r="BM332" s="64">
        <f t="shared" si="77"/>
        <v>340.56000000000006</v>
      </c>
      <c r="BN332" s="64">
        <f t="shared" si="78"/>
        <v>0.43888888888888888</v>
      </c>
      <c r="BO332" s="64">
        <f t="shared" si="79"/>
        <v>0.45833333333333331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21.066666666666666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0.47849999999999998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316</v>
      </c>
      <c r="X340" s="390">
        <f>IFERROR(SUM(X328:X338),"0")</f>
        <v>330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950</v>
      </c>
      <c r="X342" s="389">
        <f>IFERROR(IF(W342="",0,CEILING((W342/$H342),1)*$H342),"")</f>
        <v>960</v>
      </c>
      <c r="Y342" s="36">
        <f>IFERROR(IF(X342=0,"",ROUNDUP(X342/H342,0)*0.02175),"")</f>
        <v>1.3919999999999999</v>
      </c>
      <c r="Z342" s="56"/>
      <c r="AA342" s="57"/>
      <c r="AE342" s="64"/>
      <c r="BB342" s="264" t="s">
        <v>1</v>
      </c>
      <c r="BL342" s="64">
        <f>IFERROR(W342*I342/H342,"0")</f>
        <v>980.4</v>
      </c>
      <c r="BM342" s="64">
        <f>IFERROR(X342*I342/H342,"0")</f>
        <v>990.72</v>
      </c>
      <c r="BN342" s="64">
        <f>IFERROR(1/J342*(W342/H342),"0")</f>
        <v>1.3194444444444444</v>
      </c>
      <c r="BO342" s="64">
        <f>IFERROR(1/J342*(X342/H342),"0")</f>
        <v>1.3333333333333333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63.333333333333336</v>
      </c>
      <c r="X346" s="390">
        <f>IFERROR(X342/H342,"0")+IFERROR(X343/H343,"0")+IFERROR(X344/H344,"0")+IFERROR(X345/H345,"0")</f>
        <v>64</v>
      </c>
      <c r="Y346" s="390">
        <f>IFERROR(IF(Y342="",0,Y342),"0")+IFERROR(IF(Y343="",0,Y343),"0")+IFERROR(IF(Y344="",0,Y344),"0")+IFERROR(IF(Y345="",0,Y345),"0")</f>
        <v>1.3919999999999999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950</v>
      </c>
      <c r="X347" s="390">
        <f>IFERROR(SUM(X342:X345),"0")</f>
        <v>960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4706</v>
      </c>
      <c r="X375" s="389">
        <f>IFERROR(IF(W375="",0,CEILING((W375/$H375),1)*$H375),"")</f>
        <v>4711.2</v>
      </c>
      <c r="Y375" s="36">
        <f>IFERROR(IF(X375=0,"",ROUNDUP(X375/H375,0)*0.02175),"")</f>
        <v>13.136999999999999</v>
      </c>
      <c r="Z375" s="56"/>
      <c r="AA375" s="57"/>
      <c r="AE375" s="64"/>
      <c r="BB375" s="281" t="s">
        <v>1</v>
      </c>
      <c r="BL375" s="64">
        <f>IFERROR(W375*I375/H375,"0")</f>
        <v>5046.2800000000007</v>
      </c>
      <c r="BM375" s="64">
        <f>IFERROR(X375*I375/H375,"0")</f>
        <v>5051.8560000000007</v>
      </c>
      <c r="BN375" s="64">
        <f>IFERROR(1/J375*(W375/H375),"0")</f>
        <v>10.773809523809524</v>
      </c>
      <c r="BO375" s="64">
        <f>IFERROR(1/J375*(X375/H375),"0")</f>
        <v>10.785714285714285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603.33333333333337</v>
      </c>
      <c r="X380" s="390">
        <f>IFERROR(X375/H375,"0")+IFERROR(X376/H376,"0")+IFERROR(X377/H377,"0")+IFERROR(X378/H378,"0")+IFERROR(X379/H379,"0")</f>
        <v>604</v>
      </c>
      <c r="Y380" s="390">
        <f>IFERROR(IF(Y375="",0,Y375),"0")+IFERROR(IF(Y376="",0,Y376),"0")+IFERROR(IF(Y377="",0,Y377),"0")+IFERROR(IF(Y378="",0,Y378),"0")+IFERROR(IF(Y379="",0,Y379),"0")</f>
        <v>13.136999999999999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4706</v>
      </c>
      <c r="X381" s="390">
        <f>IFERROR(SUM(X375:X379),"0")</f>
        <v>4711.2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12</v>
      </c>
      <c r="X395" s="389">
        <f t="shared" ref="X395:X407" si="80">IFERROR(IF(W395="",0,CEILING((W395/$H395),1)*$H395),"")</f>
        <v>12.600000000000001</v>
      </c>
      <c r="Y395" s="36">
        <f>IFERROR(IF(X395=0,"",ROUNDUP(X395/H395,0)*0.00753),"")</f>
        <v>2.2589999999999999E-2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12.657142857142857</v>
      </c>
      <c r="BM395" s="64">
        <f t="shared" ref="BM395:BM407" si="82">IFERROR(X395*I395/H395,"0")</f>
        <v>13.290000000000001</v>
      </c>
      <c r="BN395" s="64">
        <f t="shared" ref="BN395:BN407" si="83">IFERROR(1/J395*(W395/H395),"0")</f>
        <v>1.8315018315018316E-2</v>
      </c>
      <c r="BO395" s="64">
        <f t="shared" ref="BO395:BO407" si="84">IFERROR(1/J395*(X395/H395),"0")</f>
        <v>1.9230769230769232E-2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29</v>
      </c>
      <c r="X397" s="389">
        <f t="shared" si="80"/>
        <v>29.400000000000002</v>
      </c>
      <c r="Y397" s="36">
        <f>IFERROR(IF(X397=0,"",ROUNDUP(X397/H397,0)*0.00753),"")</f>
        <v>5.271E-2</v>
      </c>
      <c r="Z397" s="56"/>
      <c r="AA397" s="57"/>
      <c r="AE397" s="64"/>
      <c r="BB397" s="292" t="s">
        <v>1</v>
      </c>
      <c r="BL397" s="64">
        <f t="shared" si="81"/>
        <v>30.588095238095235</v>
      </c>
      <c r="BM397" s="64">
        <f t="shared" si="82"/>
        <v>31.009999999999998</v>
      </c>
      <c r="BN397" s="64">
        <f t="shared" si="83"/>
        <v>4.4261294261294257E-2</v>
      </c>
      <c r="BO397" s="64">
        <f t="shared" si="84"/>
        <v>4.4871794871794872E-2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9.761904761904761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7.5300000000000006E-2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41</v>
      </c>
      <c r="X409" s="390">
        <f>IFERROR(SUM(X395:X407),"0")</f>
        <v>42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1600</v>
      </c>
      <c r="X475" s="389">
        <f t="shared" si="91"/>
        <v>1605.1200000000001</v>
      </c>
      <c r="Y475" s="36">
        <f t="shared" si="92"/>
        <v>3.63584</v>
      </c>
      <c r="Z475" s="56"/>
      <c r="AA475" s="57"/>
      <c r="AE475" s="64"/>
      <c r="BB475" s="329" t="s">
        <v>1</v>
      </c>
      <c r="BL475" s="64">
        <f t="shared" si="93"/>
        <v>1709.090909090909</v>
      </c>
      <c r="BM475" s="64">
        <f t="shared" si="94"/>
        <v>1714.56</v>
      </c>
      <c r="BN475" s="64">
        <f t="shared" si="95"/>
        <v>2.9137529137529135</v>
      </c>
      <c r="BO475" s="64">
        <f t="shared" si="96"/>
        <v>2.9230769230769234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1300</v>
      </c>
      <c r="X478" s="389">
        <f t="shared" si="91"/>
        <v>1304.1600000000001</v>
      </c>
      <c r="Y478" s="36">
        <f t="shared" si="92"/>
        <v>2.9541200000000001</v>
      </c>
      <c r="Z478" s="56"/>
      <c r="AA478" s="57"/>
      <c r="AE478" s="64"/>
      <c r="BB478" s="332" t="s">
        <v>1</v>
      </c>
      <c r="BL478" s="64">
        <f t="shared" si="93"/>
        <v>1388.6363636363635</v>
      </c>
      <c r="BM478" s="64">
        <f t="shared" si="94"/>
        <v>1393.08</v>
      </c>
      <c r="BN478" s="64">
        <f t="shared" si="95"/>
        <v>2.3674242424242422</v>
      </c>
      <c r="BO478" s="64">
        <f t="shared" si="96"/>
        <v>2.375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549.24242424242425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551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6.5899599999999996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2900</v>
      </c>
      <c r="X486" s="390">
        <f>IFERROR(SUM(X473:X484),"0")</f>
        <v>2909.28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1500</v>
      </c>
      <c r="X488" s="389">
        <f>IFERROR(IF(W488="",0,CEILING((W488/$H488),1)*$H488),"")</f>
        <v>1504.8000000000002</v>
      </c>
      <c r="Y488" s="36">
        <f>IFERROR(IF(X488=0,"",ROUNDUP(X488/H488,0)*0.01196),"")</f>
        <v>3.4085999999999999</v>
      </c>
      <c r="Z488" s="56"/>
      <c r="AA488" s="57"/>
      <c r="AE488" s="64"/>
      <c r="BB488" s="339" t="s">
        <v>1</v>
      </c>
      <c r="BL488" s="64">
        <f>IFERROR(W488*I488/H488,"0")</f>
        <v>1602.2727272727273</v>
      </c>
      <c r="BM488" s="64">
        <f>IFERROR(X488*I488/H488,"0")</f>
        <v>1607.3999999999999</v>
      </c>
      <c r="BN488" s="64">
        <f>IFERROR(1/J488*(W488/H488),"0")</f>
        <v>2.7316433566433567</v>
      </c>
      <c r="BO488" s="64">
        <f>IFERROR(1/J488*(X488/H488),"0")</f>
        <v>2.7403846153846154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284.09090909090907</v>
      </c>
      <c r="X490" s="390">
        <f>IFERROR(X488/H488,"0")+IFERROR(X489/H489,"0")</f>
        <v>285</v>
      </c>
      <c r="Y490" s="390">
        <f>IFERROR(IF(Y488="",0,Y488),"0")+IFERROR(IF(Y489="",0,Y489),"0")</f>
        <v>3.4085999999999999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1500</v>
      </c>
      <c r="X491" s="390">
        <f>IFERROR(SUM(X488:X489),"0")</f>
        <v>1504.8000000000002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206</v>
      </c>
      <c r="X493" s="389">
        <f t="shared" ref="X493:X498" si="97">IFERROR(IF(W493="",0,CEILING((W493/$H493),1)*$H493),"")</f>
        <v>211.20000000000002</v>
      </c>
      <c r="Y493" s="36">
        <f>IFERROR(IF(X493=0,"",ROUNDUP(X493/H493,0)*0.01196),"")</f>
        <v>0.47839999999999999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220.04545454545453</v>
      </c>
      <c r="BM493" s="64">
        <f t="shared" ref="BM493:BM498" si="99">IFERROR(X493*I493/H493,"0")</f>
        <v>225.60000000000002</v>
      </c>
      <c r="BN493" s="64">
        <f t="shared" ref="BN493:BN498" si="100">IFERROR(1/J493*(W493/H493),"0")</f>
        <v>0.37514568764568768</v>
      </c>
      <c r="BO493" s="64">
        <f t="shared" ref="BO493:BO498" si="101">IFERROR(1/J493*(X493/H493),"0")</f>
        <v>0.38461538461538464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850</v>
      </c>
      <c r="X494" s="389">
        <f t="shared" si="97"/>
        <v>850.08</v>
      </c>
      <c r="Y494" s="36">
        <f>IFERROR(IF(X494=0,"",ROUNDUP(X494/H494,0)*0.01196),"")</f>
        <v>1.9255599999999999</v>
      </c>
      <c r="Z494" s="56"/>
      <c r="AA494" s="57"/>
      <c r="AE494" s="64"/>
      <c r="BB494" s="342" t="s">
        <v>1</v>
      </c>
      <c r="BL494" s="64">
        <f t="shared" si="98"/>
        <v>907.95454545454538</v>
      </c>
      <c r="BM494" s="64">
        <f t="shared" si="99"/>
        <v>908.03999999999985</v>
      </c>
      <c r="BN494" s="64">
        <f t="shared" si="100"/>
        <v>1.5479312354312353</v>
      </c>
      <c r="BO494" s="64">
        <f t="shared" si="101"/>
        <v>1.5480769230769231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1000</v>
      </c>
      <c r="X495" s="389">
        <f t="shared" si="97"/>
        <v>1003.2</v>
      </c>
      <c r="Y495" s="36">
        <f>IFERROR(IF(X495=0,"",ROUNDUP(X495/H495,0)*0.01196),"")</f>
        <v>2.2724000000000002</v>
      </c>
      <c r="Z495" s="56"/>
      <c r="AA495" s="57"/>
      <c r="AE495" s="64"/>
      <c r="BB495" s="343" t="s">
        <v>1</v>
      </c>
      <c r="BL495" s="64">
        <f t="shared" si="98"/>
        <v>1068.1818181818182</v>
      </c>
      <c r="BM495" s="64">
        <f t="shared" si="99"/>
        <v>1071.5999999999999</v>
      </c>
      <c r="BN495" s="64">
        <f t="shared" si="100"/>
        <v>1.821095571095571</v>
      </c>
      <c r="BO495" s="64">
        <f t="shared" si="101"/>
        <v>1.8269230769230771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389.39393939393938</v>
      </c>
      <c r="X499" s="390">
        <f>IFERROR(X493/H493,"0")+IFERROR(X494/H494,"0")+IFERROR(X495/H495,"0")+IFERROR(X496/H496,"0")+IFERROR(X497/H497,"0")+IFERROR(X498/H498,"0")</f>
        <v>391</v>
      </c>
      <c r="Y499" s="390">
        <f>IFERROR(IF(Y493="",0,Y493),"0")+IFERROR(IF(Y494="",0,Y494),"0")+IFERROR(IF(Y495="",0,Y495),"0")+IFERROR(IF(Y496="",0,Y496),"0")+IFERROR(IF(Y497="",0,Y497),"0")+IFERROR(IF(Y498="",0,Y498),"0")</f>
        <v>4.6763600000000007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2056</v>
      </c>
      <c r="X500" s="390">
        <f>IFERROR(SUM(X493:X498),"0")</f>
        <v>2064.48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15891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16019.04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16988.819725978254</v>
      </c>
      <c r="X557" s="390">
        <f>IFERROR(SUM(BM22:BM553),"0")</f>
        <v>17124.54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32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17788.819725978254</v>
      </c>
      <c r="X559" s="390">
        <f>GrossWeightTotalR+PalletQtyTotalR*25</f>
        <v>17949.54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2812.5610350211218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2833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38.963659999999997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118.80000000000001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971.88</v>
      </c>
      <c r="F566" s="46">
        <f>IFERROR(X129*1,"0")+IFERROR(X130*1,"0")+IFERROR(X131*1,"0")+IFERROR(X132*1,"0")+IFERROR(X133*1,"0")</f>
        <v>273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29.400000000000002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1798.8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264.3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264.3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19.5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1290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4711.2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6478.5599999999995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00,00"/>
        <filter val="1 500,00"/>
        <filter val="1 594,00"/>
        <filter val="1 600,00"/>
        <filter val="1,30"/>
        <filter val="1,57"/>
        <filter val="1,96"/>
        <filter val="10,00"/>
        <filter val="10,09"/>
        <filter val="109,00"/>
        <filter val="11,25"/>
        <filter val="113,00"/>
        <filter val="12,00"/>
        <filter val="129,00"/>
        <filter val="13,00"/>
        <filter val="133,00"/>
        <filter val="138,00"/>
        <filter val="14,00"/>
        <filter val="141,00"/>
        <filter val="144,00"/>
        <filter val="15 891,00"/>
        <filter val="155,00"/>
        <filter val="157,00"/>
        <filter val="16 988,82"/>
        <filter val="16,00"/>
        <filter val="160,00"/>
        <filter val="17 788,82"/>
        <filter val="171,00"/>
        <filter val="180,00"/>
        <filter val="2 056,00"/>
        <filter val="2 812,56"/>
        <filter val="2 900,00"/>
        <filter val="20,58"/>
        <filter val="206,00"/>
        <filter val="21,07"/>
        <filter val="218,00"/>
        <filter val="228,00"/>
        <filter val="231,00"/>
        <filter val="25,00"/>
        <filter val="26,00"/>
        <filter val="268,00"/>
        <filter val="27,00"/>
        <filter val="274,00"/>
        <filter val="284,09"/>
        <filter val="29,00"/>
        <filter val="29,23"/>
        <filter val="29,63"/>
        <filter val="305,00"/>
        <filter val="316,00"/>
        <filter val="32"/>
        <filter val="389,39"/>
        <filter val="4 706,00"/>
        <filter val="4,00"/>
        <filter val="41,00"/>
        <filter val="42,00"/>
        <filter val="5,00"/>
        <filter val="5,95"/>
        <filter val="54,88"/>
        <filter val="549,24"/>
        <filter val="581,49"/>
        <filter val="6,19"/>
        <filter val="60,30"/>
        <filter val="603,33"/>
        <filter val="62,00"/>
        <filter val="63,33"/>
        <filter val="69,00"/>
        <filter val="7,78"/>
        <filter val="70,13"/>
        <filter val="713,00"/>
        <filter val="77,00"/>
        <filter val="78,00"/>
        <filter val="850,00"/>
        <filter val="9,76"/>
        <filter val="91,00"/>
        <filter val="950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