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602DCC-F90A-4265-A5C3-0E14BB2845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O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X224" i="1" s="1"/>
  <c r="W218" i="1"/>
  <c r="W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X217" i="1" s="1"/>
  <c r="O211" i="1"/>
  <c r="BO210" i="1"/>
  <c r="BN210" i="1"/>
  <c r="BM210" i="1"/>
  <c r="BL210" i="1"/>
  <c r="Y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BO198" i="1" s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7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X90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42" i="1" l="1"/>
  <c r="BM142" i="1"/>
  <c r="Y142" i="1"/>
  <c r="BO151" i="1"/>
  <c r="BM151" i="1"/>
  <c r="Y151" i="1"/>
  <c r="BO179" i="1"/>
  <c r="BM179" i="1"/>
  <c r="Y179" i="1"/>
  <c r="BO194" i="1"/>
  <c r="BM194" i="1"/>
  <c r="Y194" i="1"/>
  <c r="BO196" i="1"/>
  <c r="BM196" i="1"/>
  <c r="Y196" i="1"/>
  <c r="BO214" i="1"/>
  <c r="BM214" i="1"/>
  <c r="Y214" i="1"/>
  <c r="BO244" i="1"/>
  <c r="BM244" i="1"/>
  <c r="Y244" i="1"/>
  <c r="BO266" i="1"/>
  <c r="BM266" i="1"/>
  <c r="Y266" i="1"/>
  <c r="BO293" i="1"/>
  <c r="BM293" i="1"/>
  <c r="Y293" i="1"/>
  <c r="BO342" i="1"/>
  <c r="BM342" i="1"/>
  <c r="Y342" i="1"/>
  <c r="BO404" i="1"/>
  <c r="BM404" i="1"/>
  <c r="Y404" i="1"/>
  <c r="BO429" i="1"/>
  <c r="BM429" i="1"/>
  <c r="Y429" i="1"/>
  <c r="BO481" i="1"/>
  <c r="BM481" i="1"/>
  <c r="Y481" i="1"/>
  <c r="Y22" i="1"/>
  <c r="BM22" i="1"/>
  <c r="X25" i="1"/>
  <c r="X35" i="1"/>
  <c r="Y48" i="1"/>
  <c r="BM48" i="1"/>
  <c r="Y63" i="1"/>
  <c r="BM63" i="1"/>
  <c r="Y71" i="1"/>
  <c r="BM71" i="1"/>
  <c r="Y79" i="1"/>
  <c r="BM79" i="1"/>
  <c r="Y93" i="1"/>
  <c r="BM93" i="1"/>
  <c r="Y105" i="1"/>
  <c r="BM105" i="1"/>
  <c r="Y116" i="1"/>
  <c r="BM116" i="1"/>
  <c r="BO133" i="1"/>
  <c r="BM133" i="1"/>
  <c r="Y133" i="1"/>
  <c r="BO143" i="1"/>
  <c r="BM143" i="1"/>
  <c r="Y143" i="1"/>
  <c r="BO163" i="1"/>
  <c r="BM163" i="1"/>
  <c r="Y163" i="1"/>
  <c r="BO180" i="1"/>
  <c r="BM180" i="1"/>
  <c r="Y180" i="1"/>
  <c r="BO195" i="1"/>
  <c r="BM195" i="1"/>
  <c r="Y195" i="1"/>
  <c r="BO197" i="1"/>
  <c r="BM197" i="1"/>
  <c r="Y197" i="1"/>
  <c r="BO228" i="1"/>
  <c r="BM228" i="1"/>
  <c r="Y228" i="1"/>
  <c r="BO256" i="1"/>
  <c r="BM256" i="1"/>
  <c r="Y256" i="1"/>
  <c r="BO276" i="1"/>
  <c r="BM276" i="1"/>
  <c r="Y276" i="1"/>
  <c r="BO299" i="1"/>
  <c r="BM299" i="1"/>
  <c r="Y299" i="1"/>
  <c r="BO396" i="1"/>
  <c r="BM396" i="1"/>
  <c r="Y396" i="1"/>
  <c r="BO414" i="1"/>
  <c r="BM414" i="1"/>
  <c r="Y414" i="1"/>
  <c r="BO443" i="1"/>
  <c r="BM443" i="1"/>
  <c r="Y443" i="1"/>
  <c r="BO497" i="1"/>
  <c r="BM497" i="1"/>
  <c r="Y497" i="1"/>
  <c r="X126" i="1"/>
  <c r="G568" i="1"/>
  <c r="X347" i="1"/>
  <c r="W562" i="1"/>
  <c r="Y28" i="1"/>
  <c r="BM28" i="1"/>
  <c r="Y32" i="1"/>
  <c r="BM32" i="1"/>
  <c r="Y53" i="1"/>
  <c r="BM53" i="1"/>
  <c r="X57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100" i="1"/>
  <c r="Y95" i="1"/>
  <c r="BM95" i="1"/>
  <c r="Y103" i="1"/>
  <c r="BM103" i="1"/>
  <c r="Y107" i="1"/>
  <c r="BM107" i="1"/>
  <c r="Y114" i="1"/>
  <c r="BM114" i="1"/>
  <c r="Y120" i="1"/>
  <c r="BM120" i="1"/>
  <c r="BO120" i="1"/>
  <c r="X127" i="1"/>
  <c r="Y124" i="1"/>
  <c r="BM124" i="1"/>
  <c r="F568" i="1"/>
  <c r="BO131" i="1"/>
  <c r="BM131" i="1"/>
  <c r="Y131" i="1"/>
  <c r="BO157" i="1"/>
  <c r="BM157" i="1"/>
  <c r="Y157" i="1"/>
  <c r="BO175" i="1"/>
  <c r="BM175" i="1"/>
  <c r="Y175" i="1"/>
  <c r="BO192" i="1"/>
  <c r="BM192" i="1"/>
  <c r="Y192" i="1"/>
  <c r="BO204" i="1"/>
  <c r="BM204" i="1"/>
  <c r="Y204" i="1"/>
  <c r="BO212" i="1"/>
  <c r="BM212" i="1"/>
  <c r="Y212" i="1"/>
  <c r="BO221" i="1"/>
  <c r="BM221" i="1"/>
  <c r="Y221" i="1"/>
  <c r="BO242" i="1"/>
  <c r="BM242" i="1"/>
  <c r="Y242" i="1"/>
  <c r="BO254" i="1"/>
  <c r="BM254" i="1"/>
  <c r="Y254" i="1"/>
  <c r="BO264" i="1"/>
  <c r="BM264" i="1"/>
  <c r="Y264" i="1"/>
  <c r="BO273" i="1"/>
  <c r="BM273" i="1"/>
  <c r="Y273" i="1"/>
  <c r="Y277" i="1" s="1"/>
  <c r="BO288" i="1"/>
  <c r="BM288" i="1"/>
  <c r="Y288" i="1"/>
  <c r="BO153" i="1"/>
  <c r="BM153" i="1"/>
  <c r="Y153" i="1"/>
  <c r="BO169" i="1"/>
  <c r="BM169" i="1"/>
  <c r="Y169" i="1"/>
  <c r="X199" i="1"/>
  <c r="BO184" i="1"/>
  <c r="BM184" i="1"/>
  <c r="Y184" i="1"/>
  <c r="X206" i="1"/>
  <c r="BO203" i="1"/>
  <c r="BM203" i="1"/>
  <c r="Y203" i="1"/>
  <c r="BO205" i="1"/>
  <c r="BM205" i="1"/>
  <c r="Y205" i="1"/>
  <c r="BO216" i="1"/>
  <c r="BM216" i="1"/>
  <c r="Y216" i="1"/>
  <c r="BO230" i="1"/>
  <c r="BM230" i="1"/>
  <c r="Y230" i="1"/>
  <c r="BO246" i="1"/>
  <c r="BM246" i="1"/>
  <c r="Y246" i="1"/>
  <c r="X270" i="1"/>
  <c r="BO260" i="1"/>
  <c r="BM260" i="1"/>
  <c r="Y260" i="1"/>
  <c r="BO268" i="1"/>
  <c r="BM268" i="1"/>
  <c r="Y268" i="1"/>
  <c r="BO282" i="1"/>
  <c r="BM282" i="1"/>
  <c r="Y282" i="1"/>
  <c r="X159" i="1"/>
  <c r="X182" i="1"/>
  <c r="K568" i="1"/>
  <c r="L568" i="1"/>
  <c r="X271" i="1"/>
  <c r="X277" i="1"/>
  <c r="N568" i="1"/>
  <c r="Y295" i="1"/>
  <c r="BM295" i="1"/>
  <c r="BO297" i="1"/>
  <c r="BM297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Y415" i="1" s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17" i="1"/>
  <c r="X410" i="1"/>
  <c r="W568" i="1"/>
  <c r="H9" i="1"/>
  <c r="A10" i="1"/>
  <c r="B568" i="1"/>
  <c r="W559" i="1"/>
  <c r="W560" i="1"/>
  <c r="Y23" i="1"/>
  <c r="BM23" i="1"/>
  <c r="BO23" i="1"/>
  <c r="X24" i="1"/>
  <c r="W558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8" i="1"/>
  <c r="Y54" i="1"/>
  <c r="BM54" i="1"/>
  <c r="BO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X118" i="1"/>
  <c r="Y121" i="1"/>
  <c r="BM121" i="1"/>
  <c r="BO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I568" i="1"/>
  <c r="BO174" i="1"/>
  <c r="BM174" i="1"/>
  <c r="Y174" i="1"/>
  <c r="BO177" i="1"/>
  <c r="BM177" i="1"/>
  <c r="Y177" i="1"/>
  <c r="X181" i="1"/>
  <c r="X200" i="1"/>
  <c r="BO185" i="1"/>
  <c r="BM185" i="1"/>
  <c r="Y185" i="1"/>
  <c r="BO189" i="1"/>
  <c r="BM189" i="1"/>
  <c r="Y189" i="1"/>
  <c r="F9" i="1"/>
  <c r="J9" i="1"/>
  <c r="X49" i="1"/>
  <c r="X82" i="1"/>
  <c r="X136" i="1"/>
  <c r="X147" i="1"/>
  <c r="H568" i="1"/>
  <c r="X160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X165" i="1"/>
  <c r="Y193" i="1"/>
  <c r="BM193" i="1"/>
  <c r="Y198" i="1"/>
  <c r="BM198" i="1"/>
  <c r="Y202" i="1"/>
  <c r="Y206" i="1" s="1"/>
  <c r="BM202" i="1"/>
  <c r="BO202" i="1"/>
  <c r="X207" i="1"/>
  <c r="J568" i="1"/>
  <c r="Y211" i="1"/>
  <c r="BM211" i="1"/>
  <c r="BO211" i="1"/>
  <c r="Y213" i="1"/>
  <c r="BM213" i="1"/>
  <c r="Y215" i="1"/>
  <c r="BM215" i="1"/>
  <c r="X218" i="1"/>
  <c r="Y220" i="1"/>
  <c r="BM220" i="1"/>
  <c r="BO220" i="1"/>
  <c r="Y222" i="1"/>
  <c r="BM222" i="1"/>
  <c r="X223" i="1"/>
  <c r="Y227" i="1"/>
  <c r="BM227" i="1"/>
  <c r="BO227" i="1"/>
  <c r="Y229" i="1"/>
  <c r="BM229" i="1"/>
  <c r="Y231" i="1"/>
  <c r="BM231" i="1"/>
  <c r="X234" i="1"/>
  <c r="Y237" i="1"/>
  <c r="BM237" i="1"/>
  <c r="BO237" i="1"/>
  <c r="Y238" i="1"/>
  <c r="BM238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X250" i="1"/>
  <c r="Y253" i="1"/>
  <c r="BM253" i="1"/>
  <c r="BO253" i="1"/>
  <c r="Y255" i="1"/>
  <c r="BM255" i="1"/>
  <c r="X258" i="1"/>
  <c r="Y261" i="1"/>
  <c r="BM261" i="1"/>
  <c r="BO261" i="1"/>
  <c r="Y263" i="1"/>
  <c r="BM263" i="1"/>
  <c r="Y265" i="1"/>
  <c r="BM265" i="1"/>
  <c r="Y267" i="1"/>
  <c r="BM267" i="1"/>
  <c r="Y269" i="1"/>
  <c r="BM269" i="1"/>
  <c r="X278" i="1"/>
  <c r="Y274" i="1"/>
  <c r="BM274" i="1"/>
  <c r="BO274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233" i="1"/>
  <c r="X251" i="1"/>
  <c r="X284" i="1"/>
  <c r="BO280" i="1"/>
  <c r="BM280" i="1"/>
  <c r="Y280" i="1"/>
  <c r="Y283" i="1" s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BO351" i="1"/>
  <c r="BM351" i="1"/>
  <c r="Y351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BO403" i="1"/>
  <c r="BM403" i="1"/>
  <c r="Y403" i="1"/>
  <c r="BO407" i="1"/>
  <c r="BM407" i="1"/>
  <c r="Y407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492" i="1" l="1"/>
  <c r="Y466" i="1"/>
  <c r="Y425" i="1"/>
  <c r="Y300" i="1"/>
  <c r="Y445" i="1"/>
  <c r="Y270" i="1"/>
  <c r="Y257" i="1"/>
  <c r="Y250" i="1"/>
  <c r="Y233" i="1"/>
  <c r="Y223" i="1"/>
  <c r="Y217" i="1"/>
  <c r="Y181" i="1"/>
  <c r="Y165" i="1"/>
  <c r="Y159" i="1"/>
  <c r="Y146" i="1"/>
  <c r="Y135" i="1"/>
  <c r="Y89" i="1"/>
  <c r="Y57" i="1"/>
  <c r="Y24" i="1"/>
  <c r="Y487" i="1"/>
  <c r="Y346" i="1"/>
  <c r="Y353" i="1"/>
  <c r="Y126" i="1"/>
  <c r="Y82" i="1"/>
  <c r="Y409" i="1"/>
  <c r="Y339" i="1"/>
  <c r="X559" i="1"/>
  <c r="Y199" i="1"/>
  <c r="X560" i="1"/>
  <c r="X558" i="1"/>
  <c r="Y549" i="1"/>
  <c r="Y507" i="1"/>
  <c r="Y440" i="1"/>
  <c r="Y381" i="1"/>
  <c r="Y117" i="1"/>
  <c r="Y99" i="1"/>
  <c r="Y34" i="1"/>
  <c r="X562" i="1"/>
  <c r="Y533" i="1"/>
  <c r="Y460" i="1"/>
  <c r="Y366" i="1"/>
  <c r="W561" i="1"/>
  <c r="Y563" i="1" l="1"/>
  <c r="X561" i="1"/>
</calcChain>
</file>

<file path=xl/sharedStrings.xml><?xml version="1.0" encoding="utf-8"?>
<sst xmlns="http://schemas.openxmlformats.org/spreadsheetml/2006/main" count="2456" uniqueCount="821">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</sst>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 t="s">
        <v>820</v>
      </c>
      <c r="I5" s="446"/>
      <c r="J5" s="446"/>
      <c r="K5" s="446"/>
      <c r="L5" s="447"/>
      <c r="M5" s="58"/>
      <c r="O5" s="24" t="s">
        <v>10</v>
      </c>
      <c r="P5" s="783">
        <v>45474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Понедельник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0.375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100</v>
      </c>
      <c r="X47" s="391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180</v>
      </c>
      <c r="X48" s="391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75.925925925925924</v>
      </c>
      <c r="X49" s="392">
        <f>IFERROR(X47/H47,"0")+IFERROR(X48/H48,"0")</f>
        <v>77</v>
      </c>
      <c r="Y49" s="392">
        <f>IFERROR(IF(Y47="",0,Y47),"0")+IFERROR(IF(Y48="",0,Y48),"0")</f>
        <v>0.72201000000000004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280</v>
      </c>
      <c r="X50" s="392">
        <f>IFERROR(SUM(X47:X48),"0")</f>
        <v>288.89999999999998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300</v>
      </c>
      <c r="X53" s="391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360</v>
      </c>
      <c r="X55" s="391">
        <f>IFERROR(IF(W55="",0,CEILING((W55/$H55),1)*$H55),"")</f>
        <v>360</v>
      </c>
      <c r="Y55" s="36">
        <f>IFERROR(IF(X55=0,"",ROUNDUP(X55/H55,0)*0.00937),"")</f>
        <v>0.74960000000000004</v>
      </c>
      <c r="Z55" s="56"/>
      <c r="AA55" s="57"/>
      <c r="AE55" s="64"/>
      <c r="BB55" s="80" t="s">
        <v>1</v>
      </c>
      <c r="BL55" s="64">
        <f>IFERROR(W55*I55/H55,"0")</f>
        <v>379.20000000000005</v>
      </c>
      <c r="BM55" s="64">
        <f>IFERROR(X55*I55/H55,"0")</f>
        <v>379.20000000000005</v>
      </c>
      <c r="BN55" s="64">
        <f>IFERROR(1/J55*(W55/H55),"0")</f>
        <v>0.66666666666666663</v>
      </c>
      <c r="BO55" s="64">
        <f>IFERROR(1/J55*(X55/H55),"0")</f>
        <v>0.66666666666666663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107.77777777777777</v>
      </c>
      <c r="X57" s="392">
        <f>IFERROR(X53/H53,"0")+IFERROR(X54/H54,"0")+IFERROR(X55/H55,"0")+IFERROR(X56/H56,"0")</f>
        <v>108</v>
      </c>
      <c r="Y57" s="392">
        <f>IFERROR(IF(Y53="",0,Y53),"0")+IFERROR(IF(Y54="",0,Y54),"0")+IFERROR(IF(Y55="",0,Y55),"0")+IFERROR(IF(Y56="",0,Y56),"0")</f>
        <v>1.3586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660</v>
      </c>
      <c r="X58" s="392">
        <f>IFERROR(SUM(X53:X56),"0")</f>
        <v>662.40000000000009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150</v>
      </c>
      <c r="X62" s="391">
        <f t="shared" si="6"/>
        <v>156.79999999999998</v>
      </c>
      <c r="Y62" s="36">
        <f t="shared" si="7"/>
        <v>0.30449999999999999</v>
      </c>
      <c r="Z62" s="56"/>
      <c r="AA62" s="57"/>
      <c r="AE62" s="64"/>
      <c r="BB62" s="83" t="s">
        <v>1</v>
      </c>
      <c r="BL62" s="64">
        <f t="shared" si="8"/>
        <v>156.42857142857144</v>
      </c>
      <c r="BM62" s="64">
        <f t="shared" si="9"/>
        <v>163.51999999999998</v>
      </c>
      <c r="BN62" s="64">
        <f t="shared" si="10"/>
        <v>0.23915816326530615</v>
      </c>
      <c r="BO62" s="64">
        <f t="shared" si="11"/>
        <v>0.25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300</v>
      </c>
      <c r="X65" s="391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60</v>
      </c>
      <c r="X67" s="391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35</v>
      </c>
      <c r="X68" s="391">
        <f t="shared" si="6"/>
        <v>36</v>
      </c>
      <c r="Y68" s="36">
        <f>IFERROR(IF(X68=0,"",ROUNDUP(X68/H68,0)*0.00753),"")</f>
        <v>9.0359999999999996E-2</v>
      </c>
      <c r="Z68" s="56"/>
      <c r="AA68" s="57"/>
      <c r="AE68" s="64"/>
      <c r="BB68" s="89" t="s">
        <v>1</v>
      </c>
      <c r="BL68" s="64">
        <f t="shared" si="8"/>
        <v>37.333333333333336</v>
      </c>
      <c r="BM68" s="64">
        <f t="shared" si="9"/>
        <v>38.4</v>
      </c>
      <c r="BN68" s="64">
        <f t="shared" si="10"/>
        <v>7.4786324786324784E-2</v>
      </c>
      <c r="BO68" s="64">
        <f t="shared" si="11"/>
        <v>7.6923076923076927E-2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200</v>
      </c>
      <c r="X70" s="391">
        <f t="shared" si="6"/>
        <v>200</v>
      </c>
      <c r="Y70" s="36">
        <f t="shared" si="12"/>
        <v>0.46849999999999997</v>
      </c>
      <c r="Z70" s="56"/>
      <c r="AA70" s="57"/>
      <c r="AE70" s="64"/>
      <c r="BB70" s="91" t="s">
        <v>1</v>
      </c>
      <c r="BL70" s="64">
        <f t="shared" si="8"/>
        <v>212</v>
      </c>
      <c r="BM70" s="64">
        <f t="shared" si="9"/>
        <v>212</v>
      </c>
      <c r="BN70" s="64">
        <f t="shared" si="10"/>
        <v>0.41666666666666669</v>
      </c>
      <c r="BO70" s="64">
        <f t="shared" si="11"/>
        <v>0.41666666666666669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225</v>
      </c>
      <c r="X75" s="391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52</v>
      </c>
      <c r="X76" s="391">
        <f t="shared" si="6"/>
        <v>54.400000000000006</v>
      </c>
      <c r="Y76" s="36">
        <f>IFERROR(IF(X76=0,"",ROUNDUP(X76/H76,0)*0.00753),"")</f>
        <v>0.12801000000000001</v>
      </c>
      <c r="Z76" s="56"/>
      <c r="AA76" s="57"/>
      <c r="AE76" s="64"/>
      <c r="BB76" s="97" t="s">
        <v>1</v>
      </c>
      <c r="BL76" s="64">
        <f t="shared" si="8"/>
        <v>55.249999999999993</v>
      </c>
      <c r="BM76" s="64">
        <f t="shared" si="9"/>
        <v>57.8</v>
      </c>
      <c r="BN76" s="64">
        <f t="shared" si="10"/>
        <v>0.10416666666666666</v>
      </c>
      <c r="BO76" s="64">
        <f t="shared" si="11"/>
        <v>0.10897435897435898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630</v>
      </c>
      <c r="X80" s="391">
        <f t="shared" si="6"/>
        <v>630</v>
      </c>
      <c r="Y80" s="36">
        <f>IFERROR(IF(X80=0,"",ROUNDUP(X80/H80,0)*0.00937),"")</f>
        <v>1.3118000000000001</v>
      </c>
      <c r="Z80" s="56"/>
      <c r="AA80" s="57"/>
      <c r="AE80" s="64"/>
      <c r="BB80" s="101" t="s">
        <v>1</v>
      </c>
      <c r="BL80" s="64">
        <f t="shared" si="8"/>
        <v>663.6</v>
      </c>
      <c r="BM80" s="64">
        <f t="shared" si="9"/>
        <v>663.6</v>
      </c>
      <c r="BN80" s="64">
        <f t="shared" si="10"/>
        <v>1.1666666666666667</v>
      </c>
      <c r="BO80" s="64">
        <f t="shared" si="11"/>
        <v>1.1666666666666667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314.44444444444446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317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3.5111699999999999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1652</v>
      </c>
      <c r="X83" s="392">
        <f>IFERROR(SUM(X61:X81),"0")</f>
        <v>1671.8000000000002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35</v>
      </c>
      <c r="X98" s="391">
        <f t="shared" si="13"/>
        <v>36.4</v>
      </c>
      <c r="Y98" s="36">
        <f>IFERROR(IF(X98=0,"",ROUNDUP(X98/H98,0)*0.00753),"")</f>
        <v>9.7890000000000005E-2</v>
      </c>
      <c r="Z98" s="56"/>
      <c r="AA98" s="57"/>
      <c r="AE98" s="64"/>
      <c r="BB98" s="113" t="s">
        <v>1</v>
      </c>
      <c r="BL98" s="64">
        <f t="shared" si="14"/>
        <v>38.6</v>
      </c>
      <c r="BM98" s="64">
        <f t="shared" si="15"/>
        <v>40.144000000000005</v>
      </c>
      <c r="BN98" s="64">
        <f t="shared" si="16"/>
        <v>8.0128205128205121E-2</v>
      </c>
      <c r="BO98" s="64">
        <f t="shared" si="17"/>
        <v>8.3333333333333329E-2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12.5</v>
      </c>
      <c r="X99" s="392">
        <f>IFERROR(X92/H92,"0")+IFERROR(X93/H93,"0")+IFERROR(X94/H94,"0")+IFERROR(X95/H95,"0")+IFERROR(X96/H96,"0")+IFERROR(X97/H97,"0")+IFERROR(X98/H98,"0")</f>
        <v>13</v>
      </c>
      <c r="Y99" s="392">
        <f>IFERROR(IF(Y92="",0,Y92),"0")+IFERROR(IF(Y93="",0,Y93),"0")+IFERROR(IF(Y94="",0,Y94),"0")+IFERROR(IF(Y95="",0,Y95),"0")+IFERROR(IF(Y96="",0,Y96),"0")+IFERROR(IF(Y97="",0,Y97),"0")+IFERROR(IF(Y98="",0,Y98),"0")</f>
        <v>9.7890000000000005E-2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35</v>
      </c>
      <c r="X100" s="392">
        <f>IFERROR(SUM(X92:X98),"0")</f>
        <v>36.4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150</v>
      </c>
      <c r="X103" s="391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160.07142857142858</v>
      </c>
      <c r="BM103" s="64">
        <f t="shared" si="20"/>
        <v>161.35200000000003</v>
      </c>
      <c r="BN103" s="64">
        <f t="shared" si="21"/>
        <v>0.31887755102040816</v>
      </c>
      <c r="BO103" s="64">
        <f t="shared" si="22"/>
        <v>0.3214285714285714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40</v>
      </c>
      <c r="X104" s="391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42.685714285714283</v>
      </c>
      <c r="BM104" s="64">
        <f t="shared" si="20"/>
        <v>44.82</v>
      </c>
      <c r="BN104" s="64">
        <f t="shared" si="21"/>
        <v>8.5034013605442174E-2</v>
      </c>
      <c r="BO104" s="64">
        <f t="shared" si="22"/>
        <v>8.9285714285714274E-2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49.5</v>
      </c>
      <c r="X107" s="391">
        <f t="shared" si="18"/>
        <v>50.160000000000004</v>
      </c>
      <c r="Y107" s="36">
        <f>IFERROR(IF(X107=0,"",ROUNDUP(X107/H107,0)*0.00753),"")</f>
        <v>0.14307</v>
      </c>
      <c r="Z107" s="56"/>
      <c r="AA107" s="57"/>
      <c r="AE107" s="64"/>
      <c r="BB107" s="119" t="s">
        <v>1</v>
      </c>
      <c r="BL107" s="64">
        <f t="shared" si="19"/>
        <v>54.9</v>
      </c>
      <c r="BM107" s="64">
        <f t="shared" si="20"/>
        <v>55.631999999999998</v>
      </c>
      <c r="BN107" s="64">
        <f t="shared" si="21"/>
        <v>0.12019230769230768</v>
      </c>
      <c r="BO107" s="64">
        <f t="shared" si="22"/>
        <v>0.12179487179487179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450</v>
      </c>
      <c r="X108" s="391">
        <f t="shared" si="18"/>
        <v>450.90000000000003</v>
      </c>
      <c r="Y108" s="36">
        <f>IFERROR(IF(X108=0,"",ROUNDUP(X108/H108,0)*0.00753),"")</f>
        <v>1.2575100000000001</v>
      </c>
      <c r="Z108" s="56"/>
      <c r="AA108" s="57"/>
      <c r="AE108" s="64"/>
      <c r="BB108" s="120" t="s">
        <v>1</v>
      </c>
      <c r="BL108" s="64">
        <f t="shared" si="19"/>
        <v>495.33333333333331</v>
      </c>
      <c r="BM108" s="64">
        <f t="shared" si="20"/>
        <v>496.32400000000001</v>
      </c>
      <c r="BN108" s="64">
        <f t="shared" si="21"/>
        <v>1.0683760683760684</v>
      </c>
      <c r="BO108" s="64">
        <f t="shared" si="22"/>
        <v>1.0705128205128205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25</v>
      </c>
      <c r="X113" s="391">
        <f t="shared" si="18"/>
        <v>27</v>
      </c>
      <c r="Y113" s="36">
        <f>IFERROR(IF(X113=0,"",ROUNDUP(X113/H113,0)*0.00753),"")</f>
        <v>6.7769999999999997E-2</v>
      </c>
      <c r="Z113" s="56"/>
      <c r="AA113" s="57"/>
      <c r="AE113" s="64"/>
      <c r="BB113" s="125" t="s">
        <v>1</v>
      </c>
      <c r="BL113" s="64">
        <f t="shared" si="19"/>
        <v>27.266666666666666</v>
      </c>
      <c r="BM113" s="64">
        <f t="shared" si="20"/>
        <v>29.447999999999997</v>
      </c>
      <c r="BN113" s="64">
        <f t="shared" si="21"/>
        <v>5.3418803418803423E-2</v>
      </c>
      <c r="BO113" s="64">
        <f t="shared" si="22"/>
        <v>5.7692307692307689E-2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216.36904761904762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218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1.9685999999999999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714.5</v>
      </c>
      <c r="X118" s="392">
        <f>IFERROR(SUM(X102:X116),"0")</f>
        <v>721.26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60</v>
      </c>
      <c r="X122" s="39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31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23.80952380952381</v>
      </c>
      <c r="X126" s="392">
        <f>IFERROR(X120/H120,"0")+IFERROR(X121/H121,"0")+IFERROR(X122/H122,"0")+IFERROR(X123/H123,"0")+IFERROR(X124/H124,"0")+IFERROR(X125/H125,"0")</f>
        <v>25</v>
      </c>
      <c r="Y126" s="392">
        <f>IFERROR(IF(Y120="",0,Y120),"0")+IFERROR(IF(Y121="",0,Y121),"0")+IFERROR(IF(Y122="",0,Y122),"0")+IFERROR(IF(Y123="",0,Y123),"0")+IFERROR(IF(Y124="",0,Y124),"0")+IFERROR(IF(Y125="",0,Y125),"0")</f>
        <v>0.30201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93</v>
      </c>
      <c r="X127" s="392">
        <f>IFERROR(SUM(X120:X125),"0")</f>
        <v>100.86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400</v>
      </c>
      <c r="X131" s="391">
        <f>IFERROR(IF(W131="",0,CEILING((W131/$H131),1)*$H131),"")</f>
        <v>403.20000000000005</v>
      </c>
      <c r="Y131" s="36">
        <f>IFERROR(IF(X131=0,"",ROUNDUP(X131/H131,0)*0.02175),"")</f>
        <v>1.044</v>
      </c>
      <c r="Z131" s="56"/>
      <c r="AA131" s="57"/>
      <c r="AE131" s="64"/>
      <c r="BB131" s="136" t="s">
        <v>1</v>
      </c>
      <c r="BL131" s="64">
        <f>IFERROR(W131*I131/H131,"0")</f>
        <v>426.57142857142861</v>
      </c>
      <c r="BM131" s="64">
        <f>IFERROR(X131*I131/H131,"0")</f>
        <v>429.98400000000004</v>
      </c>
      <c r="BN131" s="64">
        <f>IFERROR(1/J131*(W131/H131),"0")</f>
        <v>0.85034013605442171</v>
      </c>
      <c r="BO131" s="64">
        <f>IFERROR(1/J131*(X131/H131),"0")</f>
        <v>0.8571428571428571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495</v>
      </c>
      <c r="X133" s="391">
        <f>IFERROR(IF(W133="",0,CEILING((W133/$H133),1)*$H133),"")</f>
        <v>496.8</v>
      </c>
      <c r="Y133" s="36">
        <f>IFERROR(IF(X133=0,"",ROUNDUP(X133/H133,0)*0.00753),"")</f>
        <v>1.3855200000000001</v>
      </c>
      <c r="Z133" s="56"/>
      <c r="AA133" s="57"/>
      <c r="AE133" s="64"/>
      <c r="BB133" s="138" t="s">
        <v>1</v>
      </c>
      <c r="BL133" s="64">
        <f>IFERROR(W133*I133/H133,"0")</f>
        <v>544.86666666666667</v>
      </c>
      <c r="BM133" s="64">
        <f>IFERROR(X133*I133/H133,"0")</f>
        <v>546.84799999999996</v>
      </c>
      <c r="BN133" s="64">
        <f>IFERROR(1/J133*(W133/H133),"0")</f>
        <v>1.175213675213675</v>
      </c>
      <c r="BO133" s="64">
        <f>IFERROR(1/J133*(X133/H133),"0")</f>
        <v>1.1794871794871795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230.95238095238093</v>
      </c>
      <c r="X135" s="392">
        <f>IFERROR(X130/H130,"0")+IFERROR(X131/H131,"0")+IFERROR(X132/H132,"0")+IFERROR(X133/H133,"0")+IFERROR(X134/H134,"0")</f>
        <v>232</v>
      </c>
      <c r="Y135" s="392">
        <f>IFERROR(IF(Y130="",0,Y130),"0")+IFERROR(IF(Y131="",0,Y131),"0")+IFERROR(IF(Y132="",0,Y132),"0")+IFERROR(IF(Y133="",0,Y133),"0")+IFERROR(IF(Y134="",0,Y134),"0")</f>
        <v>2.4295200000000001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895</v>
      </c>
      <c r="X136" s="392">
        <f>IFERROR(SUM(X130:X134),"0")</f>
        <v>900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60</v>
      </c>
      <c r="X150" s="391">
        <f t="shared" ref="X150:X158" si="34">IFERROR(IF(W150="",0,CEILING((W150/$H150),1)*$H150),"")</f>
        <v>63</v>
      </c>
      <c r="Y150" s="36">
        <f>IFERROR(IF(X150=0,"",ROUNDUP(X150/H150,0)*0.00753),"")</f>
        <v>0.11295000000000001</v>
      </c>
      <c r="Z150" s="56"/>
      <c r="AA150" s="57"/>
      <c r="AE150" s="64"/>
      <c r="BB150" s="146" t="s">
        <v>1</v>
      </c>
      <c r="BL150" s="64">
        <f t="shared" ref="BL150:BL158" si="35">IFERROR(W150*I150/H150,"0")</f>
        <v>63.714285714285715</v>
      </c>
      <c r="BM150" s="64">
        <f t="shared" ref="BM150:BM158" si="36">IFERROR(X150*I150/H150,"0")</f>
        <v>66.900000000000006</v>
      </c>
      <c r="BN150" s="64">
        <f t="shared" ref="BN150:BN158" si="37">IFERROR(1/J150*(W150/H150),"0")</f>
        <v>9.1575091575091569E-2</v>
      </c>
      <c r="BO150" s="64">
        <f t="shared" ref="BO150:BO158" si="38">IFERROR(1/J150*(X150/H150),"0")</f>
        <v>9.6153846153846145E-2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30</v>
      </c>
      <c r="X151" s="391">
        <f t="shared" si="34"/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7" t="s">
        <v>1</v>
      </c>
      <c r="BL151" s="64">
        <f t="shared" si="35"/>
        <v>31.857142857142858</v>
      </c>
      <c r="BM151" s="64">
        <f t="shared" si="36"/>
        <v>35.68</v>
      </c>
      <c r="BN151" s="64">
        <f t="shared" si="37"/>
        <v>4.5787545787545784E-2</v>
      </c>
      <c r="BO151" s="64">
        <f t="shared" si="38"/>
        <v>5.128205128205128E-2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30</v>
      </c>
      <c r="X152" s="391">
        <f t="shared" si="34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8" t="s">
        <v>1</v>
      </c>
      <c r="BL152" s="64">
        <f t="shared" si="35"/>
        <v>31.428571428571427</v>
      </c>
      <c r="BM152" s="64">
        <f t="shared" si="36"/>
        <v>35.200000000000003</v>
      </c>
      <c r="BN152" s="64">
        <f t="shared" si="37"/>
        <v>4.5787545787545784E-2</v>
      </c>
      <c r="BO152" s="64">
        <f t="shared" si="38"/>
        <v>5.128205128205128E-2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105</v>
      </c>
      <c r="X153" s="391">
        <f t="shared" si="34"/>
        <v>105</v>
      </c>
      <c r="Y153" s="36">
        <f>IFERROR(IF(X153=0,"",ROUNDUP(X153/H153,0)*0.00502),"")</f>
        <v>0.251</v>
      </c>
      <c r="Z153" s="56"/>
      <c r="AA153" s="57"/>
      <c r="AE153" s="64"/>
      <c r="BB153" s="149" t="s">
        <v>1</v>
      </c>
      <c r="BL153" s="64">
        <f t="shared" si="35"/>
        <v>111.5</v>
      </c>
      <c r="BM153" s="64">
        <f t="shared" si="36"/>
        <v>111.5</v>
      </c>
      <c r="BN153" s="64">
        <f t="shared" si="37"/>
        <v>0.21367521367521369</v>
      </c>
      <c r="BO153" s="64">
        <f t="shared" si="38"/>
        <v>0.21367521367521369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105</v>
      </c>
      <c r="X155" s="391">
        <f t="shared" si="34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5"/>
        <v>111.5</v>
      </c>
      <c r="BM155" s="64">
        <f t="shared" si="36"/>
        <v>111.5</v>
      </c>
      <c r="BN155" s="64">
        <f t="shared" si="37"/>
        <v>0.21367521367521369</v>
      </c>
      <c r="BO155" s="64">
        <f t="shared" si="38"/>
        <v>0.21367521367521369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140</v>
      </c>
      <c r="X156" s="391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195.23809523809521</v>
      </c>
      <c r="X159" s="392">
        <f>IFERROR(X150/H150,"0")+IFERROR(X151/H151,"0")+IFERROR(X152/H152,"0")+IFERROR(X153/H153,"0")+IFERROR(X154/H154,"0")+IFERROR(X155/H155,"0")+IFERROR(X156/H156,"0")+IFERROR(X157/H157,"0")+IFERROR(X158/H158,"0")</f>
        <v>198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1.0717700000000001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470</v>
      </c>
      <c r="X160" s="392">
        <f>IFERROR(SUM(X150:X158),"0")</f>
        <v>480.9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110</v>
      </c>
      <c r="X173" s="391">
        <f t="shared" ref="X173:X180" si="39">IFERROR(IF(W173="",0,CEILING((W173/$H173),1)*$H173),"")</f>
        <v>113.4</v>
      </c>
      <c r="Y173" s="36">
        <f>IFERROR(IF(X173=0,"",ROUNDUP(X173/H173,0)*0.00937),"")</f>
        <v>0.19677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114.27777777777777</v>
      </c>
      <c r="BM173" s="64">
        <f t="shared" ref="BM173:BM180" si="41">IFERROR(X173*I173/H173,"0")</f>
        <v>117.81</v>
      </c>
      <c r="BN173" s="64">
        <f t="shared" ref="BN173:BN180" si="42">IFERROR(1/J173*(W173/H173),"0")</f>
        <v>0.16975308641975309</v>
      </c>
      <c r="BO173" s="64">
        <f t="shared" ref="BO173:BO180" si="43">IFERROR(1/J173*(X173/H173),"0")</f>
        <v>0.17499999999999999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90</v>
      </c>
      <c r="X174" s="391">
        <f t="shared" si="39"/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60" t="s">
        <v>1</v>
      </c>
      <c r="BL174" s="64">
        <f t="shared" si="40"/>
        <v>93.5</v>
      </c>
      <c r="BM174" s="64">
        <f t="shared" si="41"/>
        <v>95.37</v>
      </c>
      <c r="BN174" s="64">
        <f t="shared" si="42"/>
        <v>0.13888888888888887</v>
      </c>
      <c r="BO174" s="64">
        <f t="shared" si="43"/>
        <v>0.14166666666666666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160</v>
      </c>
      <c r="X175" s="391">
        <f t="shared" si="39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61" t="s">
        <v>1</v>
      </c>
      <c r="BL175" s="64">
        <f t="shared" si="40"/>
        <v>166.22222222222223</v>
      </c>
      <c r="BM175" s="64">
        <f t="shared" si="41"/>
        <v>168.3</v>
      </c>
      <c r="BN175" s="64">
        <f t="shared" si="42"/>
        <v>0.24691358024691354</v>
      </c>
      <c r="BO175" s="64">
        <f t="shared" si="43"/>
        <v>0.24999999999999997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100</v>
      </c>
      <c r="X176" s="391">
        <f t="shared" si="39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40"/>
        <v>103.88888888888889</v>
      </c>
      <c r="BM176" s="64">
        <f t="shared" si="41"/>
        <v>106.59000000000002</v>
      </c>
      <c r="BN176" s="64">
        <f t="shared" si="42"/>
        <v>0.15432098765432098</v>
      </c>
      <c r="BO176" s="64">
        <f t="shared" si="43"/>
        <v>0.15833333333333333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85.185185185185176</v>
      </c>
      <c r="X181" s="392">
        <f>IFERROR(X173/H173,"0")+IFERROR(X174/H174,"0")+IFERROR(X175/H175,"0")+IFERROR(X176/H176,"0")+IFERROR(X177/H177,"0")+IFERROR(X178/H178,"0")+IFERROR(X179/H179,"0")+IFERROR(X180/H180,"0")</f>
        <v>87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0.81518999999999997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460</v>
      </c>
      <c r="X182" s="392">
        <f>IFERROR(SUM(X173:X180),"0")</f>
        <v>469.80000000000007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180</v>
      </c>
      <c r="X189" s="391">
        <f t="shared" si="44"/>
        <v>182.7</v>
      </c>
      <c r="Y189" s="36">
        <f>IFERROR(IF(X189=0,"",ROUNDUP(X189/H189,0)*0.02175),"")</f>
        <v>0.45674999999999999</v>
      </c>
      <c r="Z189" s="56"/>
      <c r="AA189" s="57"/>
      <c r="AE189" s="64"/>
      <c r="BB189" s="172" t="s">
        <v>1</v>
      </c>
      <c r="BL189" s="64">
        <f t="shared" si="45"/>
        <v>191.66896551724139</v>
      </c>
      <c r="BM189" s="64">
        <f t="shared" si="46"/>
        <v>194.54399999999998</v>
      </c>
      <c r="BN189" s="64">
        <f t="shared" si="47"/>
        <v>0.36945812807881773</v>
      </c>
      <c r="BO189" s="64">
        <f t="shared" si="48"/>
        <v>0.375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240</v>
      </c>
      <c r="X190" s="391">
        <f t="shared" si="44"/>
        <v>240</v>
      </c>
      <c r="Y190" s="36">
        <f>IFERROR(IF(X190=0,"",ROUNDUP(X190/H190,0)*0.00753),"")</f>
        <v>0.753</v>
      </c>
      <c r="Z190" s="56"/>
      <c r="AA190" s="57"/>
      <c r="AE190" s="64"/>
      <c r="BB190" s="173" t="s">
        <v>1</v>
      </c>
      <c r="BL190" s="64">
        <f t="shared" si="45"/>
        <v>267.20000000000005</v>
      </c>
      <c r="BM190" s="64">
        <f t="shared" si="46"/>
        <v>267.20000000000005</v>
      </c>
      <c r="BN190" s="64">
        <f t="shared" si="47"/>
        <v>0.64102564102564097</v>
      </c>
      <c r="BO190" s="64">
        <f t="shared" si="48"/>
        <v>0.64102564102564097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400</v>
      </c>
      <c r="X192" s="391">
        <f t="shared" si="44"/>
        <v>400.8</v>
      </c>
      <c r="Y192" s="36">
        <f>IFERROR(IF(X192=0,"",ROUNDUP(X192/H192,0)*0.00753),"")</f>
        <v>1.2575100000000001</v>
      </c>
      <c r="Z192" s="56"/>
      <c r="AA192" s="57"/>
      <c r="AE192" s="64"/>
      <c r="BB192" s="175" t="s">
        <v>1</v>
      </c>
      <c r="BL192" s="64">
        <f t="shared" si="45"/>
        <v>433.33333333333337</v>
      </c>
      <c r="BM192" s="64">
        <f t="shared" si="46"/>
        <v>434.2000000000001</v>
      </c>
      <c r="BN192" s="64">
        <f t="shared" si="47"/>
        <v>1.0683760683760684</v>
      </c>
      <c r="BO192" s="64">
        <f t="shared" si="48"/>
        <v>1.0705128205128205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280</v>
      </c>
      <c r="X194" s="391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400</v>
      </c>
      <c r="X195" s="391">
        <f t="shared" si="44"/>
        <v>400.8</v>
      </c>
      <c r="Y195" s="36">
        <f>IFERROR(IF(X195=0,"",ROUNDUP(X195/H195,0)*0.00753),"")</f>
        <v>1.2575100000000001</v>
      </c>
      <c r="Z195" s="56"/>
      <c r="AA195" s="57"/>
      <c r="AE195" s="64"/>
      <c r="BB195" s="178" t="s">
        <v>1</v>
      </c>
      <c r="BL195" s="64">
        <f t="shared" si="45"/>
        <v>445.33333333333331</v>
      </c>
      <c r="BM195" s="64">
        <f t="shared" si="46"/>
        <v>446.2240000000001</v>
      </c>
      <c r="BN195" s="64">
        <f t="shared" si="47"/>
        <v>1.0683760683760684</v>
      </c>
      <c r="BO195" s="64">
        <f t="shared" si="48"/>
        <v>1.0705128205128205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120</v>
      </c>
      <c r="X197" s="391">
        <f t="shared" si="44"/>
        <v>120</v>
      </c>
      <c r="Y197" s="36">
        <f>IFERROR(IF(X197=0,"",ROUNDUP(X197/H197,0)*0.00753),"")</f>
        <v>0.3765</v>
      </c>
      <c r="Z197" s="56"/>
      <c r="AA197" s="57"/>
      <c r="AE197" s="64"/>
      <c r="BB197" s="180" t="s">
        <v>1</v>
      </c>
      <c r="BL197" s="64">
        <f t="shared" si="45"/>
        <v>133.60000000000002</v>
      </c>
      <c r="BM197" s="64">
        <f t="shared" si="46"/>
        <v>133.60000000000002</v>
      </c>
      <c r="BN197" s="64">
        <f t="shared" si="47"/>
        <v>0.32051282051282048</v>
      </c>
      <c r="BO197" s="64">
        <f t="shared" si="48"/>
        <v>0.32051282051282048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240</v>
      </c>
      <c r="X198" s="391">
        <f t="shared" si="44"/>
        <v>240</v>
      </c>
      <c r="Y198" s="36">
        <f>IFERROR(IF(X198=0,"",ROUNDUP(X198/H198,0)*0.00753),"")</f>
        <v>0.753</v>
      </c>
      <c r="Z198" s="56"/>
      <c r="AA198" s="57"/>
      <c r="AE198" s="64"/>
      <c r="BB198" s="181" t="s">
        <v>1</v>
      </c>
      <c r="BL198" s="64">
        <f t="shared" si="45"/>
        <v>267.8</v>
      </c>
      <c r="BM198" s="64">
        <f t="shared" si="46"/>
        <v>267.8</v>
      </c>
      <c r="BN198" s="64">
        <f t="shared" si="47"/>
        <v>0.64102564102564097</v>
      </c>
      <c r="BO198" s="64">
        <f t="shared" si="48"/>
        <v>0.64102564102564097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720.68965517241384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722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5.7352800000000004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1860</v>
      </c>
      <c r="X200" s="392">
        <f>IFERROR(SUM(X184:X198),"0")</f>
        <v>1865.1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40</v>
      </c>
      <c r="X204" s="39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48</v>
      </c>
      <c r="X205" s="391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64"/>
      <c r="BB205" s="185" t="s">
        <v>1</v>
      </c>
      <c r="BL205" s="64">
        <f>IFERROR(W205*I205/H205,"0")</f>
        <v>53.440000000000005</v>
      </c>
      <c r="BM205" s="64">
        <f>IFERROR(X205*I205/H205,"0")</f>
        <v>53.440000000000005</v>
      </c>
      <c r="BN205" s="64">
        <f>IFERROR(1/J205*(W205/H205),"0")</f>
        <v>0.12820512820512819</v>
      </c>
      <c r="BO205" s="64">
        <f>IFERROR(1/J205*(X205/H205),"0")</f>
        <v>0.12820512820512819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36.666666666666671</v>
      </c>
      <c r="X206" s="392">
        <f>IFERROR(X202/H202,"0")+IFERROR(X203/H203,"0")+IFERROR(X204/H204,"0")+IFERROR(X205/H205,"0")</f>
        <v>37</v>
      </c>
      <c r="Y206" s="392">
        <f>IFERROR(IF(Y202="",0,Y202),"0")+IFERROR(IF(Y203="",0,Y203),"0")+IFERROR(IF(Y204="",0,Y204),"0")+IFERROR(IF(Y205="",0,Y205),"0")</f>
        <v>0.27861000000000002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88</v>
      </c>
      <c r="X207" s="392">
        <f>IFERROR(SUM(X202:X205),"0")</f>
        <v>88.8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110</v>
      </c>
      <c r="X212" s="391">
        <f t="shared" si="49"/>
        <v>116</v>
      </c>
      <c r="Y212" s="36">
        <f>IFERROR(IF(X212=0,"",ROUNDUP(X212/H212,0)*0.02175),"")</f>
        <v>0.21749999999999997</v>
      </c>
      <c r="Z212" s="56"/>
      <c r="AA212" s="57"/>
      <c r="AE212" s="64"/>
      <c r="BB212" s="188" t="s">
        <v>1</v>
      </c>
      <c r="BL212" s="64">
        <f t="shared" si="50"/>
        <v>114.55172413793103</v>
      </c>
      <c r="BM212" s="64">
        <f t="shared" si="51"/>
        <v>120.8</v>
      </c>
      <c r="BN212" s="64">
        <f t="shared" si="52"/>
        <v>0.1693349753694581</v>
      </c>
      <c r="BO212" s="64">
        <f t="shared" si="53"/>
        <v>0.17857142857142855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11.482758620689655</v>
      </c>
      <c r="X217" s="392">
        <f>IFERROR(X210/H210,"0")+IFERROR(X211/H211,"0")+IFERROR(X212/H212,"0")+IFERROR(X213/H213,"0")+IFERROR(X214/H214,"0")+IFERROR(X215/H215,"0")+IFERROR(X216/H216,"0")</f>
        <v>12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0.23623999999999998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118</v>
      </c>
      <c r="X218" s="392">
        <f>IFERROR(SUM(X210:X216),"0")</f>
        <v>124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175</v>
      </c>
      <c r="X221" s="391">
        <f>IFERROR(IF(W221="",0,CEILING((W221/$H221),1)*$H221),"")</f>
        <v>176.4</v>
      </c>
      <c r="Y221" s="36">
        <f>IFERROR(IF(X221=0,"",ROUNDUP(X221/H221,0)*0.00502),"")</f>
        <v>0.42168</v>
      </c>
      <c r="Z221" s="56"/>
      <c r="AA221" s="57"/>
      <c r="AE221" s="64"/>
      <c r="BB221" s="194" t="s">
        <v>1</v>
      </c>
      <c r="BL221" s="64">
        <f>IFERROR(W221*I221/H221,"0")</f>
        <v>183.33333333333334</v>
      </c>
      <c r="BM221" s="64">
        <f>IFERROR(X221*I221/H221,"0")</f>
        <v>184.8</v>
      </c>
      <c r="BN221" s="64">
        <f>IFERROR(1/J221*(W221/H221),"0")</f>
        <v>0.35612535612535612</v>
      </c>
      <c r="BO221" s="64">
        <f>IFERROR(1/J221*(X221/H221),"0")</f>
        <v>0.35897435897435903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83.333333333333329</v>
      </c>
      <c r="X223" s="392">
        <f>IFERROR(X220/H220,"0")+IFERROR(X221/H221,"0")+IFERROR(X222/H222,"0")</f>
        <v>84</v>
      </c>
      <c r="Y223" s="392">
        <f>IFERROR(IF(Y220="",0,Y220),"0")+IFERROR(IF(Y221="",0,Y221),"0")+IFERROR(IF(Y222="",0,Y222),"0")</f>
        <v>0.42168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175</v>
      </c>
      <c r="X224" s="392">
        <f>IFERROR(SUM(X220:X222),"0")</f>
        <v>176.4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100</v>
      </c>
      <c r="X227" s="391">
        <f t="shared" ref="X227:X232" si="54">IFERROR(IF(W227="",0,CEILING((W227/$H227),1)*$H227),"")</f>
        <v>104.39999999999999</v>
      </c>
      <c r="Y227" s="36">
        <f>IFERROR(IF(X227=0,"",ROUNDUP(X227/H227,0)*0.02175),"")</f>
        <v>0.19574999999999998</v>
      </c>
      <c r="Z227" s="56"/>
      <c r="AA227" s="57"/>
      <c r="AE227" s="64"/>
      <c r="BB227" s="196" t="s">
        <v>1</v>
      </c>
      <c r="BL227" s="64">
        <f t="shared" ref="BL227:BL232" si="55">IFERROR(W227*I227/H227,"0")</f>
        <v>104.13793103448276</v>
      </c>
      <c r="BM227" s="64">
        <f t="shared" ref="BM227:BM232" si="56">IFERROR(X227*I227/H227,"0")</f>
        <v>108.71999999999998</v>
      </c>
      <c r="BN227" s="64">
        <f t="shared" ref="BN227:BN232" si="57">IFERROR(1/J227*(W227/H227),"0")</f>
        <v>0.1539408866995074</v>
      </c>
      <c r="BO227" s="64">
        <f t="shared" ref="BO227:BO232" si="58">IFERROR(1/J227*(X227/H227),"0")</f>
        <v>0.1607142857142857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100</v>
      </c>
      <c r="X229" s="391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20</v>
      </c>
      <c r="X230" s="391">
        <f t="shared" si="54"/>
        <v>20</v>
      </c>
      <c r="Y230" s="36">
        <f>IFERROR(IF(X230=0,"",ROUNDUP(X230/H230,0)*0.00937),"")</f>
        <v>4.6850000000000003E-2</v>
      </c>
      <c r="Z230" s="56"/>
      <c r="AA230" s="57"/>
      <c r="AE230" s="64"/>
      <c r="BB230" s="199" t="s">
        <v>1</v>
      </c>
      <c r="BL230" s="64">
        <f t="shared" si="55"/>
        <v>21.200000000000003</v>
      </c>
      <c r="BM230" s="64">
        <f t="shared" si="56"/>
        <v>21.200000000000003</v>
      </c>
      <c r="BN230" s="64">
        <f t="shared" si="57"/>
        <v>4.1666666666666664E-2</v>
      </c>
      <c r="BO230" s="64">
        <f t="shared" si="58"/>
        <v>4.1666666666666664E-2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56</v>
      </c>
      <c r="X232" s="391">
        <f t="shared" si="54"/>
        <v>56</v>
      </c>
      <c r="Y232" s="36">
        <f>IFERROR(IF(X232=0,"",ROUNDUP(X232/H232,0)*0.00937),"")</f>
        <v>0.13117999999999999</v>
      </c>
      <c r="Z232" s="56"/>
      <c r="AA232" s="57"/>
      <c r="AE232" s="64"/>
      <c r="BB232" s="201" t="s">
        <v>1</v>
      </c>
      <c r="BL232" s="64">
        <f t="shared" si="55"/>
        <v>59.36</v>
      </c>
      <c r="BM232" s="64">
        <f t="shared" si="56"/>
        <v>59.36</v>
      </c>
      <c r="BN232" s="64">
        <f t="shared" si="57"/>
        <v>0.11666666666666667</v>
      </c>
      <c r="BO232" s="64">
        <f t="shared" si="58"/>
        <v>0.11666666666666667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36.241379310344826</v>
      </c>
      <c r="X233" s="392">
        <f>IFERROR(X227/H227,"0")+IFERROR(X228/H228,"0")+IFERROR(X229/H229,"0")+IFERROR(X230/H230,"0")+IFERROR(X231/H231,"0")+IFERROR(X232/H232,"0")</f>
        <v>37</v>
      </c>
      <c r="Y233" s="392">
        <f>IFERROR(IF(Y227="",0,Y227),"0")+IFERROR(IF(Y228="",0,Y228),"0")+IFERROR(IF(Y229="",0,Y229),"0")+IFERROR(IF(Y230="",0,Y230),"0")+IFERROR(IF(Y231="",0,Y231),"0")+IFERROR(IF(Y232="",0,Y232),"0")</f>
        <v>0.56952999999999998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276</v>
      </c>
      <c r="X234" s="392">
        <f>IFERROR(SUM(X227:X232),"0")</f>
        <v>284.79999999999995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36.400000000000013</v>
      </c>
      <c r="X256" s="391">
        <f>IFERROR(IF(W256="",0,CEILING((W256/$H256),1)*$H256),"")</f>
        <v>36.96</v>
      </c>
      <c r="Y256" s="36">
        <f>IFERROR(IF(X256=0,"",ROUNDUP(X256/H256,0)*0.00502),"")</f>
        <v>0.11044000000000001</v>
      </c>
      <c r="Z256" s="56"/>
      <c r="AA256" s="57"/>
      <c r="AE256" s="64"/>
      <c r="BB256" s="218" t="s">
        <v>1</v>
      </c>
      <c r="BL256" s="64">
        <f>IFERROR(W256*I256/H256,"0")</f>
        <v>38.566666666666684</v>
      </c>
      <c r="BM256" s="64">
        <f>IFERROR(X256*I256/H256,"0")</f>
        <v>39.160000000000004</v>
      </c>
      <c r="BN256" s="64">
        <f>IFERROR(1/J256*(W256/H256),"0")</f>
        <v>9.2592592592592643E-2</v>
      </c>
      <c r="BO256" s="64">
        <f>IFERROR(1/J256*(X256/H256),"0")</f>
        <v>9.401709401709403E-2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21.666666666666675</v>
      </c>
      <c r="X257" s="392">
        <f>IFERROR(X253/H253,"0")+IFERROR(X254/H254,"0")+IFERROR(X255/H255,"0")+IFERROR(X256/H256,"0")</f>
        <v>22</v>
      </c>
      <c r="Y257" s="392">
        <f>IFERROR(IF(Y253="",0,Y253),"0")+IFERROR(IF(Y254="",0,Y254),"0")+IFERROR(IF(Y255="",0,Y255),"0")+IFERROR(IF(Y256="",0,Y256),"0")</f>
        <v>0.11044000000000001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36.400000000000013</v>
      </c>
      <c r="X258" s="392">
        <f>IFERROR(SUM(X253:X256),"0")</f>
        <v>36.96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49.5</v>
      </c>
      <c r="X268" s="391">
        <f t="shared" si="65"/>
        <v>49.5</v>
      </c>
      <c r="Y268" s="36">
        <f>IFERROR(IF(X268=0,"",ROUNDUP(X268/H268,0)*0.00753),"")</f>
        <v>0.18825</v>
      </c>
      <c r="Z268" s="56"/>
      <c r="AA268" s="57"/>
      <c r="AE268" s="64"/>
      <c r="BB268" s="227" t="s">
        <v>1</v>
      </c>
      <c r="BL268" s="64">
        <f t="shared" si="66"/>
        <v>54.500000000000007</v>
      </c>
      <c r="BM268" s="64">
        <f t="shared" si="67"/>
        <v>54.500000000000007</v>
      </c>
      <c r="BN268" s="64">
        <f t="shared" si="68"/>
        <v>0.16025641025641024</v>
      </c>
      <c r="BO268" s="64">
        <f t="shared" si="69"/>
        <v>0.16025641025641024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26.4</v>
      </c>
      <c r="X269" s="391">
        <f t="shared" si="65"/>
        <v>27.72</v>
      </c>
      <c r="Y269" s="36">
        <f>IFERROR(IF(X269=0,"",ROUNDUP(X269/H269,0)*0.00753),"")</f>
        <v>0.10542</v>
      </c>
      <c r="Z269" s="56"/>
      <c r="AA269" s="57"/>
      <c r="AE269" s="64"/>
      <c r="BB269" s="228" t="s">
        <v>1</v>
      </c>
      <c r="BL269" s="64">
        <f t="shared" si="66"/>
        <v>29.946666666666665</v>
      </c>
      <c r="BM269" s="64">
        <f t="shared" si="67"/>
        <v>31.443999999999999</v>
      </c>
      <c r="BN269" s="64">
        <f t="shared" si="68"/>
        <v>8.5470085470085458E-2</v>
      </c>
      <c r="BO269" s="64">
        <f t="shared" si="69"/>
        <v>8.9743589743589744E-2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38.333333333333329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39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0.29366999999999999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75.900000000000006</v>
      </c>
      <c r="X271" s="392">
        <f>IFERROR(SUM(X260:X269),"0")</f>
        <v>77.22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40</v>
      </c>
      <c r="X274" s="391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30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300</v>
      </c>
      <c r="X275" s="39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31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43.223443223443219</v>
      </c>
      <c r="X277" s="392">
        <f>IFERROR(X273/H273,"0")+IFERROR(X274/H274,"0")+IFERROR(X275/H275,"0")+IFERROR(X276/H276,"0")</f>
        <v>44</v>
      </c>
      <c r="Y277" s="392">
        <f>IFERROR(IF(Y273="",0,Y273),"0")+IFERROR(IF(Y274="",0,Y274),"0")+IFERROR(IF(Y275="",0,Y275),"0")+IFERROR(IF(Y276="",0,Y276),"0")</f>
        <v>0.95699999999999996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340</v>
      </c>
      <c r="X278" s="392">
        <f>IFERROR(SUM(X273:X276),"0")</f>
        <v>346.2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15</v>
      </c>
      <c r="X309" s="39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8" t="s">
        <v>1</v>
      </c>
      <c r="BL309" s="64">
        <f>IFERROR(W309*I309/H309,"0")</f>
        <v>17.066666666666666</v>
      </c>
      <c r="BM309" s="64">
        <f>IFERROR(X309*I309/H309,"0")</f>
        <v>18.431999999999999</v>
      </c>
      <c r="BN309" s="64">
        <f>IFERROR(1/J309*(W309/H309),"0")</f>
        <v>5.3418803418803423E-2</v>
      </c>
      <c r="BO309" s="64">
        <f>IFERROR(1/J309*(X309/H309),"0")</f>
        <v>5.7692307692307689E-2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8.3333333333333339</v>
      </c>
      <c r="X310" s="392">
        <f>IFERROR(X309/H309,"0")</f>
        <v>9</v>
      </c>
      <c r="Y310" s="392">
        <f>IFERROR(IF(Y309="",0,Y309),"0")</f>
        <v>6.7769999999999997E-2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15</v>
      </c>
      <c r="X311" s="392">
        <f>IFERROR(SUM(X309:X309),"0")</f>
        <v>16.2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595</v>
      </c>
      <c r="X314" s="391">
        <f>IFERROR(IF(W314="",0,CEILING((W314/$H314),1)*$H314),"")</f>
        <v>596.4</v>
      </c>
      <c r="Y314" s="36">
        <f>IFERROR(IF(X314=0,"",ROUNDUP(X314/H314,0)*0.00753),"")</f>
        <v>2.1385200000000002</v>
      </c>
      <c r="Z314" s="56"/>
      <c r="AA314" s="57"/>
      <c r="AE314" s="64"/>
      <c r="BB314" s="250" t="s">
        <v>1</v>
      </c>
      <c r="BL314" s="64">
        <f>IFERROR(W314*I314/H314,"0")</f>
        <v>672.06666666666661</v>
      </c>
      <c r="BM314" s="64">
        <f>IFERROR(X314*I314/H314,"0")</f>
        <v>673.64799999999991</v>
      </c>
      <c r="BN314" s="64">
        <f>IFERROR(1/J314*(W314/H314),"0")</f>
        <v>1.816239316239316</v>
      </c>
      <c r="BO314" s="64">
        <f>IFERROR(1/J314*(X314/H314),"0")</f>
        <v>1.8205128205128205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420</v>
      </c>
      <c r="X315" s="39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51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483.33333333333331</v>
      </c>
      <c r="X316" s="392">
        <f>IFERROR(X313/H313,"0")+IFERROR(X314/H314,"0")+IFERROR(X315/H315,"0")</f>
        <v>484</v>
      </c>
      <c r="Y316" s="392">
        <f>IFERROR(IF(Y313="",0,Y313),"0")+IFERROR(IF(Y314="",0,Y314),"0")+IFERROR(IF(Y315="",0,Y315),"0")</f>
        <v>3.64452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1015</v>
      </c>
      <c r="X317" s="392">
        <f>IFERROR(SUM(X313:X315),"0")</f>
        <v>1016.4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19</v>
      </c>
      <c r="X319" s="391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52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8.3333333333333339</v>
      </c>
      <c r="X320" s="392">
        <f>IFERROR(X319/H319,"0")</f>
        <v>9</v>
      </c>
      <c r="Y320" s="392">
        <f>IFERROR(IF(Y319="",0,Y319),"0")</f>
        <v>6.7769999999999997E-2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19</v>
      </c>
      <c r="X321" s="392">
        <f>IFERROR(SUM(X319:X319),"0")</f>
        <v>20.52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1600</v>
      </c>
      <c r="X329" s="391">
        <f t="shared" ref="X329:X338" si="75">IFERROR(IF(W329="",0,CEILING((W329/$H329),1)*$H329),"")</f>
        <v>1605</v>
      </c>
      <c r="Y329" s="36">
        <f>IFERROR(IF(X329=0,"",ROUNDUP(X329/H329,0)*0.02175),"")</f>
        <v>2.3272499999999998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1651.2</v>
      </c>
      <c r="BM329" s="64">
        <f t="shared" ref="BM329:BM338" si="77">IFERROR(X329*I329/H329,"0")</f>
        <v>1656.3600000000001</v>
      </c>
      <c r="BN329" s="64">
        <f t="shared" ref="BN329:BN338" si="78">IFERROR(1/J329*(W329/H329),"0")</f>
        <v>2.2222222222222223</v>
      </c>
      <c r="BO329" s="64">
        <f t="shared" ref="BO329:BO338" si="79">IFERROR(1/J329*(X329/H329),"0")</f>
        <v>2.2291666666666665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1400</v>
      </c>
      <c r="X332" s="391">
        <f t="shared" si="75"/>
        <v>1410</v>
      </c>
      <c r="Y332" s="36">
        <f>IFERROR(IF(X332=0,"",ROUNDUP(X332/H332,0)*0.02175),"")</f>
        <v>2.0444999999999998</v>
      </c>
      <c r="Z332" s="56"/>
      <c r="AA332" s="57"/>
      <c r="AE332" s="64"/>
      <c r="BB332" s="257" t="s">
        <v>1</v>
      </c>
      <c r="BL332" s="64">
        <f t="shared" si="76"/>
        <v>1444.8</v>
      </c>
      <c r="BM332" s="64">
        <f t="shared" si="77"/>
        <v>1455.12</v>
      </c>
      <c r="BN332" s="64">
        <f t="shared" si="78"/>
        <v>1.9444444444444442</v>
      </c>
      <c r="BO332" s="64">
        <f t="shared" si="79"/>
        <v>1.9583333333333333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700</v>
      </c>
      <c r="X334" s="391">
        <f t="shared" si="75"/>
        <v>705</v>
      </c>
      <c r="Y334" s="36">
        <f>IFERROR(IF(X334=0,"",ROUNDUP(X334/H334,0)*0.02175),"")</f>
        <v>1.0222499999999999</v>
      </c>
      <c r="Z334" s="56"/>
      <c r="AA334" s="57"/>
      <c r="AE334" s="64"/>
      <c r="BB334" s="259" t="s">
        <v>1</v>
      </c>
      <c r="BL334" s="64">
        <f t="shared" si="76"/>
        <v>722.4</v>
      </c>
      <c r="BM334" s="64">
        <f t="shared" si="77"/>
        <v>727.56</v>
      </c>
      <c r="BN334" s="64">
        <f t="shared" si="78"/>
        <v>0.9722222222222221</v>
      </c>
      <c r="BO334" s="64">
        <f t="shared" si="79"/>
        <v>0.97916666666666663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251.66666666666666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253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5.4408499999999993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3725</v>
      </c>
      <c r="X340" s="392">
        <f>IFERROR(SUM(X329:X338),"0")</f>
        <v>3745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1500</v>
      </c>
      <c r="X342" s="391">
        <f>IFERROR(IF(W342="",0,CEILING((W342/$H342),1)*$H342),"")</f>
        <v>1500</v>
      </c>
      <c r="Y342" s="36">
        <f>IFERROR(IF(X342=0,"",ROUNDUP(X342/H342,0)*0.02175),"")</f>
        <v>2.1749999999999998</v>
      </c>
      <c r="Z342" s="56"/>
      <c r="AA342" s="57"/>
      <c r="AE342" s="64"/>
      <c r="BB342" s="264" t="s">
        <v>1</v>
      </c>
      <c r="BL342" s="64">
        <f>IFERROR(W342*I342/H342,"0")</f>
        <v>1548</v>
      </c>
      <c r="BM342" s="64">
        <f>IFERROR(X342*I342/H342,"0")</f>
        <v>1548</v>
      </c>
      <c r="BN342" s="64">
        <f>IFERROR(1/J342*(W342/H342),"0")</f>
        <v>2.083333333333333</v>
      </c>
      <c r="BO342" s="64">
        <f>IFERROR(1/J342*(X342/H342),"0")</f>
        <v>2.083333333333333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8</v>
      </c>
      <c r="X344" s="391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6" t="s">
        <v>1</v>
      </c>
      <c r="BL344" s="64">
        <f>IFERROR(W344*I344/H344,"0")</f>
        <v>8.48</v>
      </c>
      <c r="BM344" s="64">
        <f>IFERROR(X344*I344/H344,"0")</f>
        <v>8.48</v>
      </c>
      <c r="BN344" s="64">
        <f>IFERROR(1/J344*(W344/H344),"0")</f>
        <v>1.6666666666666666E-2</v>
      </c>
      <c r="BO344" s="64">
        <f>IFERROR(1/J344*(X344/H344),"0")</f>
        <v>1.6666666666666666E-2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102</v>
      </c>
      <c r="X346" s="392">
        <f>IFERROR(X342/H342,"0")+IFERROR(X343/H343,"0")+IFERROR(X344/H344,"0")+IFERROR(X345/H345,"0")</f>
        <v>102</v>
      </c>
      <c r="Y346" s="392">
        <f>IFERROR(IF(Y342="",0,Y342),"0")+IFERROR(IF(Y343="",0,Y343),"0")+IFERROR(IF(Y344="",0,Y344),"0")+IFERROR(IF(Y345="",0,Y345),"0")</f>
        <v>2.19374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1508</v>
      </c>
      <c r="X347" s="392">
        <f>IFERROR(SUM(X342:X345),"0")</f>
        <v>1508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60</v>
      </c>
      <c r="X352" s="391">
        <f>IFERROR(IF(W352="",0,CEILING((W352/$H352),1)*$H352),"")</f>
        <v>62.4</v>
      </c>
      <c r="Y352" s="36">
        <f>IFERROR(IF(X352=0,"",ROUNDUP(X352/H352,0)*0.02175),"")</f>
        <v>0.17399999999999999</v>
      </c>
      <c r="Z352" s="56"/>
      <c r="AA352" s="57"/>
      <c r="AE352" s="64"/>
      <c r="BB352" s="271" t="s">
        <v>1</v>
      </c>
      <c r="BL352" s="64">
        <f>IFERROR(W352*I352/H352,"0")</f>
        <v>64.338461538461544</v>
      </c>
      <c r="BM352" s="64">
        <f>IFERROR(X352*I352/H352,"0")</f>
        <v>66.912000000000006</v>
      </c>
      <c r="BN352" s="64">
        <f>IFERROR(1/J352*(W352/H352),"0")</f>
        <v>0.13736263736263735</v>
      </c>
      <c r="BO352" s="64">
        <f>IFERROR(1/J352*(X352/H352),"0")</f>
        <v>0.14285714285714285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7.6923076923076925</v>
      </c>
      <c r="X353" s="392">
        <f>IFERROR(X349/H349,"0")+IFERROR(X350/H350,"0")+IFERROR(X351/H351,"0")+IFERROR(X352/H352,"0")</f>
        <v>8</v>
      </c>
      <c r="Y353" s="392">
        <f>IFERROR(IF(Y349="",0,Y349),"0")+IFERROR(IF(Y350="",0,Y350),"0")+IFERROR(IF(Y351="",0,Y351),"0")+IFERROR(IF(Y352="",0,Y352),"0")</f>
        <v>0.17399999999999999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60</v>
      </c>
      <c r="X354" s="392">
        <f>IFERROR(SUM(X349:X352),"0")</f>
        <v>62.4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50</v>
      </c>
      <c r="X363" s="391">
        <f>IFERROR(IF(W363="",0,CEILING((W363/$H363),1)*$H363),"")</f>
        <v>54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52.222222222222221</v>
      </c>
      <c r="BM363" s="64">
        <f>IFERROR(X363*I363/H363,"0")</f>
        <v>56.4</v>
      </c>
      <c r="BN363" s="64">
        <f>IFERROR(1/J363*(W363/H363),"0")</f>
        <v>8.2671957671957674E-2</v>
      </c>
      <c r="BO363" s="64">
        <f>IFERROR(1/J363*(X363/H363),"0")</f>
        <v>8.9285714285714274E-2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4.6296296296296298</v>
      </c>
      <c r="X366" s="392">
        <f>IFERROR(X362/H362,"0")+IFERROR(X363/H363,"0")+IFERROR(X364/H364,"0")+IFERROR(X365/H365,"0")</f>
        <v>5</v>
      </c>
      <c r="Y366" s="392">
        <f>IFERROR(IF(Y362="",0,Y362),"0")+IFERROR(IF(Y363="",0,Y363),"0")+IFERROR(IF(Y364="",0,Y364),"0")+IFERROR(IF(Y365="",0,Y365),"0")</f>
        <v>0.10874999999999999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50</v>
      </c>
      <c r="X367" s="392">
        <f>IFERROR(SUM(X362:X365),"0")</f>
        <v>54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20</v>
      </c>
      <c r="X377" s="391">
        <f>IFERROR(IF(W377="",0,CEILING((W377/$H377),1)*$H377),"")</f>
        <v>23.4</v>
      </c>
      <c r="Y377" s="36">
        <f>IFERROR(IF(X377=0,"",ROUNDUP(X377/H377,0)*0.02175),"")</f>
        <v>6.5250000000000002E-2</v>
      </c>
      <c r="Z377" s="56"/>
      <c r="AA377" s="57"/>
      <c r="AE377" s="64"/>
      <c r="BB377" s="283" t="s">
        <v>1</v>
      </c>
      <c r="BL377" s="64">
        <f>IFERROR(W377*I377/H377,"0")</f>
        <v>21.446153846153852</v>
      </c>
      <c r="BM377" s="64">
        <f>IFERROR(X377*I377/H377,"0")</f>
        <v>25.092000000000002</v>
      </c>
      <c r="BN377" s="64">
        <f>IFERROR(1/J377*(W377/H377),"0")</f>
        <v>4.5787545787545791E-2</v>
      </c>
      <c r="BO377" s="64">
        <f>IFERROR(1/J377*(X377/H377),"0")</f>
        <v>5.3571428571428568E-2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2.5641025641025643</v>
      </c>
      <c r="X381" s="392">
        <f>IFERROR(X376/H376,"0")+IFERROR(X377/H377,"0")+IFERROR(X378/H378,"0")+IFERROR(X379/H379,"0")+IFERROR(X380/H380,"0")</f>
        <v>3</v>
      </c>
      <c r="Y381" s="392">
        <f>IFERROR(IF(Y376="",0,Y376),"0")+IFERROR(IF(Y377="",0,Y377),"0")+IFERROR(IF(Y378="",0,Y378),"0")+IFERROR(IF(Y379="",0,Y379),"0")+IFERROR(IF(Y380="",0,Y380),"0")</f>
        <v>6.5250000000000002E-2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20</v>
      </c>
      <c r="X382" s="392">
        <f>IFERROR(SUM(X376:X380),"0")</f>
        <v>23.4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18</v>
      </c>
      <c r="X392" s="391">
        <f>IFERROR(IF(W392="",0,CEILING((W392/$H392),1)*$H392),"")</f>
        <v>18.900000000000002</v>
      </c>
      <c r="Y392" s="36">
        <f>IFERROR(IF(X392=0,"",ROUNDUP(X392/H392,0)*0.00753),"")</f>
        <v>5.271E-2</v>
      </c>
      <c r="Z392" s="56"/>
      <c r="AA392" s="57"/>
      <c r="AE392" s="64"/>
      <c r="BB392" s="290" t="s">
        <v>1</v>
      </c>
      <c r="BL392" s="64">
        <f>IFERROR(W392*I392/H392,"0")</f>
        <v>19.333333333333332</v>
      </c>
      <c r="BM392" s="64">
        <f>IFERROR(X392*I392/H392,"0")</f>
        <v>20.3</v>
      </c>
      <c r="BN392" s="64">
        <f>IFERROR(1/J392*(W392/H392),"0")</f>
        <v>4.2735042735042729E-2</v>
      </c>
      <c r="BO392" s="64">
        <f>IFERROR(1/J392*(X392/H392),"0")</f>
        <v>4.4871794871794872E-2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6.6666666666666661</v>
      </c>
      <c r="X393" s="392">
        <f>IFERROR(X391/H391,"0")+IFERROR(X392/H392,"0")</f>
        <v>7</v>
      </c>
      <c r="Y393" s="392">
        <f>IFERROR(IF(Y391="",0,Y391),"0")+IFERROR(IF(Y392="",0,Y392),"0")</f>
        <v>5.271E-2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18</v>
      </c>
      <c r="X394" s="392">
        <f>IFERROR(SUM(X391:X392),"0")</f>
        <v>18.900000000000002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70</v>
      </c>
      <c r="X396" s="391">
        <f t="shared" ref="X396:X408" si="80">IFERROR(IF(W396="",0,CEILING((W396/$H396),1)*$H396),"")</f>
        <v>71.400000000000006</v>
      </c>
      <c r="Y396" s="36">
        <f>IFERROR(IF(X396=0,"",ROUNDUP(X396/H396,0)*0.00753),"")</f>
        <v>0.12801000000000001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73.833333333333329</v>
      </c>
      <c r="BM396" s="64">
        <f t="shared" ref="BM396:BM408" si="82">IFERROR(X396*I396/H396,"0")</f>
        <v>75.31</v>
      </c>
      <c r="BN396" s="64">
        <f t="shared" ref="BN396:BN408" si="83">IFERROR(1/J396*(W396/H396),"0")</f>
        <v>0.10683760683760682</v>
      </c>
      <c r="BO396" s="64">
        <f t="shared" ref="BO396:BO408" si="84">IFERROR(1/J396*(X396/H396),"0")</f>
        <v>0.10897435897435898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60</v>
      </c>
      <c r="X398" s="391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196</v>
      </c>
      <c r="X399" s="391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52.5</v>
      </c>
      <c r="X401" s="391">
        <f t="shared" si="80"/>
        <v>52.5</v>
      </c>
      <c r="Y401" s="36">
        <f t="shared" si="85"/>
        <v>0.1255</v>
      </c>
      <c r="Z401" s="56"/>
      <c r="AA401" s="57"/>
      <c r="AE401" s="64"/>
      <c r="BB401" s="296" t="s">
        <v>1</v>
      </c>
      <c r="BL401" s="64">
        <f t="shared" si="81"/>
        <v>55.75</v>
      </c>
      <c r="BM401" s="64">
        <f t="shared" si="82"/>
        <v>55.75</v>
      </c>
      <c r="BN401" s="64">
        <f t="shared" si="83"/>
        <v>0.10683760683760685</v>
      </c>
      <c r="BO401" s="64">
        <f t="shared" si="84"/>
        <v>0.10683760683760685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24.5</v>
      </c>
      <c r="X403" s="391">
        <f t="shared" si="80"/>
        <v>25.200000000000003</v>
      </c>
      <c r="Y403" s="36">
        <f t="shared" si="85"/>
        <v>6.0240000000000002E-2</v>
      </c>
      <c r="Z403" s="56"/>
      <c r="AA403" s="57"/>
      <c r="AE403" s="64"/>
      <c r="BB403" s="298" t="s">
        <v>1</v>
      </c>
      <c r="BL403" s="64">
        <f t="shared" si="81"/>
        <v>26.016666666666666</v>
      </c>
      <c r="BM403" s="64">
        <f t="shared" si="82"/>
        <v>26.76</v>
      </c>
      <c r="BN403" s="64">
        <f t="shared" si="83"/>
        <v>4.9857549857549859E-2</v>
      </c>
      <c r="BO403" s="64">
        <f t="shared" si="84"/>
        <v>5.1282051282051287E-2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52.5</v>
      </c>
      <c r="X407" s="391">
        <f t="shared" si="80"/>
        <v>52.5</v>
      </c>
      <c r="Y407" s="36">
        <f t="shared" si="85"/>
        <v>0.1255</v>
      </c>
      <c r="Z407" s="56"/>
      <c r="AA407" s="57"/>
      <c r="AE407" s="64"/>
      <c r="BB407" s="302" t="s">
        <v>1</v>
      </c>
      <c r="BL407" s="64">
        <f t="shared" si="81"/>
        <v>55.75</v>
      </c>
      <c r="BM407" s="64">
        <f t="shared" si="82"/>
        <v>55.75</v>
      </c>
      <c r="BN407" s="64">
        <f t="shared" si="83"/>
        <v>0.10683760683760685</v>
      </c>
      <c r="BO407" s="64">
        <f t="shared" si="84"/>
        <v>0.10683760683760685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209.28571428571428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211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1.4332100000000001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455.5</v>
      </c>
      <c r="X410" s="392">
        <f>IFERROR(SUM(X396:X408),"0")</f>
        <v>461.16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9</v>
      </c>
      <c r="X422" s="391">
        <f>IFERROR(IF(W422="",0,CEILING((W422/$H422),1)*$H422),"")</f>
        <v>9.6</v>
      </c>
      <c r="Y422" s="36">
        <f>IFERROR(IF(X422=0,"",ROUNDUP(X422/H422,0)*0.00627),"")</f>
        <v>5.0160000000000003E-2</v>
      </c>
      <c r="Z422" s="56"/>
      <c r="AA422" s="57"/>
      <c r="AE422" s="64"/>
      <c r="BB422" s="308" t="s">
        <v>1</v>
      </c>
      <c r="BL422" s="64">
        <f>IFERROR(W422*I422/H422,"0")</f>
        <v>13.5</v>
      </c>
      <c r="BM422" s="64">
        <f>IFERROR(X422*I422/H422,"0")</f>
        <v>14.400000000000002</v>
      </c>
      <c r="BN422" s="64">
        <f>IFERROR(1/J422*(W422/H422),"0")</f>
        <v>3.7499999999999999E-2</v>
      </c>
      <c r="BO422" s="64">
        <f>IFERROR(1/J422*(X422/H422),"0")</f>
        <v>0.04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6</v>
      </c>
      <c r="X423" s="391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12.5</v>
      </c>
      <c r="X425" s="392">
        <f>IFERROR(X422/H422,"0")+IFERROR(X423/H423,"0")+IFERROR(X424/H424,"0")</f>
        <v>13</v>
      </c>
      <c r="Y425" s="392">
        <f>IFERROR(IF(Y422="",0,Y422),"0")+IFERROR(IF(Y423="",0,Y423),"0")+IFERROR(IF(Y424="",0,Y424),"0")</f>
        <v>8.1509999999999999E-2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15</v>
      </c>
      <c r="X426" s="392">
        <f>IFERROR(SUM(X422:X424),"0")</f>
        <v>15.6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80</v>
      </c>
      <c r="X434" s="391">
        <f t="shared" ref="X434:X439" si="86">IFERROR(IF(W434="",0,CEILING((W434/$H434),1)*$H434),"")</f>
        <v>84</v>
      </c>
      <c r="Y434" s="36">
        <f>IFERROR(IF(X434=0,"",ROUNDUP(X434/H434,0)*0.00753),"")</f>
        <v>0.15060000000000001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84.380952380952365</v>
      </c>
      <c r="BM434" s="64">
        <f t="shared" ref="BM434:BM439" si="88">IFERROR(X434*I434/H434,"0")</f>
        <v>88.6</v>
      </c>
      <c r="BN434" s="64">
        <f t="shared" ref="BN434:BN439" si="89">IFERROR(1/J434*(W434/H434),"0")</f>
        <v>0.1221001221001221</v>
      </c>
      <c r="BO434" s="64">
        <f t="shared" ref="BO434:BO439" si="90">IFERROR(1/J434*(X434/H434),"0")</f>
        <v>0.12820512820512819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19.047619047619047</v>
      </c>
      <c r="X440" s="392">
        <f>IFERROR(X434/H434,"0")+IFERROR(X435/H435,"0")+IFERROR(X436/H436,"0")+IFERROR(X437/H437,"0")+IFERROR(X438/H438,"0")+IFERROR(X439/H439,"0")</f>
        <v>20</v>
      </c>
      <c r="Y440" s="392">
        <f>IFERROR(IF(Y434="",0,Y434),"0")+IFERROR(IF(Y435="",0,Y435),"0")+IFERROR(IF(Y436="",0,Y436),"0")+IFERROR(IF(Y437="",0,Y437),"0")+IFERROR(IF(Y438="",0,Y438),"0")+IFERROR(IF(Y439="",0,Y439),"0")</f>
        <v>0.15060000000000001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80</v>
      </c>
      <c r="X441" s="392">
        <f>IFERROR(SUM(X434:X439),"0")</f>
        <v>84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3</v>
      </c>
      <c r="X443" s="391">
        <f>IFERROR(IF(W443="",0,CEILING((W443/$H443),1)*$H443),"")</f>
        <v>3.5999999999999996</v>
      </c>
      <c r="Y443" s="36">
        <f>IFERROR(IF(X443=0,"",ROUNDUP(X443/H443,0)*0.00627),"")</f>
        <v>1.881E-2</v>
      </c>
      <c r="Z443" s="56"/>
      <c r="AA443" s="57"/>
      <c r="AE443" s="64"/>
      <c r="BB443" s="319" t="s">
        <v>1</v>
      </c>
      <c r="BL443" s="64">
        <f>IFERROR(W443*I443/H443,"0")</f>
        <v>4.5000000000000009</v>
      </c>
      <c r="BM443" s="64">
        <f>IFERROR(X443*I443/H443,"0")</f>
        <v>5.3999999999999995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2.5</v>
      </c>
      <c r="X445" s="392">
        <f>IFERROR(X443/H443,"0")+IFERROR(X444/H444,"0")</f>
        <v>3</v>
      </c>
      <c r="Y445" s="392">
        <f>IFERROR(IF(Y443="",0,Y443),"0")+IFERROR(IF(Y444="",0,Y444),"0")</f>
        <v>1.881E-2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3</v>
      </c>
      <c r="X446" s="392">
        <f>IFERROR(SUM(X443:X444),"0")</f>
        <v>3.5999999999999996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5.5</v>
      </c>
      <c r="X448" s="391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4.1666666666666661</v>
      </c>
      <c r="X449" s="392">
        <f>IFERROR(X448/H448,"0")</f>
        <v>5</v>
      </c>
      <c r="Y449" s="392">
        <f>IFERROR(IF(Y448="",0,Y448),"0")</f>
        <v>3.1350000000000003E-2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5.5</v>
      </c>
      <c r="X450" s="392">
        <f>IFERROR(SUM(X448:X448),"0")</f>
        <v>6.6000000000000005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7.5</v>
      </c>
      <c r="X452" s="391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2.5</v>
      </c>
      <c r="X453" s="392">
        <f>IFERROR(X452/H452,"0")</f>
        <v>3</v>
      </c>
      <c r="Y453" s="392">
        <f>IFERROR(IF(Y452="",0,Y452),"0")</f>
        <v>1.881E-2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7.5</v>
      </c>
      <c r="X454" s="392">
        <f>IFERROR(SUM(X452:X452),"0")</f>
        <v>9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10</v>
      </c>
      <c r="X458" s="391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30</v>
      </c>
      <c r="X459" s="391">
        <f>IFERROR(IF(W459="",0,CEILING((W459/$H459),1)*$H459),"")</f>
        <v>30</v>
      </c>
      <c r="Y459" s="36">
        <f>IFERROR(IF(X459=0,"",ROUNDUP(X459/H459,0)*0.00502),"")</f>
        <v>0.1255</v>
      </c>
      <c r="Z459" s="56"/>
      <c r="AA459" s="57"/>
      <c r="AE459" s="64"/>
      <c r="BB459" s="325" t="s">
        <v>1</v>
      </c>
      <c r="BL459" s="64">
        <f>IFERROR(W459*I459/H459,"0")</f>
        <v>50.5</v>
      </c>
      <c r="BM459" s="64">
        <f>IFERROR(X459*I459/H459,"0")</f>
        <v>50.5</v>
      </c>
      <c r="BN459" s="64">
        <f>IFERROR(1/J459*(W459/H459),"0")</f>
        <v>0.10683760683760685</v>
      </c>
      <c r="BO459" s="64">
        <f>IFERROR(1/J459*(X459/H459),"0")</f>
        <v>0.10683760683760685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41.666666666666671</v>
      </c>
      <c r="X460" s="392">
        <f>IFERROR(X457/H457,"0")+IFERROR(X458/H458,"0")+IFERROR(X459/H459,"0")</f>
        <v>43</v>
      </c>
      <c r="Y460" s="392">
        <f>IFERROR(IF(Y457="",0,Y457),"0")+IFERROR(IF(Y458="",0,Y458),"0")+IFERROR(IF(Y459="",0,Y459),"0")</f>
        <v>0.21586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50</v>
      </c>
      <c r="X461" s="392">
        <f>IFERROR(SUM(X457:X459),"0")</f>
        <v>51.599999999999994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90</v>
      </c>
      <c r="X475" s="391">
        <f t="shared" ref="X475:X486" si="91">IFERROR(IF(W475="",0,CEILING((W475/$H475),1)*$H475),"")</f>
        <v>95.04</v>
      </c>
      <c r="Y475" s="36">
        <f t="shared" ref="Y475:Y481" si="92">IFERROR(IF(X475=0,"",ROUNDUP(X475/H475,0)*0.01196),"")</f>
        <v>0.21528</v>
      </c>
      <c r="Z475" s="56"/>
      <c r="AA475" s="57"/>
      <c r="AE475" s="64"/>
      <c r="BB475" s="329" t="s">
        <v>1</v>
      </c>
      <c r="BL475" s="64">
        <f t="shared" ref="BL475:BL486" si="93">IFERROR(W475*I475/H475,"0")</f>
        <v>96.136363636363626</v>
      </c>
      <c r="BM475" s="64">
        <f t="shared" ref="BM475:BM486" si="94">IFERROR(X475*I475/H475,"0")</f>
        <v>101.52000000000001</v>
      </c>
      <c r="BN475" s="64">
        <f t="shared" ref="BN475:BN486" si="95">IFERROR(1/J475*(W475/H475),"0")</f>
        <v>0.16389860139860138</v>
      </c>
      <c r="BO475" s="64">
        <f t="shared" ref="BO475:BO486" si="96">IFERROR(1/J475*(X475/H475),"0")</f>
        <v>0.17307692307692307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300</v>
      </c>
      <c r="X476" s="391">
        <f t="shared" si="91"/>
        <v>300.96000000000004</v>
      </c>
      <c r="Y476" s="36">
        <f t="shared" si="92"/>
        <v>0.68171999999999999</v>
      </c>
      <c r="Z476" s="56"/>
      <c r="AA476" s="57"/>
      <c r="AE476" s="64"/>
      <c r="BB476" s="330" t="s">
        <v>1</v>
      </c>
      <c r="BL476" s="64">
        <f t="shared" si="93"/>
        <v>320.45454545454544</v>
      </c>
      <c r="BM476" s="64">
        <f t="shared" si="94"/>
        <v>321.48</v>
      </c>
      <c r="BN476" s="64">
        <f t="shared" si="95"/>
        <v>0.54632867132867136</v>
      </c>
      <c r="BO476" s="64">
        <f t="shared" si="96"/>
        <v>0.54807692307692313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140</v>
      </c>
      <c r="X480" s="391">
        <f t="shared" si="91"/>
        <v>142.56</v>
      </c>
      <c r="Y480" s="36">
        <f t="shared" si="92"/>
        <v>0.32291999999999998</v>
      </c>
      <c r="Z480" s="56"/>
      <c r="AA480" s="57"/>
      <c r="AE480" s="64"/>
      <c r="BB480" s="334" t="s">
        <v>1</v>
      </c>
      <c r="BL480" s="64">
        <f t="shared" si="93"/>
        <v>149.54545454545453</v>
      </c>
      <c r="BM480" s="64">
        <f t="shared" si="94"/>
        <v>152.27999999999997</v>
      </c>
      <c r="BN480" s="64">
        <f t="shared" si="95"/>
        <v>0.25495337995337997</v>
      </c>
      <c r="BO480" s="64">
        <f t="shared" si="96"/>
        <v>0.25961538461538464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102</v>
      </c>
      <c r="X482" s="391">
        <f t="shared" si="91"/>
        <v>104.4</v>
      </c>
      <c r="Y482" s="36">
        <f>IFERROR(IF(X482=0,"",ROUNDUP(X482/H482,0)*0.00937),"")</f>
        <v>0.27172999999999997</v>
      </c>
      <c r="Z482" s="56"/>
      <c r="AA482" s="57"/>
      <c r="AE482" s="64"/>
      <c r="BB482" s="336" t="s">
        <v>1</v>
      </c>
      <c r="BL482" s="64">
        <f t="shared" si="93"/>
        <v>108.8</v>
      </c>
      <c r="BM482" s="64">
        <f t="shared" si="94"/>
        <v>111.36</v>
      </c>
      <c r="BN482" s="64">
        <f t="shared" si="95"/>
        <v>0.2361111111111111</v>
      </c>
      <c r="BO482" s="64">
        <f t="shared" si="96"/>
        <v>0.24166666666666667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96</v>
      </c>
      <c r="X486" s="391">
        <f t="shared" si="91"/>
        <v>97.2</v>
      </c>
      <c r="Y486" s="36">
        <f>IFERROR(IF(X486=0,"",ROUNDUP(X486/H486,0)*0.00937),"")</f>
        <v>0.25298999999999999</v>
      </c>
      <c r="Z486" s="56"/>
      <c r="AA486" s="57"/>
      <c r="AE486" s="64"/>
      <c r="BB486" s="340" t="s">
        <v>1</v>
      </c>
      <c r="BL486" s="64">
        <f t="shared" si="93"/>
        <v>102.39999999999999</v>
      </c>
      <c r="BM486" s="64">
        <f t="shared" si="94"/>
        <v>103.67999999999999</v>
      </c>
      <c r="BN486" s="64">
        <f t="shared" si="95"/>
        <v>0.22222222222222221</v>
      </c>
      <c r="BO486" s="64">
        <f t="shared" si="96"/>
        <v>0.22500000000000001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155.37878787878788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158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1.7446400000000002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728</v>
      </c>
      <c r="X488" s="392">
        <f>IFERROR(SUM(X475:X486),"0")</f>
        <v>740.16000000000008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100</v>
      </c>
      <c r="X490" s="391">
        <f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41" t="s">
        <v>1</v>
      </c>
      <c r="BL490" s="64">
        <f>IFERROR(W490*I490/H490,"0")</f>
        <v>106.81818181818181</v>
      </c>
      <c r="BM490" s="64">
        <f>IFERROR(X490*I490/H490,"0")</f>
        <v>107.16</v>
      </c>
      <c r="BN490" s="64">
        <f>IFERROR(1/J490*(W490/H490),"0")</f>
        <v>0.18210955710955709</v>
      </c>
      <c r="BO490" s="64">
        <f>IFERROR(1/J490*(X490/H490),"0")</f>
        <v>0.18269230769230771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18.939393939393938</v>
      </c>
      <c r="X492" s="392">
        <f>IFERROR(X490/H490,"0")+IFERROR(X491/H491,"0")</f>
        <v>19</v>
      </c>
      <c r="Y492" s="392">
        <f>IFERROR(IF(Y490="",0,Y490),"0")+IFERROR(IF(Y491="",0,Y491),"0")</f>
        <v>0.22724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100</v>
      </c>
      <c r="X493" s="392">
        <f>IFERROR(SUM(X490:X491),"0")</f>
        <v>100.32000000000001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70</v>
      </c>
      <c r="X495" s="391">
        <f t="shared" ref="X495:X500" si="97">IFERROR(IF(W495="",0,CEILING((W495/$H495),1)*$H495),"")</f>
        <v>73.92</v>
      </c>
      <c r="Y495" s="36">
        <f>IFERROR(IF(X495=0,"",ROUNDUP(X495/H495,0)*0.01196),"")</f>
        <v>0.16744000000000001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74.772727272727266</v>
      </c>
      <c r="BM495" s="64">
        <f t="shared" ref="BM495:BM500" si="99">IFERROR(X495*I495/H495,"0")</f>
        <v>78.959999999999994</v>
      </c>
      <c r="BN495" s="64">
        <f t="shared" ref="BN495:BN500" si="100">IFERROR(1/J495*(W495/H495),"0")</f>
        <v>0.12747668997668998</v>
      </c>
      <c r="BO495" s="64">
        <f t="shared" ref="BO495:BO500" si="101">IFERROR(1/J495*(X495/H495),"0")</f>
        <v>0.13461538461538464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60</v>
      </c>
      <c r="X496" s="391">
        <f t="shared" si="97"/>
        <v>63.36</v>
      </c>
      <c r="Y496" s="36">
        <f>IFERROR(IF(X496=0,"",ROUNDUP(X496/H496,0)*0.01196),"")</f>
        <v>0.14352000000000001</v>
      </c>
      <c r="Z496" s="56"/>
      <c r="AA496" s="57"/>
      <c r="AE496" s="64"/>
      <c r="BB496" s="344" t="s">
        <v>1</v>
      </c>
      <c r="BL496" s="64">
        <f t="shared" si="98"/>
        <v>64.090909090909079</v>
      </c>
      <c r="BM496" s="64">
        <f t="shared" si="99"/>
        <v>67.679999999999993</v>
      </c>
      <c r="BN496" s="64">
        <f t="shared" si="100"/>
        <v>0.10926573426573427</v>
      </c>
      <c r="BO496" s="64">
        <f t="shared" si="101"/>
        <v>0.11538461538461539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150</v>
      </c>
      <c r="X497" s="391">
        <f t="shared" si="97"/>
        <v>153.12</v>
      </c>
      <c r="Y497" s="36">
        <f>IFERROR(IF(X497=0,"",ROUNDUP(X497/H497,0)*0.01196),"")</f>
        <v>0.34683999999999998</v>
      </c>
      <c r="Z497" s="56"/>
      <c r="AA497" s="57"/>
      <c r="AE497" s="64"/>
      <c r="BB497" s="345" t="s">
        <v>1</v>
      </c>
      <c r="BL497" s="64">
        <f t="shared" si="98"/>
        <v>160.22727272727272</v>
      </c>
      <c r="BM497" s="64">
        <f t="shared" si="99"/>
        <v>163.56</v>
      </c>
      <c r="BN497" s="64">
        <f t="shared" si="100"/>
        <v>0.27316433566433568</v>
      </c>
      <c r="BO497" s="64">
        <f t="shared" si="101"/>
        <v>0.27884615384615385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60</v>
      </c>
      <c r="X498" s="391">
        <f t="shared" si="97"/>
        <v>61.2</v>
      </c>
      <c r="Y498" s="36">
        <f>IFERROR(IF(X498=0,"",ROUNDUP(X498/H498,0)*0.00937),"")</f>
        <v>0.15928999999999999</v>
      </c>
      <c r="Z498" s="56"/>
      <c r="AA498" s="57"/>
      <c r="AE498" s="64"/>
      <c r="BB498" s="346" t="s">
        <v>1</v>
      </c>
      <c r="BL498" s="64">
        <f t="shared" si="98"/>
        <v>63.999999999999993</v>
      </c>
      <c r="BM498" s="64">
        <f t="shared" si="99"/>
        <v>65.28</v>
      </c>
      <c r="BN498" s="64">
        <f t="shared" si="100"/>
        <v>0.1388888888888889</v>
      </c>
      <c r="BO498" s="64">
        <f t="shared" si="101"/>
        <v>0.14166666666666666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12</v>
      </c>
      <c r="X499" s="391">
        <f t="shared" si="97"/>
        <v>14.4</v>
      </c>
      <c r="Y499" s="36">
        <f>IFERROR(IF(X499=0,"",ROUNDUP(X499/H499,0)*0.00937),"")</f>
        <v>3.7479999999999999E-2</v>
      </c>
      <c r="Z499" s="56"/>
      <c r="AA499" s="57"/>
      <c r="AE499" s="64"/>
      <c r="BB499" s="347" t="s">
        <v>1</v>
      </c>
      <c r="BL499" s="64">
        <f t="shared" si="98"/>
        <v>12.7</v>
      </c>
      <c r="BM499" s="64">
        <f t="shared" si="99"/>
        <v>15.24</v>
      </c>
      <c r="BN499" s="64">
        <f t="shared" si="100"/>
        <v>2.7777777777777776E-2</v>
      </c>
      <c r="BO499" s="64">
        <f t="shared" si="101"/>
        <v>3.3333333333333333E-2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60</v>
      </c>
      <c r="X500" s="391">
        <f t="shared" si="97"/>
        <v>61.2</v>
      </c>
      <c r="Y500" s="36">
        <f>IFERROR(IF(X500=0,"",ROUNDUP(X500/H500,0)*0.00937),"")</f>
        <v>0.15928999999999999</v>
      </c>
      <c r="Z500" s="56"/>
      <c r="AA500" s="57"/>
      <c r="AE500" s="64"/>
      <c r="BB500" s="348" t="s">
        <v>1</v>
      </c>
      <c r="BL500" s="64">
        <f t="shared" si="98"/>
        <v>63.5</v>
      </c>
      <c r="BM500" s="64">
        <f t="shared" si="99"/>
        <v>64.77000000000001</v>
      </c>
      <c r="BN500" s="64">
        <f t="shared" si="100"/>
        <v>0.1388888888888889</v>
      </c>
      <c r="BO500" s="64">
        <f t="shared" si="101"/>
        <v>0.14166666666666666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89.696969696969703</v>
      </c>
      <c r="X501" s="392">
        <f>IFERROR(X495/H495,"0")+IFERROR(X496/H496,"0")+IFERROR(X497/H497,"0")+IFERROR(X498/H498,"0")+IFERROR(X499/H499,"0")+IFERROR(X500/H500,"0")</f>
        <v>93</v>
      </c>
      <c r="Y501" s="392">
        <f>IFERROR(IF(Y495="",0,Y495),"0")+IFERROR(IF(Y496="",0,Y496),"0")+IFERROR(IF(Y497="",0,Y497),"0")+IFERROR(IF(Y498="",0,Y498),"0")+IFERROR(IF(Y499="",0,Y499),"0")+IFERROR(IF(Y500="",0,Y500),"0")</f>
        <v>1.0138599999999998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412</v>
      </c>
      <c r="X502" s="392">
        <f>IFERROR(SUM(X495:X500),"0")</f>
        <v>427.19999999999993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30</v>
      </c>
      <c r="X520" s="391">
        <f t="shared" si="102"/>
        <v>36</v>
      </c>
      <c r="Y520" s="36">
        <f t="shared" si="103"/>
        <v>6.5250000000000002E-2</v>
      </c>
      <c r="Z520" s="56"/>
      <c r="AA520" s="57"/>
      <c r="AE520" s="64"/>
      <c r="BB520" s="357" t="s">
        <v>1</v>
      </c>
      <c r="BL520" s="64">
        <f t="shared" si="104"/>
        <v>31.200000000000003</v>
      </c>
      <c r="BM520" s="64">
        <f t="shared" si="105"/>
        <v>37.440000000000005</v>
      </c>
      <c r="BN520" s="64">
        <f t="shared" si="106"/>
        <v>4.4642857142857137E-2</v>
      </c>
      <c r="BO520" s="64">
        <f t="shared" si="107"/>
        <v>5.3571428571428568E-2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2.5</v>
      </c>
      <c r="X525" s="392">
        <f>IFERROR(X516/H516,"0")+IFERROR(X517/H517,"0")+IFERROR(X518/H518,"0")+IFERROR(X519/H519,"0")+IFERROR(X520/H520,"0")+IFERROR(X521/H521,"0")+IFERROR(X522/H522,"0")+IFERROR(X523/H523,"0")+IFERROR(X524/H524,"0")</f>
        <v>3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6.5250000000000002E-2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30</v>
      </c>
      <c r="X526" s="392">
        <f>IFERROR(SUM(X516:X524),"0")</f>
        <v>36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500</v>
      </c>
      <c r="X544" s="391">
        <f>IFERROR(IF(W544="",0,CEILING((W544/$H544),1)*$H544),"")</f>
        <v>507</v>
      </c>
      <c r="Y544" s="36">
        <f>IFERROR(IF(X544=0,"",ROUNDUP(X544/H544,0)*0.02175),"")</f>
        <v>1.4137499999999998</v>
      </c>
      <c r="Z544" s="56"/>
      <c r="AA544" s="57"/>
      <c r="AE544" s="64"/>
      <c r="BB544" s="372" t="s">
        <v>1</v>
      </c>
      <c r="BL544" s="64">
        <f>IFERROR(W544*I544/H544,"0")</f>
        <v>536.15384615384619</v>
      </c>
      <c r="BM544" s="64">
        <f>IFERROR(X544*I544/H544,"0")</f>
        <v>543.66000000000008</v>
      </c>
      <c r="BN544" s="64">
        <f>IFERROR(1/J544*(W544/H544),"0")</f>
        <v>1.1446886446886446</v>
      </c>
      <c r="BO544" s="64">
        <f>IFERROR(1/J544*(X544/H544),"0")</f>
        <v>1.1607142857142856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64.102564102564102</v>
      </c>
      <c r="X549" s="392">
        <f>IFERROR(X544/H544,"0")+IFERROR(X545/H545,"0")+IFERROR(X546/H546,"0")+IFERROR(X547/H547,"0")+IFERROR(X548/H548,"0")</f>
        <v>65</v>
      </c>
      <c r="Y549" s="392">
        <f>IFERROR(IF(Y544="",0,Y544),"0")+IFERROR(IF(Y545="",0,Y545),"0")+IFERROR(IF(Y546="",0,Y546),"0")+IFERROR(IF(Y547="",0,Y547),"0")+IFERROR(IF(Y548="",0,Y548),"0")</f>
        <v>1.4137499999999998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500</v>
      </c>
      <c r="X550" s="392">
        <f>IFERROR(SUM(X544:X548),"0")</f>
        <v>507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17045.3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17238.86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18236.594521532108</v>
      </c>
      <c r="X559" s="392">
        <f>IFERROR(SUM(BM22:BM555),"0")</f>
        <v>18442.902000000006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34</v>
      </c>
      <c r="X560" s="38">
        <f>ROUNDUP(SUM(BO22:BO555),0)</f>
        <v>34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19086.594521532108</v>
      </c>
      <c r="X561" s="392">
        <f>GrossWeightTotalR+PalletQtyTotalR*25</f>
        <v>19292.902000000006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3751.3433727830275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3788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39.109459999999999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288.89999999999998</v>
      </c>
      <c r="D568" s="46">
        <f>IFERROR(X53*1,"0")+IFERROR(X54*1,"0")+IFERROR(X55*1,"0")+IFERROR(X56*1,"0")</f>
        <v>662.40000000000009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2530.3200000000002</v>
      </c>
      <c r="F568" s="46">
        <f>IFERROR(X130*1,"0")+IFERROR(X131*1,"0")+IFERROR(X132*1,"0")+IFERROR(X133*1,"0")+IFERROR(X134*1,"0")</f>
        <v>900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480.9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2423.6999999999998</v>
      </c>
      <c r="J568" s="46">
        <f>IFERROR(X210*1,"0")+IFERROR(X211*1,"0")+IFERROR(X212*1,"0")+IFERROR(X213*1,"0")+IFERROR(X214*1,"0")+IFERROR(X215*1,"0")+IFERROR(X216*1,"0")+IFERROR(X220*1,"0")+IFERROR(X221*1,"0")+IFERROR(X222*1,"0")</f>
        <v>300.39999999999998</v>
      </c>
      <c r="K568" s="46">
        <f>IFERROR(X227*1,"0")+IFERROR(X228*1,"0")+IFERROR(X229*1,"0")+IFERROR(X230*1,"0")+IFERROR(X231*1,"0")+IFERROR(X232*1,"0")</f>
        <v>284.79999999999995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460.38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1053.1199999999999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5315.4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77.400000000000006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495.66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103.19999999999999</v>
      </c>
      <c r="T568" s="46">
        <f>IFERROR(X457*1,"0")+IFERROR(X458*1,"0")+IFERROR(X459*1,"0")</f>
        <v>51.599999999999994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1267.6800000000003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543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5,00"/>
        <filter val="1 400,00"/>
        <filter val="1 500,00"/>
        <filter val="1 508,00"/>
        <filter val="1 600,00"/>
        <filter val="1 652,00"/>
        <filter val="1 860,00"/>
        <filter val="10,00"/>
        <filter val="100,00"/>
        <filter val="102,00"/>
        <filter val="105,00"/>
        <filter val="107,78"/>
        <filter val="11,48"/>
        <filter val="110,00"/>
        <filter val="118,00"/>
        <filter val="12,00"/>
        <filter val="12,50"/>
        <filter val="120,00"/>
        <filter val="140,00"/>
        <filter val="15,00"/>
        <filter val="150,00"/>
        <filter val="155,38"/>
        <filter val="160,00"/>
        <filter val="17 045,30"/>
        <filter val="175,00"/>
        <filter val="18 236,59"/>
        <filter val="18,00"/>
        <filter val="18,94"/>
        <filter val="180,00"/>
        <filter val="19 086,59"/>
        <filter val="19,00"/>
        <filter val="19,05"/>
        <filter val="195,24"/>
        <filter val="196,00"/>
        <filter val="2,50"/>
        <filter val="2,56"/>
        <filter val="20,00"/>
        <filter val="200,00"/>
        <filter val="209,29"/>
        <filter val="21,67"/>
        <filter val="216,37"/>
        <filter val="225,00"/>
        <filter val="23,81"/>
        <filter val="230,95"/>
        <filter val="24,50"/>
        <filter val="240,00"/>
        <filter val="25,00"/>
        <filter val="251,67"/>
        <filter val="26,40"/>
        <filter val="276,00"/>
        <filter val="280,00"/>
        <filter val="3 725,00"/>
        <filter val="3 751,34"/>
        <filter val="3,00"/>
        <filter val="30,00"/>
        <filter val="300,00"/>
        <filter val="314,44"/>
        <filter val="33,00"/>
        <filter val="34"/>
        <filter val="340,00"/>
        <filter val="35,00"/>
        <filter val="36,24"/>
        <filter val="36,40"/>
        <filter val="36,67"/>
        <filter val="360,00"/>
        <filter val="38,33"/>
        <filter val="4,17"/>
        <filter val="4,63"/>
        <filter val="40,00"/>
        <filter val="400,00"/>
        <filter val="41,67"/>
        <filter val="412,00"/>
        <filter val="420,00"/>
        <filter val="43,22"/>
        <filter val="450,00"/>
        <filter val="455,50"/>
        <filter val="460,00"/>
        <filter val="470,00"/>
        <filter val="48,00"/>
        <filter val="483,33"/>
        <filter val="49,50"/>
        <filter val="495,00"/>
        <filter val="5,50"/>
        <filter val="50,00"/>
        <filter val="500,00"/>
        <filter val="52,00"/>
        <filter val="52,50"/>
        <filter val="56,00"/>
        <filter val="595,00"/>
        <filter val="6,00"/>
        <filter val="6,67"/>
        <filter val="60,00"/>
        <filter val="630,00"/>
        <filter val="64,10"/>
        <filter val="660,00"/>
        <filter val="7,50"/>
        <filter val="7,69"/>
        <filter val="70,00"/>
        <filter val="700,00"/>
        <filter val="714,50"/>
        <filter val="720,69"/>
        <filter val="728,00"/>
        <filter val="75,90"/>
        <filter val="75,93"/>
        <filter val="8,00"/>
        <filter val="8,33"/>
        <filter val="80,00"/>
        <filter val="83,33"/>
        <filter val="85,19"/>
        <filter val="88,00"/>
        <filter val="89,70"/>
        <filter val="895,00"/>
        <filter val="9,00"/>
        <filter val="90,00"/>
        <filter val="93,00"/>
        <filter val="96,00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