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130C63-DCB2-4681-B37C-7DECAF08DF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X459" i="1" s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BN328" i="1"/>
  <c r="BL328" i="1"/>
  <c r="X328" i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N314" i="1"/>
  <c r="BL314" i="1"/>
  <c r="X314" i="1"/>
  <c r="O314" i="1"/>
  <c r="BN313" i="1"/>
  <c r="BL313" i="1"/>
  <c r="X313" i="1"/>
  <c r="BO313" i="1" s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X305" i="1" s="1"/>
  <c r="O302" i="1"/>
  <c r="W300" i="1"/>
  <c r="W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O292" i="1"/>
  <c r="W289" i="1"/>
  <c r="W288" i="1"/>
  <c r="BN287" i="1"/>
  <c r="BL287" i="1"/>
  <c r="X287" i="1"/>
  <c r="BO287" i="1" s="1"/>
  <c r="O287" i="1"/>
  <c r="BN286" i="1"/>
  <c r="BL286" i="1"/>
  <c r="X286" i="1"/>
  <c r="O286" i="1"/>
  <c r="BN285" i="1"/>
  <c r="BL285" i="1"/>
  <c r="X285" i="1"/>
  <c r="X288" i="1" s="1"/>
  <c r="O285" i="1"/>
  <c r="W283" i="1"/>
  <c r="W282" i="1"/>
  <c r="BN281" i="1"/>
  <c r="BL281" i="1"/>
  <c r="X281" i="1"/>
  <c r="BO281" i="1" s="1"/>
  <c r="O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BN272" i="1"/>
  <c r="BL272" i="1"/>
  <c r="X272" i="1"/>
  <c r="X276" i="1" s="1"/>
  <c r="O272" i="1"/>
  <c r="W270" i="1"/>
  <c r="W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W233" i="1"/>
  <c r="W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BO221" i="1" s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Y129" i="1" s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X89" i="1" s="1"/>
  <c r="O84" i="1"/>
  <c r="W82" i="1"/>
  <c r="W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N62" i="1"/>
  <c r="BL62" i="1"/>
  <c r="X62" i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X49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60" i="1" s="1"/>
  <c r="BN23" i="1"/>
  <c r="BL23" i="1"/>
  <c r="X23" i="1"/>
  <c r="BO23" i="1" s="1"/>
  <c r="O23" i="1"/>
  <c r="BN22" i="1"/>
  <c r="W558" i="1" s="1"/>
  <c r="BL22" i="1"/>
  <c r="X22" i="1"/>
  <c r="B566" i="1" s="1"/>
  <c r="O22" i="1"/>
  <c r="H10" i="1"/>
  <c r="A9" i="1"/>
  <c r="F10" i="1" s="1"/>
  <c r="D7" i="1"/>
  <c r="P6" i="1"/>
  <c r="O2" i="1"/>
  <c r="BO131" i="1" l="1"/>
  <c r="BM131" i="1"/>
  <c r="Y131" i="1"/>
  <c r="BO162" i="1"/>
  <c r="BM162" i="1"/>
  <c r="Y162" i="1"/>
  <c r="BO179" i="1"/>
  <c r="BM179" i="1"/>
  <c r="Y179" i="1"/>
  <c r="BO194" i="1"/>
  <c r="BM194" i="1"/>
  <c r="Y194" i="1"/>
  <c r="BO196" i="1"/>
  <c r="BM196" i="1"/>
  <c r="Y196" i="1"/>
  <c r="BO229" i="1"/>
  <c r="BM229" i="1"/>
  <c r="Y229" i="1"/>
  <c r="BO253" i="1"/>
  <c r="BM253" i="1"/>
  <c r="Y253" i="1"/>
  <c r="BO293" i="1"/>
  <c r="BM293" i="1"/>
  <c r="Y293" i="1"/>
  <c r="BO342" i="1"/>
  <c r="BM342" i="1"/>
  <c r="Y342" i="1"/>
  <c r="BO377" i="1"/>
  <c r="BM377" i="1"/>
  <c r="Y377" i="1"/>
  <c r="BO406" i="1"/>
  <c r="BM406" i="1"/>
  <c r="Y406" i="1"/>
  <c r="BO458" i="1"/>
  <c r="BM458" i="1"/>
  <c r="Y458" i="1"/>
  <c r="X464" i="1"/>
  <c r="BO463" i="1"/>
  <c r="BM463" i="1"/>
  <c r="Y463" i="1"/>
  <c r="Y464" i="1" s="1"/>
  <c r="BO480" i="1"/>
  <c r="BM480" i="1"/>
  <c r="Y480" i="1"/>
  <c r="W557" i="1"/>
  <c r="W559" i="1" s="1"/>
  <c r="Y23" i="1"/>
  <c r="BM23" i="1"/>
  <c r="W556" i="1"/>
  <c r="X35" i="1"/>
  <c r="Y33" i="1"/>
  <c r="BM33" i="1"/>
  <c r="Y63" i="1"/>
  <c r="BM63" i="1"/>
  <c r="Y71" i="1"/>
  <c r="BM71" i="1"/>
  <c r="Y79" i="1"/>
  <c r="BM79" i="1"/>
  <c r="Y93" i="1"/>
  <c r="BM93" i="1"/>
  <c r="Y103" i="1"/>
  <c r="BM103" i="1"/>
  <c r="Y120" i="1"/>
  <c r="BM120" i="1"/>
  <c r="BO151" i="1"/>
  <c r="BM151" i="1"/>
  <c r="Y151" i="1"/>
  <c r="BO178" i="1"/>
  <c r="BM178" i="1"/>
  <c r="Y178" i="1"/>
  <c r="BO193" i="1"/>
  <c r="BM193" i="1"/>
  <c r="Y193" i="1"/>
  <c r="BO195" i="1"/>
  <c r="BM195" i="1"/>
  <c r="Y195" i="1"/>
  <c r="BO213" i="1"/>
  <c r="BM213" i="1"/>
  <c r="Y213" i="1"/>
  <c r="BO241" i="1"/>
  <c r="BM241" i="1"/>
  <c r="Y241" i="1"/>
  <c r="BO263" i="1"/>
  <c r="BM263" i="1"/>
  <c r="Y263" i="1"/>
  <c r="X309" i="1"/>
  <c r="BO308" i="1"/>
  <c r="BM308" i="1"/>
  <c r="Y308" i="1"/>
  <c r="Y309" i="1" s="1"/>
  <c r="BO312" i="1"/>
  <c r="BM312" i="1"/>
  <c r="Y312" i="1"/>
  <c r="BO364" i="1"/>
  <c r="BM364" i="1"/>
  <c r="Y364" i="1"/>
  <c r="BO398" i="1"/>
  <c r="BM398" i="1"/>
  <c r="Y398" i="1"/>
  <c r="BO435" i="1"/>
  <c r="BM435" i="1"/>
  <c r="Y435" i="1"/>
  <c r="BO495" i="1"/>
  <c r="BM495" i="1"/>
  <c r="Y495" i="1"/>
  <c r="X206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48" i="1"/>
  <c r="BM48" i="1"/>
  <c r="Y53" i="1"/>
  <c r="BM53" i="1"/>
  <c r="Y61" i="1"/>
  <c r="BM61" i="1"/>
  <c r="Y65" i="1"/>
  <c r="BM65" i="1"/>
  <c r="Y69" i="1"/>
  <c r="BM69" i="1"/>
  <c r="Y73" i="1"/>
  <c r="BM73" i="1"/>
  <c r="Y77" i="1"/>
  <c r="BM77" i="1"/>
  <c r="Y85" i="1"/>
  <c r="BM85" i="1"/>
  <c r="Y91" i="1"/>
  <c r="BM91" i="1"/>
  <c r="BO91" i="1"/>
  <c r="Y95" i="1"/>
  <c r="BM95" i="1"/>
  <c r="Y101" i="1"/>
  <c r="BM101" i="1"/>
  <c r="BO101" i="1"/>
  <c r="Y105" i="1"/>
  <c r="BM105" i="1"/>
  <c r="Y109" i="1"/>
  <c r="BM109" i="1"/>
  <c r="Y110" i="1"/>
  <c r="BM110" i="1"/>
  <c r="Y114" i="1"/>
  <c r="BM114" i="1"/>
  <c r="X126" i="1"/>
  <c r="Y122" i="1"/>
  <c r="BM122" i="1"/>
  <c r="BO149" i="1"/>
  <c r="BM149" i="1"/>
  <c r="Y149" i="1"/>
  <c r="BO157" i="1"/>
  <c r="BM157" i="1"/>
  <c r="Y157" i="1"/>
  <c r="BO174" i="1"/>
  <c r="BM174" i="1"/>
  <c r="Y174" i="1"/>
  <c r="BO191" i="1"/>
  <c r="BM191" i="1"/>
  <c r="Y191" i="1"/>
  <c r="BO203" i="1"/>
  <c r="BM203" i="1"/>
  <c r="Y203" i="1"/>
  <c r="BO211" i="1"/>
  <c r="BM211" i="1"/>
  <c r="Y211" i="1"/>
  <c r="X233" i="1"/>
  <c r="BO227" i="1"/>
  <c r="BM227" i="1"/>
  <c r="Y227" i="1"/>
  <c r="BO239" i="1"/>
  <c r="BM239" i="1"/>
  <c r="Y239" i="1"/>
  <c r="BO247" i="1"/>
  <c r="BM247" i="1"/>
  <c r="Y247" i="1"/>
  <c r="BO261" i="1"/>
  <c r="BM261" i="1"/>
  <c r="Y261" i="1"/>
  <c r="BO286" i="1"/>
  <c r="BM286" i="1"/>
  <c r="Y286" i="1"/>
  <c r="BO303" i="1"/>
  <c r="BM303" i="1"/>
  <c r="Y303" i="1"/>
  <c r="BO129" i="1"/>
  <c r="BM129" i="1"/>
  <c r="BO133" i="1"/>
  <c r="BM133" i="1"/>
  <c r="Y133" i="1"/>
  <c r="BO153" i="1"/>
  <c r="BM153" i="1"/>
  <c r="Y153" i="1"/>
  <c r="BO168" i="1"/>
  <c r="BM168" i="1"/>
  <c r="Y168" i="1"/>
  <c r="X198" i="1"/>
  <c r="BO183" i="1"/>
  <c r="BM183" i="1"/>
  <c r="Y183" i="1"/>
  <c r="BO202" i="1"/>
  <c r="BM202" i="1"/>
  <c r="Y202" i="1"/>
  <c r="BO204" i="1"/>
  <c r="BM204" i="1"/>
  <c r="Y204" i="1"/>
  <c r="BO215" i="1"/>
  <c r="BM215" i="1"/>
  <c r="Y215" i="1"/>
  <c r="BO231" i="1"/>
  <c r="BM231" i="1"/>
  <c r="Y231" i="1"/>
  <c r="BO243" i="1"/>
  <c r="BM243" i="1"/>
  <c r="Y243" i="1"/>
  <c r="BO255" i="1"/>
  <c r="BM255" i="1"/>
  <c r="Y255" i="1"/>
  <c r="BO265" i="1"/>
  <c r="BM265" i="1"/>
  <c r="Y265" i="1"/>
  <c r="BO295" i="1"/>
  <c r="BM295" i="1"/>
  <c r="Y295" i="1"/>
  <c r="BO314" i="1"/>
  <c r="BM314" i="1"/>
  <c r="Y314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7" i="1"/>
  <c r="BM437" i="1"/>
  <c r="Y437" i="1"/>
  <c r="BO474" i="1"/>
  <c r="BM474" i="1"/>
  <c r="Y474" i="1"/>
  <c r="BO482" i="1"/>
  <c r="BM482" i="1"/>
  <c r="Y482" i="1"/>
  <c r="BO483" i="1"/>
  <c r="BM483" i="1"/>
  <c r="Y483" i="1"/>
  <c r="BO497" i="1"/>
  <c r="BM497" i="1"/>
  <c r="Y497" i="1"/>
  <c r="X181" i="1"/>
  <c r="X222" i="1"/>
  <c r="X257" i="1"/>
  <c r="X269" i="1"/>
  <c r="X282" i="1"/>
  <c r="O566" i="1"/>
  <c r="BO333" i="1"/>
  <c r="BM333" i="1"/>
  <c r="Y333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9" i="1"/>
  <c r="BM429" i="1"/>
  <c r="Y429" i="1"/>
  <c r="BO433" i="1"/>
  <c r="BM433" i="1"/>
  <c r="Y433" i="1"/>
  <c r="X449" i="1"/>
  <c r="X448" i="1"/>
  <c r="BO447" i="1"/>
  <c r="BM447" i="1"/>
  <c r="Y447" i="1"/>
  <c r="Y448" i="1" s="1"/>
  <c r="X453" i="1"/>
  <c r="X452" i="1"/>
  <c r="BO451" i="1"/>
  <c r="BM451" i="1"/>
  <c r="Y451" i="1"/>
  <c r="Y452" i="1" s="1"/>
  <c r="X460" i="1"/>
  <c r="BO456" i="1"/>
  <c r="BM456" i="1"/>
  <c r="Y456" i="1"/>
  <c r="BO478" i="1"/>
  <c r="BM478" i="1"/>
  <c r="Y478" i="1"/>
  <c r="X499" i="1"/>
  <c r="BO493" i="1"/>
  <c r="BM493" i="1"/>
  <c r="Y493" i="1"/>
  <c r="X316" i="1"/>
  <c r="S566" i="1"/>
  <c r="H9" i="1"/>
  <c r="A10" i="1"/>
  <c r="X24" i="1"/>
  <c r="X34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6" i="1"/>
  <c r="X50" i="1"/>
  <c r="BO47" i="1"/>
  <c r="X57" i="1"/>
  <c r="BO62" i="1"/>
  <c r="BM62" i="1"/>
  <c r="Y62" i="1"/>
  <c r="X82" i="1"/>
  <c r="BO66" i="1"/>
  <c r="BM66" i="1"/>
  <c r="Y66" i="1"/>
  <c r="BO70" i="1"/>
  <c r="BM70" i="1"/>
  <c r="Y70" i="1"/>
  <c r="BO74" i="1"/>
  <c r="BM74" i="1"/>
  <c r="Y74" i="1"/>
  <c r="BO78" i="1"/>
  <c r="BM78" i="1"/>
  <c r="Y78" i="1"/>
  <c r="X88" i="1"/>
  <c r="X98" i="1"/>
  <c r="X117" i="1"/>
  <c r="X125" i="1"/>
  <c r="X134" i="1"/>
  <c r="X145" i="1"/>
  <c r="X158" i="1"/>
  <c r="X165" i="1"/>
  <c r="X169" i="1"/>
  <c r="X180" i="1"/>
  <c r="X199" i="1"/>
  <c r="X205" i="1"/>
  <c r="X216" i="1"/>
  <c r="X223" i="1"/>
  <c r="X232" i="1"/>
  <c r="N566" i="1"/>
  <c r="L566" i="1"/>
  <c r="X250" i="1"/>
  <c r="X256" i="1"/>
  <c r="X270" i="1"/>
  <c r="X277" i="1"/>
  <c r="X283" i="1"/>
  <c r="X289" i="1"/>
  <c r="X300" i="1"/>
  <c r="X304" i="1"/>
  <c r="X315" i="1"/>
  <c r="X340" i="1"/>
  <c r="Q566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BO363" i="1"/>
  <c r="BM363" i="1"/>
  <c r="Y363" i="1"/>
  <c r="Y365" i="1" s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8" i="1"/>
  <c r="BO417" i="1"/>
  <c r="BM417" i="1"/>
  <c r="Y417" i="1"/>
  <c r="Y418" i="1" s="1"/>
  <c r="X419" i="1"/>
  <c r="X424" i="1"/>
  <c r="BO421" i="1"/>
  <c r="BM421" i="1"/>
  <c r="Y421" i="1"/>
  <c r="BO434" i="1"/>
  <c r="BM434" i="1"/>
  <c r="Y434" i="1"/>
  <c r="BO438" i="1"/>
  <c r="BM438" i="1"/>
  <c r="Y438" i="1"/>
  <c r="X440" i="1"/>
  <c r="X445" i="1"/>
  <c r="BO442" i="1"/>
  <c r="BM442" i="1"/>
  <c r="Y442" i="1"/>
  <c r="Y444" i="1" s="1"/>
  <c r="X468" i="1"/>
  <c r="BO467" i="1"/>
  <c r="BM467" i="1"/>
  <c r="Y467" i="1"/>
  <c r="Y468" i="1" s="1"/>
  <c r="X469" i="1"/>
  <c r="X485" i="1"/>
  <c r="W566" i="1"/>
  <c r="BO473" i="1"/>
  <c r="BM473" i="1"/>
  <c r="Y473" i="1"/>
  <c r="BO477" i="1"/>
  <c r="BM477" i="1"/>
  <c r="Y477" i="1"/>
  <c r="BO481" i="1"/>
  <c r="BM481" i="1"/>
  <c r="Y481" i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D566" i="1"/>
  <c r="X58" i="1"/>
  <c r="E566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Y163" i="1"/>
  <c r="BM163" i="1"/>
  <c r="X164" i="1"/>
  <c r="Y167" i="1"/>
  <c r="Y169" i="1" s="1"/>
  <c r="BM167" i="1"/>
  <c r="BO167" i="1"/>
  <c r="Y173" i="1"/>
  <c r="BM173" i="1"/>
  <c r="Y175" i="1"/>
  <c r="BM175" i="1"/>
  <c r="Y176" i="1"/>
  <c r="BM176" i="1"/>
  <c r="Y177" i="1"/>
  <c r="BM177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BM201" i="1"/>
  <c r="BO201" i="1"/>
  <c r="J566" i="1"/>
  <c r="Y210" i="1"/>
  <c r="BM210" i="1"/>
  <c r="Y212" i="1"/>
  <c r="BM212" i="1"/>
  <c r="Y214" i="1"/>
  <c r="BM214" i="1"/>
  <c r="X217" i="1"/>
  <c r="Y221" i="1"/>
  <c r="Y222" i="1" s="1"/>
  <c r="BM221" i="1"/>
  <c r="Y226" i="1"/>
  <c r="BM226" i="1"/>
  <c r="BO226" i="1"/>
  <c r="Y228" i="1"/>
  <c r="BM228" i="1"/>
  <c r="Y230" i="1"/>
  <c r="BM230" i="1"/>
  <c r="Y236" i="1"/>
  <c r="BM236" i="1"/>
  <c r="BO236" i="1"/>
  <c r="Y237" i="1"/>
  <c r="BM237" i="1"/>
  <c r="Y238" i="1"/>
  <c r="BM238" i="1"/>
  <c r="Y240" i="1"/>
  <c r="BM240" i="1"/>
  <c r="Y242" i="1"/>
  <c r="BM242" i="1"/>
  <c r="Y244" i="1"/>
  <c r="BM244" i="1"/>
  <c r="Y246" i="1"/>
  <c r="BM246" i="1"/>
  <c r="Y248" i="1"/>
  <c r="BM248" i="1"/>
  <c r="X249" i="1"/>
  <c r="Y252" i="1"/>
  <c r="BM252" i="1"/>
  <c r="BO252" i="1"/>
  <c r="Y254" i="1"/>
  <c r="BM254" i="1"/>
  <c r="Y260" i="1"/>
  <c r="BM260" i="1"/>
  <c r="Y262" i="1"/>
  <c r="BM262" i="1"/>
  <c r="Y264" i="1"/>
  <c r="BM264" i="1"/>
  <c r="Y266" i="1"/>
  <c r="BM266" i="1"/>
  <c r="Y268" i="1"/>
  <c r="BM268" i="1"/>
  <c r="Y272" i="1"/>
  <c r="BM272" i="1"/>
  <c r="BO272" i="1"/>
  <c r="Y273" i="1"/>
  <c r="BM273" i="1"/>
  <c r="Y275" i="1"/>
  <c r="BM275" i="1"/>
  <c r="Y281" i="1"/>
  <c r="Y282" i="1" s="1"/>
  <c r="BM281" i="1"/>
  <c r="Y285" i="1"/>
  <c r="BM285" i="1"/>
  <c r="BO285" i="1"/>
  <c r="Y287" i="1"/>
  <c r="BM287" i="1"/>
  <c r="Y292" i="1"/>
  <c r="BM292" i="1"/>
  <c r="BO292" i="1"/>
  <c r="Y294" i="1"/>
  <c r="BM294" i="1"/>
  <c r="Y296" i="1"/>
  <c r="BM296" i="1"/>
  <c r="Y298" i="1"/>
  <c r="BM298" i="1"/>
  <c r="X299" i="1"/>
  <c r="Y302" i="1"/>
  <c r="Y304" i="1" s="1"/>
  <c r="BM302" i="1"/>
  <c r="BO302" i="1"/>
  <c r="P566" i="1"/>
  <c r="X310" i="1"/>
  <c r="Y313" i="1"/>
  <c r="BM313" i="1"/>
  <c r="Y328" i="1"/>
  <c r="BM328" i="1"/>
  <c r="BO328" i="1"/>
  <c r="Y329" i="1"/>
  <c r="BM329" i="1"/>
  <c r="Y330" i="1"/>
  <c r="BM330" i="1"/>
  <c r="Y331" i="1"/>
  <c r="BM331" i="1"/>
  <c r="Y332" i="1"/>
  <c r="BM332" i="1"/>
  <c r="BO335" i="1"/>
  <c r="BM335" i="1"/>
  <c r="Y335" i="1"/>
  <c r="BO337" i="1"/>
  <c r="BM337" i="1"/>
  <c r="Y337" i="1"/>
  <c r="X346" i="1"/>
  <c r="BO345" i="1"/>
  <c r="BM345" i="1"/>
  <c r="Y345" i="1"/>
  <c r="X347" i="1"/>
  <c r="X354" i="1"/>
  <c r="BO349" i="1"/>
  <c r="BM349" i="1"/>
  <c r="Y349" i="1"/>
  <c r="Y353" i="1" s="1"/>
  <c r="X353" i="1"/>
  <c r="X359" i="1"/>
  <c r="BO356" i="1"/>
  <c r="BM356" i="1"/>
  <c r="Y356" i="1"/>
  <c r="X365" i="1"/>
  <c r="BO370" i="1"/>
  <c r="BM370" i="1"/>
  <c r="Y370" i="1"/>
  <c r="BO376" i="1"/>
  <c r="BM376" i="1"/>
  <c r="Y376" i="1"/>
  <c r="X380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23" i="1"/>
  <c r="BM423" i="1"/>
  <c r="Y423" i="1"/>
  <c r="X425" i="1"/>
  <c r="T566" i="1"/>
  <c r="X431" i="1"/>
  <c r="BO428" i="1"/>
  <c r="BM428" i="1"/>
  <c r="Y428" i="1"/>
  <c r="Y430" i="1" s="1"/>
  <c r="X439" i="1"/>
  <c r="BO436" i="1"/>
  <c r="BM436" i="1"/>
  <c r="Y436" i="1"/>
  <c r="X444" i="1"/>
  <c r="BO457" i="1"/>
  <c r="BM457" i="1"/>
  <c r="Y457" i="1"/>
  <c r="Y459" i="1" s="1"/>
  <c r="U566" i="1"/>
  <c r="BO475" i="1"/>
  <c r="BM475" i="1"/>
  <c r="Y475" i="1"/>
  <c r="BO479" i="1"/>
  <c r="BM479" i="1"/>
  <c r="Y479" i="1"/>
  <c r="BO484" i="1"/>
  <c r="BM484" i="1"/>
  <c r="Y484" i="1"/>
  <c r="X486" i="1"/>
  <c r="X491" i="1"/>
  <c r="BO488" i="1"/>
  <c r="BM488" i="1"/>
  <c r="Y488" i="1"/>
  <c r="Y490" i="1" s="1"/>
  <c r="X49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R566" i="1"/>
  <c r="X366" i="1"/>
  <c r="X392" i="1"/>
  <c r="V566" i="1"/>
  <c r="X465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Y505" i="1" s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X524" i="1"/>
  <c r="Y414" i="1" l="1"/>
  <c r="Y372" i="1"/>
  <c r="Y358" i="1"/>
  <c r="Y315" i="1"/>
  <c r="Y205" i="1"/>
  <c r="Y164" i="1"/>
  <c r="Y288" i="1"/>
  <c r="Y256" i="1"/>
  <c r="Y216" i="1"/>
  <c r="Y198" i="1"/>
  <c r="Y180" i="1"/>
  <c r="Y158" i="1"/>
  <c r="Y145" i="1"/>
  <c r="Y134" i="1"/>
  <c r="Y116" i="1"/>
  <c r="Y98" i="1"/>
  <c r="Y439" i="1"/>
  <c r="Y346" i="1"/>
  <c r="Y49" i="1"/>
  <c r="Y269" i="1"/>
  <c r="Y81" i="1"/>
  <c r="Y34" i="1"/>
  <c r="Y561" i="1" s="1"/>
  <c r="Y547" i="1"/>
  <c r="Y408" i="1"/>
  <c r="Y339" i="1"/>
  <c r="Y249" i="1"/>
  <c r="Y125" i="1"/>
  <c r="Y485" i="1"/>
  <c r="Y380" i="1"/>
  <c r="X556" i="1"/>
  <c r="X557" i="1"/>
  <c r="X560" i="1"/>
  <c r="Y531" i="1"/>
  <c r="Y299" i="1"/>
  <c r="Y276" i="1"/>
  <c r="Y232" i="1"/>
  <c r="Y424" i="1"/>
  <c r="X558" i="1"/>
  <c r="X559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<sst xmlns="http://schemas.openxmlformats.org/spreadsheetml/2006/main" count="2458" uniqueCount="830">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</sst>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45474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Понедельник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334</v>
      </c>
      <c r="X47" s="389">
        <f>IFERROR(IF(W47="",0,CEILING((W47/$H47),1)*$H47),"")</f>
        <v>334.8</v>
      </c>
      <c r="Y47" s="36">
        <f>IFERROR(IF(X47=0,"",ROUNDUP(X47/H47,0)*0.02175),"")</f>
        <v>0.6742499999999999</v>
      </c>
      <c r="Z47" s="56"/>
      <c r="AA47" s="57"/>
      <c r="AE47" s="64"/>
      <c r="BB47" s="76" t="s">
        <v>1</v>
      </c>
      <c r="BL47" s="64">
        <f>IFERROR(W47*I47/H47,"0")</f>
        <v>348.84444444444443</v>
      </c>
      <c r="BM47" s="64">
        <f>IFERROR(X47*I47/H47,"0")</f>
        <v>349.67999999999995</v>
      </c>
      <c r="BN47" s="64">
        <f>IFERROR(1/J47*(W47/H47),"0")</f>
        <v>0.55224867724867721</v>
      </c>
      <c r="BO47" s="64">
        <f>IFERROR(1/J47*(X47/H47),"0")</f>
        <v>0.55357142857142849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30.925925925925924</v>
      </c>
      <c r="X49" s="390">
        <f>IFERROR(X47/H47,"0")+IFERROR(X48/H48,"0")</f>
        <v>31</v>
      </c>
      <c r="Y49" s="390">
        <f>IFERROR(IF(Y47="",0,Y47),"0")+IFERROR(IF(Y48="",0,Y48),"0")</f>
        <v>0.6742499999999999</v>
      </c>
      <c r="Z49" s="391"/>
      <c r="AA49" s="391"/>
    </row>
    <row r="50" spans="1:67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334</v>
      </c>
      <c r="X50" s="390">
        <f>IFERROR(SUM(X47:X48),"0")</f>
        <v>334.8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257</v>
      </c>
      <c r="X53" s="389">
        <f>IFERROR(IF(W53="",0,CEILING((W53/$H53),1)*$H53),"")</f>
        <v>259.20000000000005</v>
      </c>
      <c r="Y53" s="36">
        <f>IFERROR(IF(X53=0,"",ROUNDUP(X53/H53,0)*0.02175),"")</f>
        <v>0.52200000000000002</v>
      </c>
      <c r="Z53" s="56"/>
      <c r="AA53" s="57"/>
      <c r="AE53" s="64"/>
      <c r="BB53" s="78" t="s">
        <v>1</v>
      </c>
      <c r="BL53" s="64">
        <f>IFERROR(W53*I53/H53,"0")</f>
        <v>268.42222222222222</v>
      </c>
      <c r="BM53" s="64">
        <f>IFERROR(X53*I53/H53,"0")</f>
        <v>270.72000000000003</v>
      </c>
      <c r="BN53" s="64">
        <f>IFERROR(1/J53*(W53/H53),"0")</f>
        <v>0.42493386243386239</v>
      </c>
      <c r="BO53" s="64">
        <f>IFERROR(1/J53*(X53/H53),"0")</f>
        <v>0.4285714285714286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33</v>
      </c>
      <c r="X56" s="389">
        <f>IFERROR(IF(W56="",0,CEILING((W56/$H56),1)*$H56),"")</f>
        <v>36</v>
      </c>
      <c r="Y56" s="36">
        <f>IFERROR(IF(X56=0,"",ROUNDUP(X56/H56,0)*0.00937),"")</f>
        <v>8.4330000000000002E-2</v>
      </c>
      <c r="Z56" s="56"/>
      <c r="AA56" s="57"/>
      <c r="AE56" s="64"/>
      <c r="BB56" s="81" t="s">
        <v>1</v>
      </c>
      <c r="BL56" s="64">
        <f>IFERROR(W56*I56/H56,"0")</f>
        <v>34.980000000000004</v>
      </c>
      <c r="BM56" s="64">
        <f>IFERROR(X56*I56/H56,"0")</f>
        <v>38.160000000000004</v>
      </c>
      <c r="BN56" s="64">
        <f>IFERROR(1/J56*(W56/H56),"0")</f>
        <v>6.8750000000000006E-2</v>
      </c>
      <c r="BO56" s="64">
        <f>IFERROR(1/J56*(X56/H56),"0")</f>
        <v>7.4999999999999997E-2</v>
      </c>
    </row>
    <row r="57" spans="1:67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32.046296296296291</v>
      </c>
      <c r="X57" s="390">
        <f>IFERROR(X53/H53,"0")+IFERROR(X54/H54,"0")+IFERROR(X55/H55,"0")+IFERROR(X56/H56,"0")</f>
        <v>33</v>
      </c>
      <c r="Y57" s="390">
        <f>IFERROR(IF(Y53="",0,Y53),"0")+IFERROR(IF(Y54="",0,Y54),"0")+IFERROR(IF(Y55="",0,Y55),"0")+IFERROR(IF(Y56="",0,Y56),"0")</f>
        <v>0.60633000000000004</v>
      </c>
      <c r="Z57" s="391"/>
      <c r="AA57" s="391"/>
    </row>
    <row r="58" spans="1:67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290</v>
      </c>
      <c r="X58" s="390">
        <f>IFERROR(SUM(X53:X56),"0")</f>
        <v>295.20000000000005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421</v>
      </c>
      <c r="X63" s="389">
        <f t="shared" si="6"/>
        <v>425.59999999999997</v>
      </c>
      <c r="Y63" s="36">
        <f t="shared" si="7"/>
        <v>0.8264999999999999</v>
      </c>
      <c r="Z63" s="56"/>
      <c r="AA63" s="57"/>
      <c r="AE63" s="64"/>
      <c r="BB63" s="84" t="s">
        <v>1</v>
      </c>
      <c r="BL63" s="64">
        <f t="shared" si="8"/>
        <v>439.04285714285714</v>
      </c>
      <c r="BM63" s="64">
        <f t="shared" si="9"/>
        <v>443.84000000000003</v>
      </c>
      <c r="BN63" s="64">
        <f t="shared" si="10"/>
        <v>0.67123724489795922</v>
      </c>
      <c r="BO63" s="64">
        <f t="shared" si="11"/>
        <v>0.67857142857142849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321</v>
      </c>
      <c r="X64" s="389">
        <f t="shared" si="6"/>
        <v>324.79999999999995</v>
      </c>
      <c r="Y64" s="36">
        <f t="shared" si="7"/>
        <v>0.63074999999999992</v>
      </c>
      <c r="Z64" s="56"/>
      <c r="AA64" s="57"/>
      <c r="AE64" s="64"/>
      <c r="BB64" s="85" t="s">
        <v>1</v>
      </c>
      <c r="BL64" s="64">
        <f t="shared" si="8"/>
        <v>334.75714285714287</v>
      </c>
      <c r="BM64" s="64">
        <f t="shared" si="9"/>
        <v>338.71999999999997</v>
      </c>
      <c r="BN64" s="64">
        <f t="shared" si="10"/>
        <v>0.51179846938775508</v>
      </c>
      <c r="BO64" s="64">
        <f t="shared" si="11"/>
        <v>0.51785714285714279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462</v>
      </c>
      <c r="X65" s="389">
        <f t="shared" si="6"/>
        <v>464.40000000000003</v>
      </c>
      <c r="Y65" s="36">
        <f t="shared" si="7"/>
        <v>0.93524999999999991</v>
      </c>
      <c r="Z65" s="56"/>
      <c r="AA65" s="57"/>
      <c r="AE65" s="64"/>
      <c r="BB65" s="86" t="s">
        <v>1</v>
      </c>
      <c r="BL65" s="64">
        <f t="shared" si="8"/>
        <v>482.53333333333325</v>
      </c>
      <c r="BM65" s="64">
        <f t="shared" si="9"/>
        <v>485.03999999999996</v>
      </c>
      <c r="BN65" s="64">
        <f t="shared" si="10"/>
        <v>0.76388888888888873</v>
      </c>
      <c r="BO65" s="64">
        <f t="shared" si="11"/>
        <v>0.76785714285714279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430</v>
      </c>
      <c r="X66" s="389">
        <f t="shared" si="6"/>
        <v>436.79999999999995</v>
      </c>
      <c r="Y66" s="36">
        <f t="shared" si="7"/>
        <v>0.84824999999999995</v>
      </c>
      <c r="Z66" s="56"/>
      <c r="AA66" s="57"/>
      <c r="AE66" s="64"/>
      <c r="BB66" s="87" t="s">
        <v>1</v>
      </c>
      <c r="BL66" s="64">
        <f t="shared" si="8"/>
        <v>448.42857142857144</v>
      </c>
      <c r="BM66" s="64">
        <f t="shared" si="9"/>
        <v>455.52</v>
      </c>
      <c r="BN66" s="64">
        <f t="shared" si="10"/>
        <v>0.68558673469387754</v>
      </c>
      <c r="BO66" s="64">
        <f t="shared" si="11"/>
        <v>0.6964285714285714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65</v>
      </c>
      <c r="X70" s="389">
        <f t="shared" si="6"/>
        <v>66.600000000000009</v>
      </c>
      <c r="Y70" s="36">
        <f t="shared" si="12"/>
        <v>0.16866</v>
      </c>
      <c r="Z70" s="56"/>
      <c r="AA70" s="57"/>
      <c r="AE70" s="64"/>
      <c r="BB70" s="91" t="s">
        <v>1</v>
      </c>
      <c r="BL70" s="64">
        <f t="shared" si="8"/>
        <v>69.216216216216225</v>
      </c>
      <c r="BM70" s="64">
        <f t="shared" si="9"/>
        <v>70.920000000000016</v>
      </c>
      <c r="BN70" s="64">
        <f t="shared" si="10"/>
        <v>0.1463963963963964</v>
      </c>
      <c r="BO70" s="64">
        <f t="shared" si="11"/>
        <v>0.15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101</v>
      </c>
      <c r="X74" s="389">
        <f t="shared" si="6"/>
        <v>103.5</v>
      </c>
      <c r="Y74" s="36">
        <f t="shared" si="12"/>
        <v>0.21551000000000001</v>
      </c>
      <c r="Z74" s="56"/>
      <c r="AA74" s="57"/>
      <c r="AE74" s="64"/>
      <c r="BB74" s="95" t="s">
        <v>1</v>
      </c>
      <c r="BL74" s="64">
        <f t="shared" si="8"/>
        <v>105.71333333333332</v>
      </c>
      <c r="BM74" s="64">
        <f t="shared" si="9"/>
        <v>108.33</v>
      </c>
      <c r="BN74" s="64">
        <f t="shared" si="10"/>
        <v>0.18703703703703703</v>
      </c>
      <c r="BO74" s="64">
        <f t="shared" si="11"/>
        <v>0.19166666666666665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161</v>
      </c>
      <c r="X79" s="389">
        <f t="shared" si="6"/>
        <v>162</v>
      </c>
      <c r="Y79" s="36">
        <f>IFERROR(IF(X79=0,"",ROUNDUP(X79/H79,0)*0.00937),"")</f>
        <v>0.33732000000000001</v>
      </c>
      <c r="Z79" s="56"/>
      <c r="AA79" s="57"/>
      <c r="AE79" s="64"/>
      <c r="BB79" s="100" t="s">
        <v>1</v>
      </c>
      <c r="BL79" s="64">
        <f t="shared" si="8"/>
        <v>169.58666666666667</v>
      </c>
      <c r="BM79" s="64">
        <f t="shared" si="9"/>
        <v>170.64</v>
      </c>
      <c r="BN79" s="64">
        <f t="shared" si="10"/>
        <v>0.29814814814814816</v>
      </c>
      <c r="BO79" s="64">
        <f t="shared" si="11"/>
        <v>0.3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223.21042471042472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226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3.9622399999999995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1961</v>
      </c>
      <c r="X82" s="390">
        <f>IFERROR(SUM(X61:X80),"0")</f>
        <v>1983.6999999999998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229</v>
      </c>
      <c r="X84" s="389">
        <f>IFERROR(IF(W84="",0,CEILING((W84/$H84),1)*$H84),"")</f>
        <v>237.60000000000002</v>
      </c>
      <c r="Y84" s="36">
        <f>IFERROR(IF(X84=0,"",ROUNDUP(X84/H84,0)*0.02175),"")</f>
        <v>0.47849999999999998</v>
      </c>
      <c r="Z84" s="56"/>
      <c r="AA84" s="57"/>
      <c r="AE84" s="64"/>
      <c r="BB84" s="102" t="s">
        <v>1</v>
      </c>
      <c r="BL84" s="64">
        <f>IFERROR(W84*I84/H84,"0")</f>
        <v>239.17777777777775</v>
      </c>
      <c r="BM84" s="64">
        <f>IFERROR(X84*I84/H84,"0")</f>
        <v>248.16</v>
      </c>
      <c r="BN84" s="64">
        <f>IFERROR(1/J84*(W84/H84),"0")</f>
        <v>0.44174382716049376</v>
      </c>
      <c r="BO84" s="64">
        <f>IFERROR(1/J84*(X84/H84),"0")</f>
        <v>0.45833333333333331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26</v>
      </c>
      <c r="X87" s="389">
        <f>IFERROR(IF(W87="",0,CEILING((W87/$H87),1)*$H87),"")</f>
        <v>26.4</v>
      </c>
      <c r="Y87" s="36">
        <f>IFERROR(IF(X87=0,"",ROUNDUP(X87/H87,0)*0.00753),"")</f>
        <v>8.2830000000000001E-2</v>
      </c>
      <c r="Z87" s="56"/>
      <c r="AA87" s="57"/>
      <c r="AE87" s="64"/>
      <c r="BB87" s="105" t="s">
        <v>1</v>
      </c>
      <c r="BL87" s="64">
        <f>IFERROR(W87*I87/H87,"0")</f>
        <v>28.166666666666671</v>
      </c>
      <c r="BM87" s="64">
        <f>IFERROR(X87*I87/H87,"0")</f>
        <v>28.6</v>
      </c>
      <c r="BN87" s="64">
        <f>IFERROR(1/J87*(W87/H87),"0")</f>
        <v>6.9444444444444448E-2</v>
      </c>
      <c r="BO87" s="64">
        <f>IFERROR(1/J87*(X87/H87),"0")</f>
        <v>7.0512820512820512E-2</v>
      </c>
    </row>
    <row r="88" spans="1:67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32.037037037037038</v>
      </c>
      <c r="X88" s="390">
        <f>IFERROR(X84/H84,"0")+IFERROR(X85/H85,"0")+IFERROR(X86/H86,"0")+IFERROR(X87/H87,"0")</f>
        <v>33</v>
      </c>
      <c r="Y88" s="390">
        <f>IFERROR(IF(Y84="",0,Y84),"0")+IFERROR(IF(Y85="",0,Y85),"0")+IFERROR(IF(Y86="",0,Y86),"0")+IFERROR(IF(Y87="",0,Y87),"0")</f>
        <v>0.56133</v>
      </c>
      <c r="Z88" s="391"/>
      <c r="AA88" s="391"/>
    </row>
    <row r="89" spans="1:67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255</v>
      </c>
      <c r="X89" s="390">
        <f>IFERROR(SUM(X84:X87),"0")</f>
        <v>264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260</v>
      </c>
      <c r="X101" s="389">
        <f t="shared" ref="X101:X115" si="18">IFERROR(IF(W101="",0,CEILING((W101/$H101),1)*$H101),"")</f>
        <v>260.40000000000003</v>
      </c>
      <c r="Y101" s="36">
        <f>IFERROR(IF(X101=0,"",ROUNDUP(X101/H101,0)*0.02175),"")</f>
        <v>0.6742499999999999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277.45714285714291</v>
      </c>
      <c r="BM101" s="64">
        <f t="shared" ref="BM101:BM115" si="20">IFERROR(X101*I101/H101,"0")</f>
        <v>277.88400000000001</v>
      </c>
      <c r="BN101" s="64">
        <f t="shared" ref="BN101:BN115" si="21">IFERROR(1/J101*(W101/H101),"0")</f>
        <v>0.55272108843537415</v>
      </c>
      <c r="BO101" s="64">
        <f t="shared" ref="BO101:BO115" si="22">IFERROR(1/J101*(X101/H101),"0")</f>
        <v>0.5535714285714286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240</v>
      </c>
      <c r="X103" s="389">
        <f t="shared" si="18"/>
        <v>243.60000000000002</v>
      </c>
      <c r="Y103" s="36">
        <f>IFERROR(IF(X103=0,"",ROUNDUP(X103/H103,0)*0.02175),"")</f>
        <v>0.63074999999999992</v>
      </c>
      <c r="Z103" s="56"/>
      <c r="AA103" s="57"/>
      <c r="AE103" s="64"/>
      <c r="BB103" s="115" t="s">
        <v>1</v>
      </c>
      <c r="BL103" s="64">
        <f t="shared" si="19"/>
        <v>256.1142857142857</v>
      </c>
      <c r="BM103" s="64">
        <f t="shared" si="20"/>
        <v>259.95600000000002</v>
      </c>
      <c r="BN103" s="64">
        <f t="shared" si="21"/>
        <v>0.51020408163265296</v>
      </c>
      <c r="BO103" s="64">
        <f t="shared" si="22"/>
        <v>0.51785714285714279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69</v>
      </c>
      <c r="X107" s="389">
        <f t="shared" si="18"/>
        <v>70.2</v>
      </c>
      <c r="Y107" s="36">
        <f>IFERROR(IF(X107=0,"",ROUNDUP(X107/H107,0)*0.00753),"")</f>
        <v>0.19578000000000001</v>
      </c>
      <c r="Z107" s="56"/>
      <c r="AA107" s="57"/>
      <c r="AE107" s="64"/>
      <c r="BB107" s="119" t="s">
        <v>1</v>
      </c>
      <c r="BL107" s="64">
        <f t="shared" si="19"/>
        <v>75.951111111111118</v>
      </c>
      <c r="BM107" s="64">
        <f t="shared" si="20"/>
        <v>77.271999999999991</v>
      </c>
      <c r="BN107" s="64">
        <f t="shared" si="21"/>
        <v>0.1638176638176638</v>
      </c>
      <c r="BO107" s="64">
        <f t="shared" si="22"/>
        <v>0.16666666666666666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162</v>
      </c>
      <c r="X108" s="389">
        <f t="shared" si="18"/>
        <v>162</v>
      </c>
      <c r="Y108" s="36">
        <f>IFERROR(IF(X108=0,"",ROUNDUP(X108/H108,0)*0.00937),"")</f>
        <v>0.56220000000000003</v>
      </c>
      <c r="Z108" s="56"/>
      <c r="AA108" s="57"/>
      <c r="AE108" s="64"/>
      <c r="BB108" s="120" t="s">
        <v>1</v>
      </c>
      <c r="BL108" s="64">
        <f t="shared" si="19"/>
        <v>179.27999999999997</v>
      </c>
      <c r="BM108" s="64">
        <f t="shared" si="20"/>
        <v>179.27999999999997</v>
      </c>
      <c r="BN108" s="64">
        <f t="shared" si="21"/>
        <v>0.49999999999999994</v>
      </c>
      <c r="BO108" s="64">
        <f t="shared" si="22"/>
        <v>0.49999999999999994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3</v>
      </c>
      <c r="X110" s="389">
        <f t="shared" si="18"/>
        <v>3.5999999999999996</v>
      </c>
      <c r="Y110" s="36">
        <f>IFERROR(IF(X110=0,"",ROUNDUP(X110/H110,0)*0.00502),"")</f>
        <v>1.506E-2</v>
      </c>
      <c r="Z110" s="56"/>
      <c r="AA110" s="57"/>
      <c r="AE110" s="64"/>
      <c r="BB110" s="122" t="s">
        <v>1</v>
      </c>
      <c r="BL110" s="64">
        <f t="shared" si="19"/>
        <v>3.2500000000000004</v>
      </c>
      <c r="BM110" s="64">
        <f t="shared" si="20"/>
        <v>3.9</v>
      </c>
      <c r="BN110" s="64">
        <f t="shared" si="21"/>
        <v>1.0683760683760684E-2</v>
      </c>
      <c r="BO110" s="64">
        <f t="shared" si="22"/>
        <v>1.2820512820512822E-2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147.57936507936506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149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2.0780399999999997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734</v>
      </c>
      <c r="X117" s="390">
        <f>IFERROR(SUM(X101:X115),"0")</f>
        <v>739.80000000000007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19</v>
      </c>
      <c r="X119" s="389">
        <f t="shared" ref="X119:X124" si="23">IFERROR(IF(W119="",0,CEILING((W119/$H119),1)*$H119),"")</f>
        <v>19.919999999999998</v>
      </c>
      <c r="Y119" s="36">
        <f>IFERROR(IF(X119=0,"",ROUNDUP(X119/H119,0)*0.00937),"")</f>
        <v>5.6219999999999999E-2</v>
      </c>
      <c r="Z119" s="56"/>
      <c r="AA119" s="57"/>
      <c r="AE119" s="64"/>
      <c r="BB119" s="128" t="s">
        <v>1</v>
      </c>
      <c r="BL119" s="64">
        <f t="shared" ref="BL119:BL124" si="24">IFERROR(W119*I119/H119,"0")</f>
        <v>20.499397590361443</v>
      </c>
      <c r="BM119" s="64">
        <f t="shared" ref="BM119:BM124" si="25">IFERROR(X119*I119/H119,"0")</f>
        <v>21.491999999999997</v>
      </c>
      <c r="BN119" s="64">
        <f t="shared" ref="BN119:BN124" si="26">IFERROR(1/J119*(W119/H119),"0")</f>
        <v>4.7690763052208839E-2</v>
      </c>
      <c r="BO119" s="64">
        <f t="shared" ref="BO119:BO124" si="27">IFERROR(1/J119*(X119/H119),"0")</f>
        <v>0.05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182</v>
      </c>
      <c r="X121" s="389">
        <f t="shared" si="23"/>
        <v>184.8</v>
      </c>
      <c r="Y121" s="36">
        <f>IFERROR(IF(X121=0,"",ROUNDUP(X121/H121,0)*0.02175),"")</f>
        <v>0.47849999999999998</v>
      </c>
      <c r="Z121" s="56"/>
      <c r="AA121" s="57"/>
      <c r="AE121" s="64"/>
      <c r="BB121" s="130" t="s">
        <v>1</v>
      </c>
      <c r="BL121" s="64">
        <f t="shared" si="24"/>
        <v>194.22</v>
      </c>
      <c r="BM121" s="64">
        <f t="shared" si="25"/>
        <v>197.20800000000003</v>
      </c>
      <c r="BN121" s="64">
        <f t="shared" si="26"/>
        <v>0.38690476190476186</v>
      </c>
      <c r="BO121" s="64">
        <f t="shared" si="27"/>
        <v>0.39285714285714285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15</v>
      </c>
      <c r="X124" s="389">
        <f t="shared" si="23"/>
        <v>16.8</v>
      </c>
      <c r="Y124" s="36">
        <f>IFERROR(IF(X124=0,"",ROUNDUP(X124/H124,0)*0.00753),"")</f>
        <v>5.271E-2</v>
      </c>
      <c r="Z124" s="56"/>
      <c r="AA124" s="57"/>
      <c r="AE124" s="64"/>
      <c r="BB124" s="133" t="s">
        <v>1</v>
      </c>
      <c r="BL124" s="64">
        <f t="shared" si="24"/>
        <v>16.25</v>
      </c>
      <c r="BM124" s="64">
        <f t="shared" si="25"/>
        <v>18.200000000000003</v>
      </c>
      <c r="BN124" s="64">
        <f t="shared" si="26"/>
        <v>4.0064102564102561E-2</v>
      </c>
      <c r="BO124" s="64">
        <f t="shared" si="27"/>
        <v>4.4871794871794879E-2</v>
      </c>
    </row>
    <row r="125" spans="1:67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33.639558232931726</v>
      </c>
      <c r="X125" s="390">
        <f>IFERROR(X119/H119,"0")+IFERROR(X120/H120,"0")+IFERROR(X121/H121,"0")+IFERROR(X122/H122,"0")+IFERROR(X123/H123,"0")+IFERROR(X124/H124,"0")</f>
        <v>35</v>
      </c>
      <c r="Y125" s="390">
        <f>IFERROR(IF(Y119="",0,Y119),"0")+IFERROR(IF(Y120="",0,Y120),"0")+IFERROR(IF(Y121="",0,Y121),"0")+IFERROR(IF(Y122="",0,Y122),"0")+IFERROR(IF(Y123="",0,Y123),"0")+IFERROR(IF(Y124="",0,Y124),"0")</f>
        <v>0.58743000000000001</v>
      </c>
      <c r="Z125" s="391"/>
      <c r="AA125" s="391"/>
    </row>
    <row r="126" spans="1:67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216</v>
      </c>
      <c r="X126" s="390">
        <f>IFERROR(SUM(X119:X124),"0")</f>
        <v>221.52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262</v>
      </c>
      <c r="X129" s="389">
        <f>IFERROR(IF(W129="",0,CEILING((W129/$H129),1)*$H129),"")</f>
        <v>268.8</v>
      </c>
      <c r="Y129" s="36">
        <f>IFERROR(IF(X129=0,"",ROUNDUP(X129/H129,0)*0.02175),"")</f>
        <v>0.69599999999999995</v>
      </c>
      <c r="Z129" s="56"/>
      <c r="AA129" s="57"/>
      <c r="AE129" s="64"/>
      <c r="BB129" s="134" t="s">
        <v>1</v>
      </c>
      <c r="BL129" s="64">
        <f>IFERROR(W129*I129/H129,"0")</f>
        <v>279.40428571428572</v>
      </c>
      <c r="BM129" s="64">
        <f>IFERROR(X129*I129/H129,"0")</f>
        <v>286.65600000000001</v>
      </c>
      <c r="BN129" s="64">
        <f>IFERROR(1/J129*(W129/H129),"0")</f>
        <v>0.55697278911564618</v>
      </c>
      <c r="BO129" s="64">
        <f>IFERROR(1/J129*(X129/H129),"0")</f>
        <v>0.5714285714285714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54</v>
      </c>
      <c r="X132" s="389">
        <f>IFERROR(IF(W132="",0,CEILING((W132/$H132),1)*$H132),"")</f>
        <v>54</v>
      </c>
      <c r="Y132" s="36">
        <f>IFERROR(IF(X132=0,"",ROUNDUP(X132/H132,0)*0.00753),"")</f>
        <v>0.15060000000000001</v>
      </c>
      <c r="Z132" s="56"/>
      <c r="AA132" s="57"/>
      <c r="AE132" s="64"/>
      <c r="BB132" s="137" t="s">
        <v>1</v>
      </c>
      <c r="BL132" s="64">
        <f>IFERROR(W132*I132/H132,"0")</f>
        <v>59.44</v>
      </c>
      <c r="BM132" s="64">
        <f>IFERROR(X132*I132/H132,"0")</f>
        <v>59.44</v>
      </c>
      <c r="BN132" s="64">
        <f>IFERROR(1/J132*(W132/H132),"0")</f>
        <v>0.12820512820512819</v>
      </c>
      <c r="BO132" s="64">
        <f>IFERROR(1/J132*(X132/H132),"0")</f>
        <v>0.12820512820512819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51.19047619047619</v>
      </c>
      <c r="X134" s="390">
        <f>IFERROR(X129/H129,"0")+IFERROR(X130/H130,"0")+IFERROR(X131/H131,"0")+IFERROR(X132/H132,"0")+IFERROR(X133/H133,"0")</f>
        <v>52</v>
      </c>
      <c r="Y134" s="390">
        <f>IFERROR(IF(Y129="",0,Y129),"0")+IFERROR(IF(Y130="",0,Y130),"0")+IFERROR(IF(Y131="",0,Y131),"0")+IFERROR(IF(Y132="",0,Y132),"0")+IFERROR(IF(Y133="",0,Y133),"0")</f>
        <v>0.84660000000000002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316</v>
      </c>
      <c r="X135" s="390">
        <f>IFERROR(SUM(X129:X133),"0")</f>
        <v>322.8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325</v>
      </c>
      <c r="X149" s="389">
        <f t="shared" ref="X149:X157" si="34">IFERROR(IF(W149="",0,CEILING((W149/$H149),1)*$H149),"")</f>
        <v>327.60000000000002</v>
      </c>
      <c r="Y149" s="36">
        <f>IFERROR(IF(X149=0,"",ROUNDUP(X149/H149,0)*0.00753),"")</f>
        <v>0.58733999999999997</v>
      </c>
      <c r="Z149" s="56"/>
      <c r="AA149" s="57"/>
      <c r="AE149" s="64"/>
      <c r="BB149" s="145" t="s">
        <v>1</v>
      </c>
      <c r="BL149" s="64">
        <f t="shared" ref="BL149:BL157" si="35">IFERROR(W149*I149/H149,"0")</f>
        <v>345.11904761904759</v>
      </c>
      <c r="BM149" s="64">
        <f t="shared" ref="BM149:BM157" si="36">IFERROR(X149*I149/H149,"0")</f>
        <v>347.88</v>
      </c>
      <c r="BN149" s="64">
        <f t="shared" ref="BN149:BN157" si="37">IFERROR(1/J149*(W149/H149),"0")</f>
        <v>0.49603174603174599</v>
      </c>
      <c r="BO149" s="64">
        <f t="shared" ref="BO149:BO157" si="38">IFERROR(1/J149*(X149/H149),"0")</f>
        <v>0.5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414</v>
      </c>
      <c r="X151" s="389">
        <f t="shared" si="34"/>
        <v>415.8</v>
      </c>
      <c r="Y151" s="36">
        <f>IFERROR(IF(X151=0,"",ROUNDUP(X151/H151,0)*0.00753),"")</f>
        <v>0.74547000000000008</v>
      </c>
      <c r="Z151" s="56"/>
      <c r="AA151" s="57"/>
      <c r="AE151" s="64"/>
      <c r="BB151" s="147" t="s">
        <v>1</v>
      </c>
      <c r="BL151" s="64">
        <f t="shared" si="35"/>
        <v>433.71428571428572</v>
      </c>
      <c r="BM151" s="64">
        <f t="shared" si="36"/>
        <v>435.6</v>
      </c>
      <c r="BN151" s="64">
        <f t="shared" si="37"/>
        <v>0.63186813186813184</v>
      </c>
      <c r="BO151" s="64">
        <f t="shared" si="38"/>
        <v>0.63461538461538458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124</v>
      </c>
      <c r="X152" s="389">
        <f t="shared" si="34"/>
        <v>126</v>
      </c>
      <c r="Y152" s="36">
        <f>IFERROR(IF(X152=0,"",ROUNDUP(X152/H152,0)*0.00502),"")</f>
        <v>0.30120000000000002</v>
      </c>
      <c r="Z152" s="56"/>
      <c r="AA152" s="57"/>
      <c r="AE152" s="64"/>
      <c r="BB152" s="148" t="s">
        <v>1</v>
      </c>
      <c r="BL152" s="64">
        <f t="shared" si="35"/>
        <v>131.67619047619047</v>
      </c>
      <c r="BM152" s="64">
        <f t="shared" si="36"/>
        <v>133.80000000000001</v>
      </c>
      <c r="BN152" s="64">
        <f t="shared" si="37"/>
        <v>0.25234025234025237</v>
      </c>
      <c r="BO152" s="64">
        <f t="shared" si="38"/>
        <v>0.25641025641025644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140</v>
      </c>
      <c r="X155" s="389">
        <f t="shared" si="34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5"/>
        <v>146.66666666666666</v>
      </c>
      <c r="BM155" s="64">
        <f t="shared" si="36"/>
        <v>147.40000000000003</v>
      </c>
      <c r="BN155" s="64">
        <f t="shared" si="37"/>
        <v>0.28490028490028491</v>
      </c>
      <c r="BO155" s="64">
        <f t="shared" si="38"/>
        <v>0.28632478632478636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301.66666666666663</v>
      </c>
      <c r="X158" s="390">
        <f>IFERROR(X149/H149,"0")+IFERROR(X150/H150,"0")+IFERROR(X151/H151,"0")+IFERROR(X152/H152,"0")+IFERROR(X153/H153,"0")+IFERROR(X154/H154,"0")+IFERROR(X155/H155,"0")+IFERROR(X156/H156,"0")+IFERROR(X157/H157,"0")</f>
        <v>304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1.97035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1003</v>
      </c>
      <c r="X159" s="390">
        <f>IFERROR(SUM(X149:X157),"0")</f>
        <v>1010.1000000000001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22</v>
      </c>
      <c r="X168" s="389">
        <f>IFERROR(IF(W168="",0,CEILING((W168/$H168),1)*$H168),"")</f>
        <v>23.1</v>
      </c>
      <c r="Y168" s="36">
        <f>IFERROR(IF(X168=0,"",ROUNDUP(X168/H168,0)*0.00753),"")</f>
        <v>8.2830000000000001E-2</v>
      </c>
      <c r="Z168" s="56"/>
      <c r="AA168" s="57"/>
      <c r="AE168" s="64"/>
      <c r="BB168" s="157" t="s">
        <v>1</v>
      </c>
      <c r="BL168" s="64">
        <f>IFERROR(W168*I168/H168,"0")</f>
        <v>24.095238095238091</v>
      </c>
      <c r="BM168" s="64">
        <f>IFERROR(X168*I168/H168,"0")</f>
        <v>25.3</v>
      </c>
      <c r="BN168" s="64">
        <f>IFERROR(1/J168*(W168/H168),"0")</f>
        <v>6.7155067155067152E-2</v>
      </c>
      <c r="BO168" s="64">
        <f>IFERROR(1/J168*(X168/H168),"0")</f>
        <v>7.0512820512820512E-2</v>
      </c>
    </row>
    <row r="169" spans="1:67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10.476190476190476</v>
      </c>
      <c r="X169" s="390">
        <f>IFERROR(X167/H167,"0")+IFERROR(X168/H168,"0")</f>
        <v>11</v>
      </c>
      <c r="Y169" s="390">
        <f>IFERROR(IF(Y167="",0,Y167),"0")+IFERROR(IF(Y168="",0,Y168),"0")</f>
        <v>8.2830000000000001E-2</v>
      </c>
      <c r="Z169" s="391"/>
      <c r="AA169" s="391"/>
    </row>
    <row r="170" spans="1:67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22</v>
      </c>
      <c r="X170" s="390">
        <f>IFERROR(SUM(X167:X168),"0")</f>
        <v>23.1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388</v>
      </c>
      <c r="X172" s="389">
        <f t="shared" ref="X172:X179" si="39">IFERROR(IF(W172="",0,CEILING((W172/$H172),1)*$H172),"")</f>
        <v>388.8</v>
      </c>
      <c r="Y172" s="36">
        <f>IFERROR(IF(X172=0,"",ROUNDUP(X172/H172,0)*0.00937),"")</f>
        <v>0.67464000000000002</v>
      </c>
      <c r="Z172" s="56"/>
      <c r="AA172" s="57"/>
      <c r="AE172" s="64"/>
      <c r="BB172" s="158" t="s">
        <v>1</v>
      </c>
      <c r="BL172" s="64">
        <f t="shared" ref="BL172:BL179" si="40">IFERROR(W172*I172/H172,"0")</f>
        <v>403.0888888888889</v>
      </c>
      <c r="BM172" s="64">
        <f t="shared" ref="BM172:BM179" si="41">IFERROR(X172*I172/H172,"0")</f>
        <v>403.92</v>
      </c>
      <c r="BN172" s="64">
        <f t="shared" ref="BN172:BN179" si="42">IFERROR(1/J172*(W172/H172),"0")</f>
        <v>0.59876543209876543</v>
      </c>
      <c r="BO172" s="64">
        <f t="shared" ref="BO172:BO179" si="43">IFERROR(1/J172*(X172/H172),"0")</f>
        <v>0.6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316</v>
      </c>
      <c r="X173" s="389">
        <f t="shared" si="39"/>
        <v>318.60000000000002</v>
      </c>
      <c r="Y173" s="36">
        <f>IFERROR(IF(X173=0,"",ROUNDUP(X173/H173,0)*0.00937),"")</f>
        <v>0.55283000000000004</v>
      </c>
      <c r="Z173" s="56"/>
      <c r="AA173" s="57"/>
      <c r="AE173" s="64"/>
      <c r="BB173" s="159" t="s">
        <v>1</v>
      </c>
      <c r="BL173" s="64">
        <f t="shared" si="40"/>
        <v>328.28888888888889</v>
      </c>
      <c r="BM173" s="64">
        <f t="shared" si="41"/>
        <v>330.99</v>
      </c>
      <c r="BN173" s="64">
        <f t="shared" si="42"/>
        <v>0.48765432098765427</v>
      </c>
      <c r="BO173" s="64">
        <f t="shared" si="43"/>
        <v>0.49166666666666664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531</v>
      </c>
      <c r="X175" s="389">
        <f t="shared" si="39"/>
        <v>534.6</v>
      </c>
      <c r="Y175" s="36">
        <f>IFERROR(IF(X175=0,"",ROUNDUP(X175/H175,0)*0.00937),"")</f>
        <v>0.92762999999999995</v>
      </c>
      <c r="Z175" s="56"/>
      <c r="AA175" s="57"/>
      <c r="AE175" s="64"/>
      <c r="BB175" s="161" t="s">
        <v>1</v>
      </c>
      <c r="BL175" s="64">
        <f t="shared" si="40"/>
        <v>551.65</v>
      </c>
      <c r="BM175" s="64">
        <f t="shared" si="41"/>
        <v>555.39</v>
      </c>
      <c r="BN175" s="64">
        <f t="shared" si="42"/>
        <v>0.81944444444444442</v>
      </c>
      <c r="BO175" s="64">
        <f t="shared" si="43"/>
        <v>0.82499999999999996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228.7037037037037</v>
      </c>
      <c r="X180" s="390">
        <f>IFERROR(X172/H172,"0")+IFERROR(X173/H173,"0")+IFERROR(X174/H174,"0")+IFERROR(X175/H175,"0")+IFERROR(X176/H176,"0")+IFERROR(X177/H177,"0")+IFERROR(X178/H178,"0")+IFERROR(X179/H179,"0")</f>
        <v>230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2.1551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1235</v>
      </c>
      <c r="X181" s="390">
        <f>IFERROR(SUM(X172:X179),"0")</f>
        <v>1242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176</v>
      </c>
      <c r="X186" s="389">
        <f t="shared" si="44"/>
        <v>179.4</v>
      </c>
      <c r="Y186" s="36">
        <f>IFERROR(IF(X186=0,"",ROUNDUP(X186/H186,0)*0.02175),"")</f>
        <v>0.50024999999999997</v>
      </c>
      <c r="Z186" s="56"/>
      <c r="AA186" s="57"/>
      <c r="AE186" s="64"/>
      <c r="BB186" s="169" t="s">
        <v>1</v>
      </c>
      <c r="BL186" s="64">
        <f t="shared" si="45"/>
        <v>188.72615384615386</v>
      </c>
      <c r="BM186" s="64">
        <f t="shared" si="46"/>
        <v>192.37200000000004</v>
      </c>
      <c r="BN186" s="64">
        <f t="shared" si="47"/>
        <v>0.40293040293040294</v>
      </c>
      <c r="BO186" s="64">
        <f t="shared" si="48"/>
        <v>0.4107142857142857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305</v>
      </c>
      <c r="X188" s="389">
        <f t="shared" si="44"/>
        <v>313.2</v>
      </c>
      <c r="Y188" s="36">
        <f>IFERROR(IF(X188=0,"",ROUNDUP(X188/H188,0)*0.02175),"")</f>
        <v>0.78299999999999992</v>
      </c>
      <c r="Z188" s="56"/>
      <c r="AA188" s="57"/>
      <c r="AE188" s="64"/>
      <c r="BB188" s="171" t="s">
        <v>1</v>
      </c>
      <c r="BL188" s="64">
        <f t="shared" si="45"/>
        <v>324.77241379310345</v>
      </c>
      <c r="BM188" s="64">
        <f t="shared" si="46"/>
        <v>333.50400000000002</v>
      </c>
      <c r="BN188" s="64">
        <f t="shared" si="47"/>
        <v>0.6260262725779967</v>
      </c>
      <c r="BO188" s="64">
        <f t="shared" si="48"/>
        <v>0.64285714285714279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92</v>
      </c>
      <c r="X189" s="389">
        <f t="shared" si="44"/>
        <v>93.6</v>
      </c>
      <c r="Y189" s="36">
        <f>IFERROR(IF(X189=0,"",ROUNDUP(X189/H189,0)*0.00753),"")</f>
        <v>0.29366999999999999</v>
      </c>
      <c r="Z189" s="56"/>
      <c r="AA189" s="57"/>
      <c r="AE189" s="64"/>
      <c r="BB189" s="172" t="s">
        <v>1</v>
      </c>
      <c r="BL189" s="64">
        <f t="shared" si="45"/>
        <v>102.42666666666668</v>
      </c>
      <c r="BM189" s="64">
        <f t="shared" si="46"/>
        <v>104.208</v>
      </c>
      <c r="BN189" s="64">
        <f t="shared" si="47"/>
        <v>0.24572649572649574</v>
      </c>
      <c r="BO189" s="64">
        <f t="shared" si="48"/>
        <v>0.25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156</v>
      </c>
      <c r="X191" s="389">
        <f t="shared" si="44"/>
        <v>156</v>
      </c>
      <c r="Y191" s="36">
        <f>IFERROR(IF(X191=0,"",ROUNDUP(X191/H191,0)*0.00753),"")</f>
        <v>0.48945</v>
      </c>
      <c r="Z191" s="56"/>
      <c r="AA191" s="57"/>
      <c r="AE191" s="64"/>
      <c r="BB191" s="174" t="s">
        <v>1</v>
      </c>
      <c r="BL191" s="64">
        <f t="shared" si="45"/>
        <v>169.00000000000003</v>
      </c>
      <c r="BM191" s="64">
        <f t="shared" si="46"/>
        <v>169.00000000000003</v>
      </c>
      <c r="BN191" s="64">
        <f t="shared" si="47"/>
        <v>0.41666666666666663</v>
      </c>
      <c r="BO191" s="64">
        <f t="shared" si="48"/>
        <v>0.41666666666666663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123</v>
      </c>
      <c r="X193" s="389">
        <f t="shared" si="44"/>
        <v>124.8</v>
      </c>
      <c r="Y193" s="36">
        <f>IFERROR(IF(X193=0,"",ROUNDUP(X193/H193,0)*0.00753),"")</f>
        <v>0.39156000000000002</v>
      </c>
      <c r="Z193" s="56"/>
      <c r="AA193" s="57"/>
      <c r="AE193" s="64"/>
      <c r="BB193" s="176" t="s">
        <v>1</v>
      </c>
      <c r="BL193" s="64">
        <f t="shared" si="45"/>
        <v>137.86250000000001</v>
      </c>
      <c r="BM193" s="64">
        <f t="shared" si="46"/>
        <v>139.88</v>
      </c>
      <c r="BN193" s="64">
        <f t="shared" si="47"/>
        <v>0.32852564102564102</v>
      </c>
      <c r="BO193" s="64">
        <f t="shared" si="48"/>
        <v>0.33333333333333331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196</v>
      </c>
      <c r="X194" s="389">
        <f t="shared" si="44"/>
        <v>196.79999999999998</v>
      </c>
      <c r="Y194" s="36">
        <f>IFERROR(IF(X194=0,"",ROUNDUP(X194/H194,0)*0.00753),"")</f>
        <v>0.61746000000000001</v>
      </c>
      <c r="Z194" s="56"/>
      <c r="AA194" s="57"/>
      <c r="AE194" s="64"/>
      <c r="BB194" s="177" t="s">
        <v>1</v>
      </c>
      <c r="BL194" s="64">
        <f t="shared" si="45"/>
        <v>218.21333333333334</v>
      </c>
      <c r="BM194" s="64">
        <f t="shared" si="46"/>
        <v>219.10400000000001</v>
      </c>
      <c r="BN194" s="64">
        <f t="shared" si="47"/>
        <v>0.52350427350427353</v>
      </c>
      <c r="BO194" s="64">
        <f t="shared" si="48"/>
        <v>0.52564102564102566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164</v>
      </c>
      <c r="X195" s="389">
        <f t="shared" si="44"/>
        <v>165.6</v>
      </c>
      <c r="Y195" s="36">
        <f>IFERROR(IF(X195=0,"",ROUNDUP(X195/H195,0)*0.00753),"")</f>
        <v>0.51956999999999998</v>
      </c>
      <c r="Z195" s="56"/>
      <c r="AA195" s="57"/>
      <c r="AE195" s="64"/>
      <c r="BB195" s="178" t="s">
        <v>1</v>
      </c>
      <c r="BL195" s="64">
        <f t="shared" si="45"/>
        <v>182.58666666666667</v>
      </c>
      <c r="BM195" s="64">
        <f t="shared" si="46"/>
        <v>184.36800000000002</v>
      </c>
      <c r="BN195" s="64">
        <f t="shared" si="47"/>
        <v>0.43803418803418809</v>
      </c>
      <c r="BO195" s="64">
        <f t="shared" si="48"/>
        <v>0.44230769230769229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175</v>
      </c>
      <c r="X196" s="389">
        <f t="shared" si="44"/>
        <v>175.2</v>
      </c>
      <c r="Y196" s="36">
        <f>IFERROR(IF(X196=0,"",ROUNDUP(X196/H196,0)*0.00753),"")</f>
        <v>0.54969000000000001</v>
      </c>
      <c r="Z196" s="56"/>
      <c r="AA196" s="57"/>
      <c r="AE196" s="64"/>
      <c r="BB196" s="179" t="s">
        <v>1</v>
      </c>
      <c r="BL196" s="64">
        <f t="shared" si="45"/>
        <v>194.83333333333334</v>
      </c>
      <c r="BM196" s="64">
        <f t="shared" si="46"/>
        <v>195.05599999999998</v>
      </c>
      <c r="BN196" s="64">
        <f t="shared" si="47"/>
        <v>0.46741452991452992</v>
      </c>
      <c r="BO196" s="64">
        <f t="shared" si="48"/>
        <v>0.46794871794871795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115</v>
      </c>
      <c r="X197" s="389">
        <f t="shared" si="44"/>
        <v>115.19999999999999</v>
      </c>
      <c r="Y197" s="36">
        <f>IFERROR(IF(X197=0,"",ROUNDUP(X197/H197,0)*0.00753),"")</f>
        <v>0.36143999999999998</v>
      </c>
      <c r="Z197" s="56"/>
      <c r="AA197" s="57"/>
      <c r="AE197" s="64"/>
      <c r="BB197" s="180" t="s">
        <v>1</v>
      </c>
      <c r="BL197" s="64">
        <f t="shared" si="45"/>
        <v>128.32083333333333</v>
      </c>
      <c r="BM197" s="64">
        <f t="shared" si="46"/>
        <v>128.54399999999998</v>
      </c>
      <c r="BN197" s="64">
        <f t="shared" si="47"/>
        <v>0.30715811965811968</v>
      </c>
      <c r="BO197" s="64">
        <f t="shared" si="48"/>
        <v>0.30769230769230771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483.03824049513707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487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4.5060900000000004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1502</v>
      </c>
      <c r="X199" s="390">
        <f>IFERROR(SUM(X183:X197),"0")</f>
        <v>1519.8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36</v>
      </c>
      <c r="X203" s="389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3" t="s">
        <v>1</v>
      </c>
      <c r="BL203" s="64">
        <f>IFERROR(W203*I203/H203,"0")</f>
        <v>40.080000000000005</v>
      </c>
      <c r="BM203" s="64">
        <f>IFERROR(X203*I203/H203,"0")</f>
        <v>40.080000000000005</v>
      </c>
      <c r="BN203" s="64">
        <f>IFERROR(1/J203*(W203/H203),"0")</f>
        <v>9.6153846153846145E-2</v>
      </c>
      <c r="BO203" s="64">
        <f>IFERROR(1/J203*(X203/H203),"0")</f>
        <v>9.6153846153846145E-2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45</v>
      </c>
      <c r="X204" s="389">
        <f>IFERROR(IF(W204="",0,CEILING((W204/$H204),1)*$H204),"")</f>
        <v>45.6</v>
      </c>
      <c r="Y204" s="36">
        <f>IFERROR(IF(X204=0,"",ROUNDUP(X204/H204,0)*0.00753),"")</f>
        <v>0.14307</v>
      </c>
      <c r="Z204" s="56"/>
      <c r="AA204" s="57"/>
      <c r="AE204" s="64"/>
      <c r="BB204" s="184" t="s">
        <v>1</v>
      </c>
      <c r="BL204" s="64">
        <f>IFERROR(W204*I204/H204,"0")</f>
        <v>50.100000000000009</v>
      </c>
      <c r="BM204" s="64">
        <f>IFERROR(X204*I204/H204,"0")</f>
        <v>50.768000000000008</v>
      </c>
      <c r="BN204" s="64">
        <f>IFERROR(1/J204*(W204/H204),"0")</f>
        <v>0.12019230769230768</v>
      </c>
      <c r="BO204" s="64">
        <f>IFERROR(1/J204*(X204/H204),"0")</f>
        <v>0.12179487179487179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33.75</v>
      </c>
      <c r="X205" s="390">
        <f>IFERROR(X201/H201,"0")+IFERROR(X202/H202,"0")+IFERROR(X203/H203,"0")+IFERROR(X204/H204,"0")</f>
        <v>34</v>
      </c>
      <c r="Y205" s="390">
        <f>IFERROR(IF(Y201="",0,Y201),"0")+IFERROR(IF(Y202="",0,Y202),"0")+IFERROR(IF(Y203="",0,Y203),"0")+IFERROR(IF(Y204="",0,Y204),"0")</f>
        <v>0.25602000000000003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81</v>
      </c>
      <c r="X206" s="390">
        <f>IFERROR(SUM(X201:X204),"0")</f>
        <v>81.599999999999994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156</v>
      </c>
      <c r="X211" s="389">
        <f t="shared" si="49"/>
        <v>162.4</v>
      </c>
      <c r="Y211" s="36">
        <f>IFERROR(IF(X211=0,"",ROUNDUP(X211/H211,0)*0.02175),"")</f>
        <v>0.30449999999999999</v>
      </c>
      <c r="Z211" s="56"/>
      <c r="AA211" s="57"/>
      <c r="AE211" s="64"/>
      <c r="BB211" s="187" t="s">
        <v>1</v>
      </c>
      <c r="BL211" s="64">
        <f t="shared" si="50"/>
        <v>162.45517241379312</v>
      </c>
      <c r="BM211" s="64">
        <f t="shared" si="51"/>
        <v>169.12</v>
      </c>
      <c r="BN211" s="64">
        <f t="shared" si="52"/>
        <v>0.24014778325123154</v>
      </c>
      <c r="BO211" s="64">
        <f t="shared" si="53"/>
        <v>0.25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13.448275862068966</v>
      </c>
      <c r="X216" s="390">
        <f>IFERROR(X209/H209,"0")+IFERROR(X210/H210,"0")+IFERROR(X211/H211,"0")+IFERROR(X212/H212,"0")+IFERROR(X213/H213,"0")+IFERROR(X214/H214,"0")+IFERROR(X215/H215,"0")</f>
        <v>14.000000000000002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0.30449999999999999</v>
      </c>
      <c r="Z216" s="391"/>
      <c r="AA216" s="391"/>
    </row>
    <row r="217" spans="1:67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156</v>
      </c>
      <c r="X217" s="390">
        <f>IFERROR(SUM(X209:X215),"0")</f>
        <v>162.4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361</v>
      </c>
      <c r="X226" s="389">
        <f t="shared" ref="X226:X231" si="54">IFERROR(IF(W226="",0,CEILING((W226/$H226),1)*$H226),"")</f>
        <v>371.2</v>
      </c>
      <c r="Y226" s="36">
        <f>IFERROR(IF(X226=0,"",ROUNDUP(X226/H226,0)*0.02175),"")</f>
        <v>0.69599999999999995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375.9379310344828</v>
      </c>
      <c r="BM226" s="64">
        <f t="shared" ref="BM226:BM231" si="56">IFERROR(X226*I226/H226,"0")</f>
        <v>386.55999999999995</v>
      </c>
      <c r="BN226" s="64">
        <f t="shared" ref="BN226:BN231" si="57">IFERROR(1/J226*(W226/H226),"0")</f>
        <v>0.55572660098522164</v>
      </c>
      <c r="BO226" s="64">
        <f t="shared" ref="BO226:BO231" si="58">IFERROR(1/J226*(X226/H226),"0")</f>
        <v>0.5714285714285714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32.120689655172413</v>
      </c>
      <c r="X232" s="390">
        <f>IFERROR(X226/H226,"0")+IFERROR(X227/H227,"0")+IFERROR(X228/H228,"0")+IFERROR(X229/H229,"0")+IFERROR(X230/H230,"0")+IFERROR(X231/H231,"0")</f>
        <v>33</v>
      </c>
      <c r="Y232" s="390">
        <f>IFERROR(IF(Y226="",0,Y226),"0")+IFERROR(IF(Y227="",0,Y227),"0")+IFERROR(IF(Y228="",0,Y228),"0")+IFERROR(IF(Y229="",0,Y229),"0")+IFERROR(IF(Y230="",0,Y230),"0")+IFERROR(IF(Y231="",0,Y231),"0")</f>
        <v>0.70536999999999994</v>
      </c>
      <c r="Z232" s="391"/>
      <c r="AA232" s="391"/>
    </row>
    <row r="233" spans="1:67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365</v>
      </c>
      <c r="X233" s="390">
        <f>IFERROR(SUM(X226:X231),"0")</f>
        <v>375.2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25</v>
      </c>
      <c r="X266" s="389">
        <f t="shared" si="65"/>
        <v>27</v>
      </c>
      <c r="Y266" s="36">
        <f>IFERROR(IF(X266=0,"",ROUNDUP(X266/H266,0)*0.00753),"")</f>
        <v>7.5300000000000006E-2</v>
      </c>
      <c r="Z266" s="56"/>
      <c r="AA266" s="57"/>
      <c r="AE266" s="64"/>
      <c r="BB266" s="225" t="s">
        <v>1</v>
      </c>
      <c r="BL266" s="64">
        <f t="shared" si="66"/>
        <v>27.574074074074073</v>
      </c>
      <c r="BM266" s="64">
        <f t="shared" si="67"/>
        <v>29.78</v>
      </c>
      <c r="BN266" s="64">
        <f t="shared" si="68"/>
        <v>5.9354226020892686E-2</v>
      </c>
      <c r="BO266" s="64">
        <f t="shared" si="69"/>
        <v>6.4102564102564097E-2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9.2592592592592595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10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7.5300000000000006E-2</v>
      </c>
      <c r="Z269" s="391"/>
      <c r="AA269" s="391"/>
    </row>
    <row r="270" spans="1:67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25</v>
      </c>
      <c r="X270" s="390">
        <f>IFERROR(SUM(X259:X268),"0")</f>
        <v>27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304</v>
      </c>
      <c r="X272" s="389">
        <f>IFERROR(IF(W272="",0,CEILING((W272/$H272),1)*$H272),"")</f>
        <v>310.8</v>
      </c>
      <c r="Y272" s="36">
        <f>IFERROR(IF(X272=0,"",ROUNDUP(X272/H272,0)*0.02175),"")</f>
        <v>0.80474999999999997</v>
      </c>
      <c r="Z272" s="56"/>
      <c r="AA272" s="57"/>
      <c r="AE272" s="64"/>
      <c r="BB272" s="228" t="s">
        <v>1</v>
      </c>
      <c r="BL272" s="64">
        <f>IFERROR(W272*I272/H272,"0")</f>
        <v>324.41142857142859</v>
      </c>
      <c r="BM272" s="64">
        <f>IFERROR(X272*I272/H272,"0")</f>
        <v>331.66800000000001</v>
      </c>
      <c r="BN272" s="64">
        <f>IFERROR(1/J272*(W272/H272),"0")</f>
        <v>0.64625850340136048</v>
      </c>
      <c r="BO272" s="64">
        <f>IFERROR(1/J272*(X272/H272),"0")</f>
        <v>0.6607142857142857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207</v>
      </c>
      <c r="X274" s="389">
        <f>IFERROR(IF(W274="",0,CEILING((W274/$H274),1)*$H274),"")</f>
        <v>210.6</v>
      </c>
      <c r="Y274" s="36">
        <f>IFERROR(IF(X274=0,"",ROUNDUP(X274/H274,0)*0.02175),"")</f>
        <v>0.58724999999999994</v>
      </c>
      <c r="Z274" s="56"/>
      <c r="AA274" s="57"/>
      <c r="AE274" s="64"/>
      <c r="BB274" s="230" t="s">
        <v>1</v>
      </c>
      <c r="BL274" s="64">
        <f>IFERROR(W274*I274/H274,"0")</f>
        <v>221.96769230769235</v>
      </c>
      <c r="BM274" s="64">
        <f>IFERROR(X274*I274/H274,"0")</f>
        <v>225.82800000000003</v>
      </c>
      <c r="BN274" s="64">
        <f>IFERROR(1/J274*(W274/H274),"0")</f>
        <v>0.47390109890109888</v>
      </c>
      <c r="BO274" s="64">
        <f>IFERROR(1/J274*(X274/H274),"0")</f>
        <v>0.4821428571428571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191</v>
      </c>
      <c r="X275" s="389">
        <f>IFERROR(IF(W275="",0,CEILING((W275/$H275),1)*$H275),"")</f>
        <v>193.20000000000002</v>
      </c>
      <c r="Y275" s="36">
        <f>IFERROR(IF(X275=0,"",ROUNDUP(X275/H275,0)*0.02175),"")</f>
        <v>0.50024999999999997</v>
      </c>
      <c r="Z275" s="56"/>
      <c r="AA275" s="57"/>
      <c r="AE275" s="64"/>
      <c r="BB275" s="231" t="s">
        <v>1</v>
      </c>
      <c r="BL275" s="64">
        <f>IFERROR(W275*I275/H275,"0")</f>
        <v>203.82428571428571</v>
      </c>
      <c r="BM275" s="64">
        <f>IFERROR(X275*I275/H275,"0")</f>
        <v>206.17200000000003</v>
      </c>
      <c r="BN275" s="64">
        <f>IFERROR(1/J275*(W275/H275),"0")</f>
        <v>0.40603741496598633</v>
      </c>
      <c r="BO275" s="64">
        <f>IFERROR(1/J275*(X275/H275),"0")</f>
        <v>0.4107142857142857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85.467032967032964</v>
      </c>
      <c r="X276" s="390">
        <f>IFERROR(X272/H272,"0")+IFERROR(X273/H273,"0")+IFERROR(X274/H274,"0")+IFERROR(X275/H275,"0")</f>
        <v>87</v>
      </c>
      <c r="Y276" s="390">
        <f>IFERROR(IF(Y272="",0,Y272),"0")+IFERROR(IF(Y273="",0,Y273),"0")+IFERROR(IF(Y274="",0,Y274),"0")+IFERROR(IF(Y275="",0,Y275),"0")</f>
        <v>1.8922499999999998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702</v>
      </c>
      <c r="X277" s="390">
        <f>IFERROR(SUM(X272:X275),"0")</f>
        <v>714.6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24</v>
      </c>
      <c r="X281" s="389">
        <f>IFERROR(IF(W281="",0,CEILING((W281/$H281),1)*$H281),"")</f>
        <v>25.5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27.294117647058822</v>
      </c>
      <c r="BM281" s="64">
        <f>IFERROR(X281*I281/H281,"0")</f>
        <v>29.000000000000004</v>
      </c>
      <c r="BN281" s="64">
        <f>IFERROR(1/J281*(W281/H281),"0")</f>
        <v>6.0331825037707391E-2</v>
      </c>
      <c r="BO281" s="64">
        <f>IFERROR(1/J281*(X281/H281),"0")</f>
        <v>6.4102564102564097E-2</v>
      </c>
    </row>
    <row r="282" spans="1:67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9.4117647058823533</v>
      </c>
      <c r="X282" s="390">
        <f>IFERROR(X279/H279,"0")+IFERROR(X280/H280,"0")+IFERROR(X281/H281,"0")</f>
        <v>10</v>
      </c>
      <c r="Y282" s="390">
        <f>IFERROR(IF(Y279="",0,Y279),"0")+IFERROR(IF(Y280="",0,Y280),"0")+IFERROR(IF(Y281="",0,Y281),"0")</f>
        <v>7.5300000000000006E-2</v>
      </c>
      <c r="Z282" s="391"/>
      <c r="AA282" s="391"/>
    </row>
    <row r="283" spans="1:67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24</v>
      </c>
      <c r="X283" s="390">
        <f>IFERROR(SUM(X279:X281),"0")</f>
        <v>25.5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57</v>
      </c>
      <c r="X312" s="389">
        <f>IFERROR(IF(W312="",0,CEILING((W312/$H312),1)*$H312),"")</f>
        <v>64.8</v>
      </c>
      <c r="Y312" s="36">
        <f>IFERROR(IF(X312=0,"",ROUNDUP(X312/H312,0)*0.02175),"")</f>
        <v>0.17399999999999999</v>
      </c>
      <c r="Z312" s="56"/>
      <c r="AA312" s="57"/>
      <c r="AE312" s="64"/>
      <c r="BB312" s="248" t="s">
        <v>1</v>
      </c>
      <c r="BL312" s="64">
        <f>IFERROR(W312*I312/H312,"0")</f>
        <v>60.968888888888884</v>
      </c>
      <c r="BM312" s="64">
        <f>IFERROR(X312*I312/H312,"0")</f>
        <v>69.311999999999998</v>
      </c>
      <c r="BN312" s="64">
        <f>IFERROR(1/J312*(W312/H312),"0")</f>
        <v>0.12566137566137567</v>
      </c>
      <c r="BO312" s="64">
        <f>IFERROR(1/J312*(X312/H312),"0")</f>
        <v>0.14285714285714285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7.0370370370370372</v>
      </c>
      <c r="X315" s="390">
        <f>IFERROR(X312/H312,"0")+IFERROR(X313/H313,"0")+IFERROR(X314/H314,"0")</f>
        <v>8</v>
      </c>
      <c r="Y315" s="390">
        <f>IFERROR(IF(Y312="",0,Y312),"0")+IFERROR(IF(Y313="",0,Y313),"0")+IFERROR(IF(Y314="",0,Y314),"0")</f>
        <v>0.17399999999999999</v>
      </c>
      <c r="Z315" s="391"/>
      <c r="AA315" s="391"/>
    </row>
    <row r="316" spans="1:67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57</v>
      </c>
      <c r="X316" s="390">
        <f>IFERROR(SUM(X312:X314),"0")</f>
        <v>64.8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3</v>
      </c>
      <c r="X322" s="389">
        <f>IFERROR(IF(W322="",0,CEILING((W322/$H322),1)*$H322),"")</f>
        <v>5.0999999999999996</v>
      </c>
      <c r="Y322" s="36">
        <f>IFERROR(IF(X322=0,"",ROUNDUP(X322/H322,0)*0.00753),"")</f>
        <v>1.506E-2</v>
      </c>
      <c r="Z322" s="56"/>
      <c r="AA322" s="57"/>
      <c r="AE322" s="64"/>
      <c r="BB322" s="252" t="s">
        <v>1</v>
      </c>
      <c r="BL322" s="64">
        <f>IFERROR(W322*I322/H322,"0")</f>
        <v>3.5000000000000004</v>
      </c>
      <c r="BM322" s="64">
        <f>IFERROR(X322*I322/H322,"0")</f>
        <v>5.95</v>
      </c>
      <c r="BN322" s="64">
        <f>IFERROR(1/J322*(W322/H322),"0")</f>
        <v>7.5414781297134239E-3</v>
      </c>
      <c r="BO322" s="64">
        <f>IFERROR(1/J322*(X322/H322),"0")</f>
        <v>1.282051282051282E-2</v>
      </c>
    </row>
    <row r="323" spans="1:67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1.1764705882352942</v>
      </c>
      <c r="X323" s="390">
        <f>IFERROR(X322/H322,"0")</f>
        <v>2</v>
      </c>
      <c r="Y323" s="390">
        <f>IFERROR(IF(Y322="",0,Y322),"0")</f>
        <v>1.506E-2</v>
      </c>
      <c r="Z323" s="391"/>
      <c r="AA323" s="391"/>
    </row>
    <row r="324" spans="1:67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3</v>
      </c>
      <c r="X324" s="390">
        <f>IFERROR(SUM(X322:X322),"0")</f>
        <v>5.0999999999999996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1350</v>
      </c>
      <c r="X330" s="389">
        <f t="shared" si="75"/>
        <v>1350</v>
      </c>
      <c r="Y330" s="36">
        <f>IFERROR(IF(X330=0,"",ROUNDUP(X330/H330,0)*0.02175),"")</f>
        <v>1.9574999999999998</v>
      </c>
      <c r="Z330" s="56"/>
      <c r="AA330" s="57"/>
      <c r="AE330" s="64"/>
      <c r="BB330" s="255" t="s">
        <v>1</v>
      </c>
      <c r="BL330" s="64">
        <f t="shared" si="76"/>
        <v>1393.2</v>
      </c>
      <c r="BM330" s="64">
        <f t="shared" si="77"/>
        <v>1393.2</v>
      </c>
      <c r="BN330" s="64">
        <f t="shared" si="78"/>
        <v>1.875</v>
      </c>
      <c r="BO330" s="64">
        <f t="shared" si="79"/>
        <v>1.875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1000</v>
      </c>
      <c r="X332" s="389">
        <f t="shared" si="7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7" t="s">
        <v>1</v>
      </c>
      <c r="BL332" s="64">
        <f t="shared" si="76"/>
        <v>1032</v>
      </c>
      <c r="BM332" s="64">
        <f t="shared" si="77"/>
        <v>1037.1600000000001</v>
      </c>
      <c r="BN332" s="64">
        <f t="shared" si="78"/>
        <v>1.3888888888888888</v>
      </c>
      <c r="BO332" s="64">
        <f t="shared" si="79"/>
        <v>1.3958333333333333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431</v>
      </c>
      <c r="X334" s="389">
        <f t="shared" si="75"/>
        <v>435</v>
      </c>
      <c r="Y334" s="36">
        <f>IFERROR(IF(X334=0,"",ROUNDUP(X334/H334,0)*0.02175),"")</f>
        <v>0.63074999999999992</v>
      </c>
      <c r="Z334" s="56"/>
      <c r="AA334" s="57"/>
      <c r="AE334" s="64"/>
      <c r="BB334" s="259" t="s">
        <v>1</v>
      </c>
      <c r="BL334" s="64">
        <f t="shared" si="76"/>
        <v>444.79200000000003</v>
      </c>
      <c r="BM334" s="64">
        <f t="shared" si="77"/>
        <v>448.92</v>
      </c>
      <c r="BN334" s="64">
        <f t="shared" si="78"/>
        <v>0.59861111111111109</v>
      </c>
      <c r="BO334" s="64">
        <f t="shared" si="79"/>
        <v>0.60416666666666663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185.40000000000003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186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4.0454999999999997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2781</v>
      </c>
      <c r="X340" s="390">
        <f>IFERROR(SUM(X328:X338),"0")</f>
        <v>2790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1300</v>
      </c>
      <c r="X342" s="389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64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86.666666666666671</v>
      </c>
      <c r="X346" s="390">
        <f>IFERROR(X342/H342,"0")+IFERROR(X343/H343,"0")+IFERROR(X344/H344,"0")+IFERROR(X345/H345,"0")</f>
        <v>87</v>
      </c>
      <c r="Y346" s="390">
        <f>IFERROR(IF(Y342="",0,Y342),"0")+IFERROR(IF(Y343="",0,Y343),"0")+IFERROR(IF(Y344="",0,Y344),"0")+IFERROR(IF(Y345="",0,Y345),"0")</f>
        <v>1.8922499999999998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1300</v>
      </c>
      <c r="X347" s="390">
        <f>IFERROR(SUM(X342:X345),"0")</f>
        <v>1305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56</v>
      </c>
      <c r="X351" s="389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64"/>
      <c r="BB351" s="270" t="s">
        <v>1</v>
      </c>
      <c r="BL351" s="64">
        <f>IFERROR(W351*I351/H351,"0")</f>
        <v>60.049230769230775</v>
      </c>
      <c r="BM351" s="64">
        <f>IFERROR(X351*I351/H351,"0")</f>
        <v>66.912000000000006</v>
      </c>
      <c r="BN351" s="64">
        <f>IFERROR(1/J351*(W351/H351),"0")</f>
        <v>0.12820512820512819</v>
      </c>
      <c r="BO351" s="64">
        <f>IFERROR(1/J351*(X351/H351),"0")</f>
        <v>0.14285714285714285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7.1794871794871797</v>
      </c>
      <c r="X353" s="390">
        <f>IFERROR(X349/H349,"0")+IFERROR(X350/H350,"0")+IFERROR(X351/H351,"0")+IFERROR(X352/H352,"0")</f>
        <v>8</v>
      </c>
      <c r="Y353" s="390">
        <f>IFERROR(IF(Y349="",0,Y349),"0")+IFERROR(IF(Y350="",0,Y350),"0")+IFERROR(IF(Y351="",0,Y351),"0")+IFERROR(IF(Y352="",0,Y352),"0")</f>
        <v>0.17399999999999999</v>
      </c>
      <c r="Z353" s="391"/>
      <c r="AA353" s="391"/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56</v>
      </c>
      <c r="X354" s="390">
        <f>IFERROR(SUM(X349:X352),"0")</f>
        <v>62.4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223</v>
      </c>
      <c r="X357" s="389">
        <f>IFERROR(IF(W357="",0,CEILING((W357/$H357),1)*$H357),"")</f>
        <v>226.2</v>
      </c>
      <c r="Y357" s="36">
        <f>IFERROR(IF(X357=0,"",ROUNDUP(X357/H357,0)*0.02175),"")</f>
        <v>0.63074999999999992</v>
      </c>
      <c r="Z357" s="56"/>
      <c r="AA357" s="57"/>
      <c r="AE357" s="64"/>
      <c r="BB357" s="273" t="s">
        <v>1</v>
      </c>
      <c r="BL357" s="64">
        <f>IFERROR(W357*I357/H357,"0")</f>
        <v>239.12461538461542</v>
      </c>
      <c r="BM357" s="64">
        <f>IFERROR(X357*I357/H357,"0")</f>
        <v>242.55600000000004</v>
      </c>
      <c r="BN357" s="64">
        <f>IFERROR(1/J357*(W357/H357),"0")</f>
        <v>0.51053113553113549</v>
      </c>
      <c r="BO357" s="64">
        <f>IFERROR(1/J357*(X357/H357),"0")</f>
        <v>0.51785714285714279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28.589743589743591</v>
      </c>
      <c r="X358" s="390">
        <f>IFERROR(X356/H356,"0")+IFERROR(X357/H357,"0")</f>
        <v>29</v>
      </c>
      <c r="Y358" s="390">
        <f>IFERROR(IF(Y356="",0,Y356),"0")+IFERROR(IF(Y357="",0,Y357),"0")</f>
        <v>0.63074999999999992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223</v>
      </c>
      <c r="X359" s="390">
        <f>IFERROR(SUM(X356:X357),"0")</f>
        <v>226.2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69</v>
      </c>
      <c r="X362" s="389">
        <f>IFERROR(IF(W362="",0,CEILING((W362/$H362),1)*$H362),"")</f>
        <v>75.600000000000009</v>
      </c>
      <c r="Y362" s="36">
        <f>IFERROR(IF(X362=0,"",ROUNDUP(X362/H362,0)*0.02175),"")</f>
        <v>0.15225</v>
      </c>
      <c r="Z362" s="56"/>
      <c r="AA362" s="57"/>
      <c r="AE362" s="64"/>
      <c r="BB362" s="274" t="s">
        <v>1</v>
      </c>
      <c r="BL362" s="64">
        <f>IFERROR(W362*I362/H362,"0")</f>
        <v>72.066666666666663</v>
      </c>
      <c r="BM362" s="64">
        <f>IFERROR(X362*I362/H362,"0")</f>
        <v>78.959999999999994</v>
      </c>
      <c r="BN362" s="64">
        <f>IFERROR(1/J362*(W362/H362),"0")</f>
        <v>0.11408730158730157</v>
      </c>
      <c r="BO362" s="64">
        <f>IFERROR(1/J362*(X362/H362),"0")</f>
        <v>0.125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6.3888888888888884</v>
      </c>
      <c r="X365" s="390">
        <f>IFERROR(X362/H362,"0")+IFERROR(X363/H363,"0")+IFERROR(X364/H364,"0")</f>
        <v>7</v>
      </c>
      <c r="Y365" s="390">
        <f>IFERROR(IF(Y362="",0,Y362),"0")+IFERROR(IF(Y363="",0,Y363),"0")+IFERROR(IF(Y364="",0,Y364),"0")</f>
        <v>0.15225</v>
      </c>
      <c r="Z365" s="391"/>
      <c r="AA365" s="391"/>
    </row>
    <row r="366" spans="1:67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69</v>
      </c>
      <c r="X366" s="390">
        <f>IFERROR(SUM(X362:X364),"0")</f>
        <v>75.600000000000009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476</v>
      </c>
      <c r="X375" s="389">
        <f>IFERROR(IF(W375="",0,CEILING((W375/$H375),1)*$H375),"")</f>
        <v>483.59999999999997</v>
      </c>
      <c r="Y375" s="36">
        <f>IFERROR(IF(X375=0,"",ROUNDUP(X375/H375,0)*0.02175),"")</f>
        <v>1.3484999999999998</v>
      </c>
      <c r="Z375" s="56"/>
      <c r="AA375" s="57"/>
      <c r="AE375" s="64"/>
      <c r="BB375" s="281" t="s">
        <v>1</v>
      </c>
      <c r="BL375" s="64">
        <f>IFERROR(W375*I375/H375,"0")</f>
        <v>510.4184615384616</v>
      </c>
      <c r="BM375" s="64">
        <f>IFERROR(X375*I375/H375,"0")</f>
        <v>518.5680000000001</v>
      </c>
      <c r="BN375" s="64">
        <f>IFERROR(1/J375*(W375/H375),"0")</f>
        <v>1.0897435897435896</v>
      </c>
      <c r="BO375" s="64">
        <f>IFERROR(1/J375*(X375/H375),"0")</f>
        <v>1.107142857142857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61.025641025641029</v>
      </c>
      <c r="X380" s="390">
        <f>IFERROR(X375/H375,"0")+IFERROR(X376/H376,"0")+IFERROR(X377/H377,"0")+IFERROR(X378/H378,"0")+IFERROR(X379/H379,"0")</f>
        <v>62</v>
      </c>
      <c r="Y380" s="390">
        <f>IFERROR(IF(Y375="",0,Y375),"0")+IFERROR(IF(Y376="",0,Y376),"0")+IFERROR(IF(Y377="",0,Y377),"0")+IFERROR(IF(Y378="",0,Y378),"0")+IFERROR(IF(Y379="",0,Y379),"0")</f>
        <v>1.3484999999999998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476</v>
      </c>
      <c r="X381" s="390">
        <f>IFERROR(SUM(X375:X379),"0")</f>
        <v>483.59999999999997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82</v>
      </c>
      <c r="X395" s="389">
        <f t="shared" ref="X395:X407" si="80">IFERROR(IF(W395="",0,CEILING((W395/$H395),1)*$H395),"")</f>
        <v>84</v>
      </c>
      <c r="Y395" s="36">
        <f>IFERROR(IF(X395=0,"",ROUNDUP(X395/H395,0)*0.00753),"")</f>
        <v>0.15060000000000001</v>
      </c>
      <c r="Z395" s="56"/>
      <c r="AA395" s="57"/>
      <c r="AE395" s="64"/>
      <c r="BB395" s="290" t="s">
        <v>1</v>
      </c>
      <c r="BL395" s="64">
        <f t="shared" ref="BL395:BL407" si="81">IFERROR(W395*I395/H395,"0")</f>
        <v>86.490476190476187</v>
      </c>
      <c r="BM395" s="64">
        <f t="shared" ref="BM395:BM407" si="82">IFERROR(X395*I395/H395,"0")</f>
        <v>88.6</v>
      </c>
      <c r="BN395" s="64">
        <f t="shared" ref="BN395:BN407" si="83">IFERROR(1/J395*(W395/H395),"0")</f>
        <v>0.12515262515262512</v>
      </c>
      <c r="BO395" s="64">
        <f t="shared" ref="BO395:BO407" si="84">IFERROR(1/J395*(X395/H395),"0")</f>
        <v>0.12820512820512819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124</v>
      </c>
      <c r="X397" s="389">
        <f t="shared" si="80"/>
        <v>126</v>
      </c>
      <c r="Y397" s="36">
        <f>IFERROR(IF(X397=0,"",ROUNDUP(X397/H397,0)*0.00753),"")</f>
        <v>0.22590000000000002</v>
      </c>
      <c r="Z397" s="56"/>
      <c r="AA397" s="57"/>
      <c r="AE397" s="64"/>
      <c r="BB397" s="292" t="s">
        <v>1</v>
      </c>
      <c r="BL397" s="64">
        <f t="shared" si="81"/>
        <v>130.79047619047617</v>
      </c>
      <c r="BM397" s="64">
        <f t="shared" si="82"/>
        <v>132.89999999999998</v>
      </c>
      <c r="BN397" s="64">
        <f t="shared" si="83"/>
        <v>0.18925518925518925</v>
      </c>
      <c r="BO397" s="64">
        <f t="shared" si="84"/>
        <v>0.19230769230769229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8</v>
      </c>
      <c r="X402" s="389">
        <f t="shared" si="80"/>
        <v>8.4</v>
      </c>
      <c r="Y402" s="36">
        <f t="shared" si="85"/>
        <v>2.0080000000000001E-2</v>
      </c>
      <c r="Z402" s="56"/>
      <c r="AA402" s="57"/>
      <c r="AE402" s="64"/>
      <c r="BB402" s="297" t="s">
        <v>1</v>
      </c>
      <c r="BL402" s="64">
        <f t="shared" si="81"/>
        <v>8.4952380952380953</v>
      </c>
      <c r="BM402" s="64">
        <f t="shared" si="82"/>
        <v>8.92</v>
      </c>
      <c r="BN402" s="64">
        <f t="shared" si="83"/>
        <v>1.6280016280016282E-2</v>
      </c>
      <c r="BO402" s="64">
        <f t="shared" si="84"/>
        <v>1.7094017094017096E-2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7</v>
      </c>
      <c r="X406" s="389">
        <f t="shared" si="80"/>
        <v>8.4</v>
      </c>
      <c r="Y406" s="36">
        <f t="shared" si="85"/>
        <v>2.0080000000000001E-2</v>
      </c>
      <c r="Z406" s="56"/>
      <c r="AA406" s="57"/>
      <c r="AE406" s="64"/>
      <c r="BB406" s="301" t="s">
        <v>1</v>
      </c>
      <c r="BL406" s="64">
        <f t="shared" si="81"/>
        <v>7.4333333333333327</v>
      </c>
      <c r="BM406" s="64">
        <f t="shared" si="82"/>
        <v>8.92</v>
      </c>
      <c r="BN406" s="64">
        <f t="shared" si="83"/>
        <v>1.4245014245014245E-2</v>
      </c>
      <c r="BO406" s="64">
        <f t="shared" si="84"/>
        <v>1.7094017094017096E-2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56.19047619047619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58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0.41666000000000003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221</v>
      </c>
      <c r="X409" s="390">
        <f>IFERROR(SUM(X395:X407),"0")</f>
        <v>226.8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2</v>
      </c>
      <c r="X421" s="389">
        <f>IFERROR(IF(W421="",0,CEILING((W421/$H421),1)*$H421),"")</f>
        <v>2.4</v>
      </c>
      <c r="Y421" s="36">
        <f>IFERROR(IF(X421=0,"",ROUNDUP(X421/H421,0)*0.00627),"")</f>
        <v>1.2540000000000001E-2</v>
      </c>
      <c r="Z421" s="56"/>
      <c r="AA421" s="57"/>
      <c r="AE421" s="64"/>
      <c r="BB421" s="307" t="s">
        <v>1</v>
      </c>
      <c r="BL421" s="64">
        <f>IFERROR(W421*I421/H421,"0")</f>
        <v>3</v>
      </c>
      <c r="BM421" s="64">
        <f>IFERROR(X421*I421/H421,"0")</f>
        <v>3.6000000000000005</v>
      </c>
      <c r="BN421" s="64">
        <f>IFERROR(1/J421*(W421/H421),"0")</f>
        <v>8.3333333333333332E-3</v>
      </c>
      <c r="BO421" s="64">
        <f>IFERROR(1/J421*(X421/H421),"0")</f>
        <v>0.01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1.6666666666666667</v>
      </c>
      <c r="X424" s="390">
        <f>IFERROR(X421/H421,"0")+IFERROR(X422/H422,"0")+IFERROR(X423/H423,"0")</f>
        <v>2</v>
      </c>
      <c r="Y424" s="390">
        <f>IFERROR(IF(Y421="",0,Y421),"0")+IFERROR(IF(Y422="",0,Y422),"0")+IFERROR(IF(Y423="",0,Y423),"0")</f>
        <v>1.2540000000000001E-2</v>
      </c>
      <c r="Z424" s="391"/>
      <c r="AA424" s="391"/>
    </row>
    <row r="425" spans="1:67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2</v>
      </c>
      <c r="X425" s="390">
        <f>IFERROR(SUM(X421:X423),"0")</f>
        <v>2.4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68</v>
      </c>
      <c r="X433" s="389">
        <f t="shared" ref="X433:X438" si="86">IFERROR(IF(W433="",0,CEILING((W433/$H433),1)*$H433),"")</f>
        <v>71.400000000000006</v>
      </c>
      <c r="Y433" s="36">
        <f>IFERROR(IF(X433=0,"",ROUNDUP(X433/H433,0)*0.00753),"")</f>
        <v>0.12801000000000001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71.723809523809521</v>
      </c>
      <c r="BM433" s="64">
        <f t="shared" ref="BM433:BM438" si="88">IFERROR(X433*I433/H433,"0")</f>
        <v>75.31</v>
      </c>
      <c r="BN433" s="64">
        <f t="shared" ref="BN433:BN438" si="89">IFERROR(1/J433*(W433/H433),"0")</f>
        <v>0.10378510378510378</v>
      </c>
      <c r="BO433" s="64">
        <f t="shared" ref="BO433:BO438" si="90">IFERROR(1/J433*(X433/H433),"0")</f>
        <v>0.10897435897435898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16.19047619047619</v>
      </c>
      <c r="X439" s="390">
        <f>IFERROR(X433/H433,"0")+IFERROR(X434/H434,"0")+IFERROR(X435/H435,"0")+IFERROR(X436/H436,"0")+IFERROR(X437/H437,"0")+IFERROR(X438/H438,"0")</f>
        <v>17</v>
      </c>
      <c r="Y439" s="390">
        <f>IFERROR(IF(Y433="",0,Y433),"0")+IFERROR(IF(Y434="",0,Y434),"0")+IFERROR(IF(Y435="",0,Y435),"0")+IFERROR(IF(Y436="",0,Y436),"0")+IFERROR(IF(Y437="",0,Y437),"0")+IFERROR(IF(Y438="",0,Y438),"0")</f>
        <v>0.12801000000000001</v>
      </c>
      <c r="Z439" s="391"/>
      <c r="AA439" s="391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68</v>
      </c>
      <c r="X440" s="390">
        <f>IFERROR(SUM(X433:X438),"0")</f>
        <v>71.400000000000006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1</v>
      </c>
      <c r="X443" s="389">
        <f>IFERROR(IF(W443="",0,CEILING((W443/$H443),1)*$H443),"")</f>
        <v>2</v>
      </c>
      <c r="Y443" s="36">
        <f>IFERROR(IF(X443=0,"",ROUNDUP(X443/H443,0)*0.00627),"")</f>
        <v>6.2700000000000004E-3</v>
      </c>
      <c r="Z443" s="56"/>
      <c r="AA443" s="57"/>
      <c r="AE443" s="64"/>
      <c r="BB443" s="319" t="s">
        <v>1</v>
      </c>
      <c r="BL443" s="64">
        <f>IFERROR(W443*I443/H443,"0")</f>
        <v>1.3</v>
      </c>
      <c r="BM443" s="64">
        <f>IFERROR(X443*I443/H443,"0")</f>
        <v>2.6</v>
      </c>
      <c r="BN443" s="64">
        <f>IFERROR(1/J443*(W443/H443),"0")</f>
        <v>2.5000000000000001E-3</v>
      </c>
      <c r="BO443" s="64">
        <f>IFERROR(1/J443*(X443/H443),"0")</f>
        <v>5.0000000000000001E-3</v>
      </c>
    </row>
    <row r="444" spans="1:67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0.5</v>
      </c>
      <c r="X444" s="390">
        <f>IFERROR(X442/H442,"0")+IFERROR(X443/H443,"0")</f>
        <v>1</v>
      </c>
      <c r="Y444" s="390">
        <f>IFERROR(IF(Y442="",0,Y442),"0")+IFERROR(IF(Y443="",0,Y443),"0")</f>
        <v>6.2700000000000004E-3</v>
      </c>
      <c r="Z444" s="391"/>
      <c r="AA444" s="391"/>
    </row>
    <row r="445" spans="1:67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1</v>
      </c>
      <c r="X445" s="390">
        <f>IFERROR(SUM(X442:X443),"0")</f>
        <v>2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3</v>
      </c>
      <c r="X451" s="389">
        <f>IFERROR(IF(W451="",0,CEILING((W451/$H451),1)*$H451),"")</f>
        <v>3</v>
      </c>
      <c r="Y451" s="36">
        <f>IFERROR(IF(X451=0,"",ROUNDUP(X451/H451,0)*0.00627),"")</f>
        <v>6.2700000000000004E-3</v>
      </c>
      <c r="Z451" s="56"/>
      <c r="AA451" s="57"/>
      <c r="AE451" s="64"/>
      <c r="BB451" s="321" t="s">
        <v>1</v>
      </c>
      <c r="BL451" s="64">
        <f>IFERROR(W451*I451/H451,"0")</f>
        <v>3.6</v>
      </c>
      <c r="BM451" s="64">
        <f>IFERROR(X451*I451/H451,"0")</f>
        <v>3.6</v>
      </c>
      <c r="BN451" s="64">
        <f>IFERROR(1/J451*(W451/H451),"0")</f>
        <v>5.0000000000000001E-3</v>
      </c>
      <c r="BO451" s="64">
        <f>IFERROR(1/J451*(X451/H451),"0")</f>
        <v>5.0000000000000001E-3</v>
      </c>
    </row>
    <row r="452" spans="1:67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1</v>
      </c>
      <c r="X452" s="390">
        <f>IFERROR(X451/H451,"0")</f>
        <v>1</v>
      </c>
      <c r="Y452" s="390">
        <f>IFERROR(IF(Y451="",0,Y451),"0")</f>
        <v>6.2700000000000004E-3</v>
      </c>
      <c r="Z452" s="391"/>
      <c r="AA452" s="391"/>
    </row>
    <row r="453" spans="1:67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3</v>
      </c>
      <c r="X453" s="390">
        <f>IFERROR(SUM(X451:X451),"0")</f>
        <v>3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600</v>
      </c>
      <c r="X475" s="389">
        <f t="shared" si="91"/>
        <v>601.92000000000007</v>
      </c>
      <c r="Y475" s="36">
        <f t="shared" si="92"/>
        <v>1.36344</v>
      </c>
      <c r="Z475" s="56"/>
      <c r="AA475" s="57"/>
      <c r="AE475" s="64"/>
      <c r="BB475" s="329" t="s">
        <v>1</v>
      </c>
      <c r="BL475" s="64">
        <f t="shared" si="93"/>
        <v>640.90909090909088</v>
      </c>
      <c r="BM475" s="64">
        <f t="shared" si="94"/>
        <v>642.96</v>
      </c>
      <c r="BN475" s="64">
        <f t="shared" si="95"/>
        <v>1.0926573426573427</v>
      </c>
      <c r="BO475" s="64">
        <f t="shared" si="96"/>
        <v>1.0961538461538463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158</v>
      </c>
      <c r="X476" s="389">
        <f t="shared" si="91"/>
        <v>158.4</v>
      </c>
      <c r="Y476" s="36">
        <f t="shared" si="92"/>
        <v>0.35880000000000001</v>
      </c>
      <c r="Z476" s="56"/>
      <c r="AA476" s="57"/>
      <c r="AE476" s="64"/>
      <c r="BB476" s="330" t="s">
        <v>1</v>
      </c>
      <c r="BL476" s="64">
        <f t="shared" si="93"/>
        <v>168.77272727272725</v>
      </c>
      <c r="BM476" s="64">
        <f t="shared" si="94"/>
        <v>169.2</v>
      </c>
      <c r="BN476" s="64">
        <f t="shared" si="95"/>
        <v>0.28773310023310023</v>
      </c>
      <c r="BO476" s="64">
        <f t="shared" si="96"/>
        <v>0.28846153846153849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300</v>
      </c>
      <c r="X478" s="389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21</v>
      </c>
      <c r="X480" s="389">
        <f t="shared" si="91"/>
        <v>21.6</v>
      </c>
      <c r="Y480" s="36">
        <f>IFERROR(IF(X480=0,"",ROUNDUP(X480/H480,0)*0.00937),"")</f>
        <v>5.6219999999999999E-2</v>
      </c>
      <c r="Z480" s="56"/>
      <c r="AA480" s="57"/>
      <c r="AE480" s="64"/>
      <c r="BB480" s="334" t="s">
        <v>1</v>
      </c>
      <c r="BL480" s="64">
        <f t="shared" si="93"/>
        <v>22.4</v>
      </c>
      <c r="BM480" s="64">
        <f t="shared" si="94"/>
        <v>23.04</v>
      </c>
      <c r="BN480" s="64">
        <f t="shared" si="95"/>
        <v>4.8611111111111105E-2</v>
      </c>
      <c r="BO480" s="64">
        <f t="shared" si="96"/>
        <v>0.05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14</v>
      </c>
      <c r="X483" s="389">
        <f t="shared" si="91"/>
        <v>14.399999999999999</v>
      </c>
      <c r="Y483" s="36">
        <f>IFERROR(IF(X483=0,"",ROUNDUP(X483/H483,0)*0.00753),"")</f>
        <v>4.5179999999999998E-2</v>
      </c>
      <c r="Z483" s="56"/>
      <c r="AA483" s="57"/>
      <c r="AE483" s="64"/>
      <c r="BB483" s="337" t="s">
        <v>1</v>
      </c>
      <c r="BL483" s="64">
        <f t="shared" si="93"/>
        <v>15.166666666666666</v>
      </c>
      <c r="BM483" s="64">
        <f t="shared" si="94"/>
        <v>15.6</v>
      </c>
      <c r="BN483" s="64">
        <f t="shared" si="95"/>
        <v>3.7393162393162399E-2</v>
      </c>
      <c r="BO483" s="64">
        <f t="shared" si="96"/>
        <v>3.8461538461538464E-2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212.04545454545456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213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2.5053600000000005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1093</v>
      </c>
      <c r="X486" s="390">
        <f>IFERROR(SUM(X473:X484),"0")</f>
        <v>1097.2800000000002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375</v>
      </c>
      <c r="X488" s="389">
        <f>IFERROR(IF(W488="",0,CEILING((W488/$H488),1)*$H488),"")</f>
        <v>380.16</v>
      </c>
      <c r="Y488" s="36">
        <f>IFERROR(IF(X488=0,"",ROUNDUP(X488/H488,0)*0.01196),"")</f>
        <v>0.86112</v>
      </c>
      <c r="Z488" s="56"/>
      <c r="AA488" s="57"/>
      <c r="AE488" s="64"/>
      <c r="BB488" s="339" t="s">
        <v>1</v>
      </c>
      <c r="BL488" s="64">
        <f>IFERROR(W488*I488/H488,"0")</f>
        <v>400.56818181818181</v>
      </c>
      <c r="BM488" s="64">
        <f>IFERROR(X488*I488/H488,"0")</f>
        <v>406.08000000000004</v>
      </c>
      <c r="BN488" s="64">
        <f>IFERROR(1/J488*(W488/H488),"0")</f>
        <v>0.68291083916083917</v>
      </c>
      <c r="BO488" s="64">
        <f>IFERROR(1/J488*(X488/H488),"0")</f>
        <v>0.69230769230769229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43</v>
      </c>
      <c r="X489" s="389">
        <f>IFERROR(IF(W489="",0,CEILING((W489/$H489),1)*$H489),"")</f>
        <v>43.2</v>
      </c>
      <c r="Y489" s="36">
        <f>IFERROR(IF(X489=0,"",ROUNDUP(X489/H489,0)*0.00937),"")</f>
        <v>0.11244</v>
      </c>
      <c r="Z489" s="56"/>
      <c r="AA489" s="57"/>
      <c r="AE489" s="64"/>
      <c r="BB489" s="340" t="s">
        <v>1</v>
      </c>
      <c r="BL489" s="64">
        <f>IFERROR(W489*I489/H489,"0")</f>
        <v>45.866666666666667</v>
      </c>
      <c r="BM489" s="64">
        <f>IFERROR(X489*I489/H489,"0")</f>
        <v>46.08</v>
      </c>
      <c r="BN489" s="64">
        <f>IFERROR(1/J489*(W489/H489),"0")</f>
        <v>9.9537037037037035E-2</v>
      </c>
      <c r="BO489" s="64">
        <f>IFERROR(1/J489*(X489/H489),"0")</f>
        <v>0.1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82.967171717171709</v>
      </c>
      <c r="X490" s="390">
        <f>IFERROR(X488/H488,"0")+IFERROR(X489/H489,"0")</f>
        <v>84</v>
      </c>
      <c r="Y490" s="390">
        <f>IFERROR(IF(Y488="",0,Y488),"0")+IFERROR(IF(Y489="",0,Y489),"0")</f>
        <v>0.97355999999999998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418</v>
      </c>
      <c r="X491" s="390">
        <f>IFERROR(SUM(X488:X489),"0")</f>
        <v>423.36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386</v>
      </c>
      <c r="X493" s="389">
        <f t="shared" ref="X493:X498" si="97">IFERROR(IF(W493="",0,CEILING((W493/$H493),1)*$H493),"")</f>
        <v>390.72</v>
      </c>
      <c r="Y493" s="36">
        <f>IFERROR(IF(X493=0,"",ROUNDUP(X493/H493,0)*0.01196),"")</f>
        <v>0.88504000000000005</v>
      </c>
      <c r="Z493" s="56"/>
      <c r="AA493" s="57"/>
      <c r="AE493" s="64"/>
      <c r="BB493" s="341" t="s">
        <v>1</v>
      </c>
      <c r="BL493" s="64">
        <f t="shared" ref="BL493:BL498" si="98">IFERROR(W493*I493/H493,"0")</f>
        <v>412.31818181818181</v>
      </c>
      <c r="BM493" s="64">
        <f t="shared" ref="BM493:BM498" si="99">IFERROR(X493*I493/H493,"0")</f>
        <v>417.36</v>
      </c>
      <c r="BN493" s="64">
        <f t="shared" ref="BN493:BN498" si="100">IFERROR(1/J493*(W493/H493),"0")</f>
        <v>0.70294289044289049</v>
      </c>
      <c r="BO493" s="64">
        <f t="shared" ref="BO493:BO498" si="101">IFERROR(1/J493*(X493/H493),"0")</f>
        <v>0.71153846153846156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209</v>
      </c>
      <c r="X494" s="389">
        <f t="shared" si="97"/>
        <v>211.20000000000002</v>
      </c>
      <c r="Y494" s="36">
        <f>IFERROR(IF(X494=0,"",ROUNDUP(X494/H494,0)*0.01196),"")</f>
        <v>0.47839999999999999</v>
      </c>
      <c r="Z494" s="56"/>
      <c r="AA494" s="57"/>
      <c r="AE494" s="64"/>
      <c r="BB494" s="342" t="s">
        <v>1</v>
      </c>
      <c r="BL494" s="64">
        <f t="shared" si="98"/>
        <v>223.25</v>
      </c>
      <c r="BM494" s="64">
        <f t="shared" si="99"/>
        <v>225.60000000000002</v>
      </c>
      <c r="BN494" s="64">
        <f t="shared" si="100"/>
        <v>0.38060897435897434</v>
      </c>
      <c r="BO494" s="64">
        <f t="shared" si="101"/>
        <v>0.38461538461538464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526</v>
      </c>
      <c r="X495" s="389">
        <f t="shared" si="97"/>
        <v>528</v>
      </c>
      <c r="Y495" s="36">
        <f>IFERROR(IF(X495=0,"",ROUNDUP(X495/H495,0)*0.01196),"")</f>
        <v>1.196</v>
      </c>
      <c r="Z495" s="56"/>
      <c r="AA495" s="57"/>
      <c r="AE495" s="64"/>
      <c r="BB495" s="343" t="s">
        <v>1</v>
      </c>
      <c r="BL495" s="64">
        <f t="shared" si="98"/>
        <v>561.86363636363626</v>
      </c>
      <c r="BM495" s="64">
        <f t="shared" si="99"/>
        <v>563.99999999999989</v>
      </c>
      <c r="BN495" s="64">
        <f t="shared" si="100"/>
        <v>0.95789627039627034</v>
      </c>
      <c r="BO495" s="64">
        <f t="shared" si="101"/>
        <v>0.96153846153846156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212.31060606060606</v>
      </c>
      <c r="X499" s="390">
        <f>IFERROR(X493/H493,"0")+IFERROR(X494/H494,"0")+IFERROR(X495/H495,"0")+IFERROR(X496/H496,"0")+IFERROR(X497/H497,"0")+IFERROR(X498/H498,"0")</f>
        <v>214</v>
      </c>
      <c r="Y499" s="390">
        <f>IFERROR(IF(Y493="",0,Y493),"0")+IFERROR(IF(Y494="",0,Y494),"0")+IFERROR(IF(Y495="",0,Y495),"0")+IFERROR(IF(Y496="",0,Y496),"0")+IFERROR(IF(Y497="",0,Y497),"0")+IFERROR(IF(Y498="",0,Y498),"0")</f>
        <v>2.5594399999999999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1121</v>
      </c>
      <c r="X500" s="390">
        <f>IFERROR(SUM(X493:X498),"0")</f>
        <v>1129.92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10</v>
      </c>
      <c r="X534" s="389">
        <f>IFERROR(IF(W534="",0,CEILING((W534/$H534),1)*$H534),"")</f>
        <v>12.600000000000001</v>
      </c>
      <c r="Y534" s="36">
        <f>IFERROR(IF(X534=0,"",ROUNDUP(X534/H534,0)*0.00753),"")</f>
        <v>2.2589999999999999E-2</v>
      </c>
      <c r="Z534" s="56"/>
      <c r="AA534" s="57"/>
      <c r="AE534" s="64"/>
      <c r="BB534" s="365" t="s">
        <v>1</v>
      </c>
      <c r="BL534" s="64">
        <f>IFERROR(W534*I534/H534,"0")</f>
        <v>10.619047619047619</v>
      </c>
      <c r="BM534" s="64">
        <f>IFERROR(X534*I534/H534,"0")</f>
        <v>13.38</v>
      </c>
      <c r="BN534" s="64">
        <f>IFERROR(1/J534*(W534/H534),"0")</f>
        <v>1.5262515262515262E-2</v>
      </c>
      <c r="BO534" s="64">
        <f>IFERROR(1/J534*(X534/H534),"0")</f>
        <v>1.9230769230769232E-2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10</v>
      </c>
      <c r="X535" s="389">
        <f>IFERROR(IF(W535="",0,CEILING((W535/$H535),1)*$H535),"")</f>
        <v>12.600000000000001</v>
      </c>
      <c r="Y535" s="36">
        <f>IFERROR(IF(X535=0,"",ROUNDUP(X535/H535,0)*0.00753),"")</f>
        <v>2.2589999999999999E-2</v>
      </c>
      <c r="Z535" s="56"/>
      <c r="AA535" s="57"/>
      <c r="AE535" s="64"/>
      <c r="BB535" s="366" t="s">
        <v>1</v>
      </c>
      <c r="BL535" s="64">
        <f>IFERROR(W535*I535/H535,"0")</f>
        <v>10.619047619047619</v>
      </c>
      <c r="BM535" s="64">
        <f>IFERROR(X535*I535/H535,"0")</f>
        <v>13.38</v>
      </c>
      <c r="BN535" s="64">
        <f>IFERROR(1/J535*(W535/H535),"0")</f>
        <v>1.5262515262515262E-2</v>
      </c>
      <c r="BO535" s="64">
        <f>IFERROR(1/J535*(X535/H535),"0")</f>
        <v>1.9230769230769232E-2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4.7619047619047619</v>
      </c>
      <c r="X539" s="390">
        <f>IFERROR(X534/H534,"0")+IFERROR(X535/H535,"0")+IFERROR(X536/H536,"0")+IFERROR(X537/H537,"0")+IFERROR(X538/H538,"0")</f>
        <v>6</v>
      </c>
      <c r="Y539" s="390">
        <f>IFERROR(IF(Y534="",0,Y534),"0")+IFERROR(IF(Y535="",0,Y535),"0")+IFERROR(IF(Y536="",0,Y536),"0")+IFERROR(IF(Y537="",0,Y537),"0")+IFERROR(IF(Y538="",0,Y538),"0")</f>
        <v>4.5179999999999998E-2</v>
      </c>
      <c r="Z539" s="391"/>
      <c r="AA539" s="391"/>
    </row>
    <row r="540" spans="1:67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20</v>
      </c>
      <c r="X540" s="390">
        <f>IFERROR(SUM(X534:X538),"0")</f>
        <v>25.200000000000003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17133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17337.180000000004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18083.022252950017</v>
      </c>
      <c r="X557" s="390">
        <f>IFERROR(SUM(BM22:BM553),"0")</f>
        <v>18300.058000000008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31</v>
      </c>
      <c r="X558" s="38">
        <f>ROUNDUP(SUM(BO22:BO553),0)</f>
        <v>32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18858.022252950017</v>
      </c>
      <c r="X559" s="390">
        <f>GrossWeightTotalR+PalletQtyTotalR*25</f>
        <v>19100.058000000008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2729.0675983720262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2764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36.424930000000003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334.8</v>
      </c>
      <c r="D566" s="46">
        <f>IFERROR(X53*1,"0")+IFERROR(X54*1,"0")+IFERROR(X55*1,"0")+IFERROR(X56*1,"0")</f>
        <v>295.20000000000005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3209.02</v>
      </c>
      <c r="F566" s="46">
        <f>IFERROR(X129*1,"0")+IFERROR(X130*1,"0")+IFERROR(X131*1,"0")+IFERROR(X132*1,"0")+IFERROR(X133*1,"0")</f>
        <v>322.8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1010.1000000000001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2866.4999999999995</v>
      </c>
      <c r="J566" s="46">
        <f>IFERROR(X209*1,"0")+IFERROR(X210*1,"0")+IFERROR(X211*1,"0")+IFERROR(X212*1,"0")+IFERROR(X213*1,"0")+IFERROR(X214*1,"0")+IFERROR(X215*1,"0")+IFERROR(X219*1,"0")+IFERROR(X220*1,"0")+IFERROR(X221*1,"0")</f>
        <v>162.4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767.1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767.1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69.899999999999991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4383.5999999999995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559.19999999999993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229.20000000000002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76.400000000000006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2650.5600000000004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25.200000000000003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50"/>
        <filter val="1 000,00"/>
        <filter val="1 003,00"/>
        <filter val="1 093,00"/>
        <filter val="1 121,00"/>
        <filter val="1 235,00"/>
        <filter val="1 300,00"/>
        <filter val="1 350,00"/>
        <filter val="1 502,00"/>
        <filter val="1 961,00"/>
        <filter val="1,00"/>
        <filter val="1,18"/>
        <filter val="1,67"/>
        <filter val="10,00"/>
        <filter val="10,48"/>
        <filter val="101,00"/>
        <filter val="115,00"/>
        <filter val="123,00"/>
        <filter val="124,00"/>
        <filter val="13,45"/>
        <filter val="14,00"/>
        <filter val="140,00"/>
        <filter val="147,58"/>
        <filter val="15,00"/>
        <filter val="156,00"/>
        <filter val="158,00"/>
        <filter val="16,19"/>
        <filter val="161,00"/>
        <filter val="162,00"/>
        <filter val="164,00"/>
        <filter val="17 133,00"/>
        <filter val="175,00"/>
        <filter val="176,00"/>
        <filter val="18 083,02"/>
        <filter val="18 858,02"/>
        <filter val="182,00"/>
        <filter val="185,40"/>
        <filter val="19,00"/>
        <filter val="191,00"/>
        <filter val="196,00"/>
        <filter val="2 729,07"/>
        <filter val="2 781,00"/>
        <filter val="2,00"/>
        <filter val="20,00"/>
        <filter val="207,00"/>
        <filter val="209,00"/>
        <filter val="21,00"/>
        <filter val="212,05"/>
        <filter val="212,31"/>
        <filter val="216,00"/>
        <filter val="22,00"/>
        <filter val="221,00"/>
        <filter val="223,00"/>
        <filter val="223,21"/>
        <filter val="228,70"/>
        <filter val="229,00"/>
        <filter val="24,00"/>
        <filter val="240,00"/>
        <filter val="25,00"/>
        <filter val="255,00"/>
        <filter val="257,00"/>
        <filter val="26,00"/>
        <filter val="260,00"/>
        <filter val="262,00"/>
        <filter val="28,59"/>
        <filter val="290,00"/>
        <filter val="3,00"/>
        <filter val="30,93"/>
        <filter val="300,00"/>
        <filter val="301,67"/>
        <filter val="304,00"/>
        <filter val="305,00"/>
        <filter val="31"/>
        <filter val="316,00"/>
        <filter val="32,04"/>
        <filter val="32,05"/>
        <filter val="32,12"/>
        <filter val="321,00"/>
        <filter val="325,00"/>
        <filter val="33,00"/>
        <filter val="33,64"/>
        <filter val="33,75"/>
        <filter val="334,00"/>
        <filter val="36,00"/>
        <filter val="361,00"/>
        <filter val="365,00"/>
        <filter val="375,00"/>
        <filter val="386,00"/>
        <filter val="388,00"/>
        <filter val="4,00"/>
        <filter val="4,76"/>
        <filter val="414,00"/>
        <filter val="418,00"/>
        <filter val="421,00"/>
        <filter val="43,00"/>
        <filter val="430,00"/>
        <filter val="431,00"/>
        <filter val="45,00"/>
        <filter val="462,00"/>
        <filter val="476,00"/>
        <filter val="483,04"/>
        <filter val="51,19"/>
        <filter val="526,00"/>
        <filter val="531,00"/>
        <filter val="54,00"/>
        <filter val="56,00"/>
        <filter val="56,19"/>
        <filter val="57,00"/>
        <filter val="6,39"/>
        <filter val="600,00"/>
        <filter val="61,03"/>
        <filter val="65,00"/>
        <filter val="68,00"/>
        <filter val="69,00"/>
        <filter val="7,00"/>
        <filter val="7,04"/>
        <filter val="7,18"/>
        <filter val="702,00"/>
        <filter val="734,00"/>
        <filter val="8,00"/>
        <filter val="81,00"/>
        <filter val="82,00"/>
        <filter val="82,97"/>
        <filter val="85,47"/>
        <filter val="86,67"/>
        <filter val="9,26"/>
        <filter val="9,41"/>
        <filter val="92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