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7B16D0-A263-48FA-9AE4-C7AC16CCB0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N357" i="1"/>
  <c r="BL357" i="1"/>
  <c r="X357" i="1"/>
  <c r="O357" i="1"/>
  <c r="BN356" i="1"/>
  <c r="BL356" i="1"/>
  <c r="X356" i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Y292" i="1"/>
  <c r="X292" i="1"/>
  <c r="O292" i="1"/>
  <c r="W289" i="1"/>
  <c r="W288" i="1"/>
  <c r="BN287" i="1"/>
  <c r="BL287" i="1"/>
  <c r="X287" i="1"/>
  <c r="O287" i="1"/>
  <c r="BN286" i="1"/>
  <c r="BL286" i="1"/>
  <c r="X286" i="1"/>
  <c r="O286" i="1"/>
  <c r="BN285" i="1"/>
  <c r="BL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BO274" i="1" s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BO268" i="1" s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BO236" i="1" s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N177" i="1"/>
  <c r="BL177" i="1"/>
  <c r="X177" i="1"/>
  <c r="BN176" i="1"/>
  <c r="BL176" i="1"/>
  <c r="X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76" i="1" l="1"/>
  <c r="BM176" i="1"/>
  <c r="BO177" i="1"/>
  <c r="BM177" i="1"/>
  <c r="Y177" i="1"/>
  <c r="BO187" i="1"/>
  <c r="BM187" i="1"/>
  <c r="Y187" i="1"/>
  <c r="BO210" i="1"/>
  <c r="BM210" i="1"/>
  <c r="Y210" i="1"/>
  <c r="BO240" i="1"/>
  <c r="BM240" i="1"/>
  <c r="Y240" i="1"/>
  <c r="BO262" i="1"/>
  <c r="BM262" i="1"/>
  <c r="Y262" i="1"/>
  <c r="BO273" i="1"/>
  <c r="BM273" i="1"/>
  <c r="Y273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W557" i="1"/>
  <c r="Y23" i="1"/>
  <c r="BM23" i="1"/>
  <c r="W556" i="1"/>
  <c r="X35" i="1"/>
  <c r="Y33" i="1"/>
  <c r="BM33" i="1"/>
  <c r="Y66" i="1"/>
  <c r="BM66" i="1"/>
  <c r="Y74" i="1"/>
  <c r="BM74" i="1"/>
  <c r="Y84" i="1"/>
  <c r="BM84" i="1"/>
  <c r="Y96" i="1"/>
  <c r="BM96" i="1"/>
  <c r="X117" i="1"/>
  <c r="Y108" i="1"/>
  <c r="BM108" i="1"/>
  <c r="Y111" i="1"/>
  <c r="BM111" i="1"/>
  <c r="Y121" i="1"/>
  <c r="BM121" i="1"/>
  <c r="Y142" i="1"/>
  <c r="BM142" i="1"/>
  <c r="Y143" i="1"/>
  <c r="BM143" i="1"/>
  <c r="H566" i="1"/>
  <c r="Y156" i="1"/>
  <c r="BM156" i="1"/>
  <c r="Y175" i="1"/>
  <c r="BM175" i="1"/>
  <c r="Y176" i="1"/>
  <c r="BO184" i="1"/>
  <c r="BM184" i="1"/>
  <c r="Y184" i="1"/>
  <c r="BO188" i="1"/>
  <c r="BM188" i="1"/>
  <c r="Y188" i="1"/>
  <c r="BO228" i="1"/>
  <c r="BM228" i="1"/>
  <c r="Y228" i="1"/>
  <c r="BO248" i="1"/>
  <c r="BM248" i="1"/>
  <c r="Y248" i="1"/>
  <c r="BO272" i="1"/>
  <c r="BM272" i="1"/>
  <c r="Y272" i="1"/>
  <c r="BO287" i="1"/>
  <c r="BM287" i="1"/>
  <c r="Y287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256" i="1"/>
  <c r="X288" i="1"/>
  <c r="X304" i="1"/>
  <c r="BO302" i="1"/>
  <c r="BM302" i="1"/>
  <c r="Y302" i="1"/>
  <c r="BO344" i="1"/>
  <c r="BM344" i="1"/>
  <c r="Y344" i="1"/>
  <c r="BO352" i="1"/>
  <c r="BM352" i="1"/>
  <c r="Y352" i="1"/>
  <c r="BO364" i="1"/>
  <c r="BM364" i="1"/>
  <c r="Y364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B566" i="1"/>
  <c r="W558" i="1"/>
  <c r="W559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6" i="1"/>
  <c r="E566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8" i="1"/>
  <c r="Y94" i="1"/>
  <c r="BM94" i="1"/>
  <c r="Y102" i="1"/>
  <c r="BM102" i="1"/>
  <c r="Y106" i="1"/>
  <c r="BM106" i="1"/>
  <c r="Y113" i="1"/>
  <c r="BM113" i="1"/>
  <c r="Y119" i="1"/>
  <c r="BM119" i="1"/>
  <c r="BO119" i="1"/>
  <c r="Y123" i="1"/>
  <c r="BM123" i="1"/>
  <c r="F566" i="1"/>
  <c r="Y132" i="1"/>
  <c r="BM132" i="1"/>
  <c r="G566" i="1"/>
  <c r="Y150" i="1"/>
  <c r="BM150" i="1"/>
  <c r="Y154" i="1"/>
  <c r="BM154" i="1"/>
  <c r="Y163" i="1"/>
  <c r="BM163" i="1"/>
  <c r="X169" i="1"/>
  <c r="Y173" i="1"/>
  <c r="BM173" i="1"/>
  <c r="X199" i="1"/>
  <c r="Y190" i="1"/>
  <c r="BM190" i="1"/>
  <c r="Y201" i="1"/>
  <c r="BM201" i="1"/>
  <c r="BO201" i="1"/>
  <c r="J566" i="1"/>
  <c r="Y212" i="1"/>
  <c r="BM212" i="1"/>
  <c r="Y226" i="1"/>
  <c r="BM226" i="1"/>
  <c r="BO226" i="1"/>
  <c r="Y230" i="1"/>
  <c r="BM230" i="1"/>
  <c r="Y236" i="1"/>
  <c r="BM236" i="1"/>
  <c r="Y237" i="1"/>
  <c r="BM237" i="1"/>
  <c r="Y238" i="1"/>
  <c r="BM238" i="1"/>
  <c r="Y242" i="1"/>
  <c r="BM242" i="1"/>
  <c r="Y246" i="1"/>
  <c r="BM246" i="1"/>
  <c r="Y252" i="1"/>
  <c r="BM252" i="1"/>
  <c r="BO252" i="1"/>
  <c r="Y260" i="1"/>
  <c r="BM260" i="1"/>
  <c r="Y264" i="1"/>
  <c r="BM264" i="1"/>
  <c r="Y268" i="1"/>
  <c r="BM268" i="1"/>
  <c r="Y275" i="1"/>
  <c r="BM275" i="1"/>
  <c r="Y285" i="1"/>
  <c r="Y288" i="1" s="1"/>
  <c r="BM285" i="1"/>
  <c r="BO285" i="1"/>
  <c r="BO292" i="1"/>
  <c r="BM292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X365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46" i="1"/>
  <c r="X566" i="1"/>
  <c r="H9" i="1"/>
  <c r="A10" i="1"/>
  <c r="X24" i="1"/>
  <c r="X34" i="1"/>
  <c r="X50" i="1"/>
  <c r="X58" i="1"/>
  <c r="X81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BO370" i="1"/>
  <c r="BM370" i="1"/>
  <c r="Y370" i="1"/>
  <c r="BO376" i="1"/>
  <c r="BM376" i="1"/>
  <c r="Y376" i="1"/>
  <c r="X380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F9" i="1"/>
  <c r="J9" i="1"/>
  <c r="Y22" i="1"/>
  <c r="Y24" i="1" s="1"/>
  <c r="BM22" i="1"/>
  <c r="BO22" i="1"/>
  <c r="W560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Y168" i="1"/>
  <c r="Y169" i="1" s="1"/>
  <c r="BM168" i="1"/>
  <c r="Y172" i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BO286" i="1"/>
  <c r="BM286" i="1"/>
  <c r="Y286" i="1"/>
  <c r="O566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73" i="1"/>
  <c r="X381" i="1"/>
  <c r="BO375" i="1"/>
  <c r="BM375" i="1"/>
  <c r="Y375" i="1"/>
  <c r="BO378" i="1"/>
  <c r="BM378" i="1"/>
  <c r="Y378" i="1"/>
  <c r="X392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Y499" i="1" s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346" i="1" l="1"/>
  <c r="Y315" i="1"/>
  <c r="Y198" i="1"/>
  <c r="Y164" i="1"/>
  <c r="Y158" i="1"/>
  <c r="Y145" i="1"/>
  <c r="Y134" i="1"/>
  <c r="Y98" i="1"/>
  <c r="Y81" i="1"/>
  <c r="Y57" i="1"/>
  <c r="Y392" i="1"/>
  <c r="Y358" i="1"/>
  <c r="Y485" i="1"/>
  <c r="Y249" i="1"/>
  <c r="Y232" i="1"/>
  <c r="Y125" i="1"/>
  <c r="Y88" i="1"/>
  <c r="Y34" i="1"/>
  <c r="Y339" i="1"/>
  <c r="Y256" i="1"/>
  <c r="Y205" i="1"/>
  <c r="Y372" i="1"/>
  <c r="Y299" i="1"/>
  <c r="Y531" i="1"/>
  <c r="Y547" i="1"/>
  <c r="Y505" i="1"/>
  <c r="Y439" i="1"/>
  <c r="Y380" i="1"/>
  <c r="Y269" i="1"/>
  <c r="Y222" i="1"/>
  <c r="Y216" i="1"/>
  <c r="Y180" i="1"/>
  <c r="Y116" i="1"/>
  <c r="X556" i="1"/>
  <c r="X558" i="1"/>
  <c r="Y414" i="1"/>
  <c r="Y408" i="1"/>
  <c r="Y353" i="1"/>
  <c r="X557" i="1"/>
  <c r="Y459" i="1"/>
  <c r="X560" i="1"/>
  <c r="X559" i="1" l="1"/>
  <c r="Y561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<sst xmlns="http://schemas.openxmlformats.org/spreadsheetml/2006/main" count="2458" uniqueCount="830">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</sst>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45474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Понедельник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0.54166666666666663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35</v>
      </c>
      <c r="X47" s="389">
        <f>IFERROR(IF(W47="",0,CEILING((W47/$H47),1)*$H47),"")</f>
        <v>43.2</v>
      </c>
      <c r="Y47" s="36">
        <f>IFERROR(IF(X47=0,"",ROUNDUP(X47/H47,0)*0.02175),"")</f>
        <v>8.6999999999999994E-2</v>
      </c>
      <c r="Z47" s="56"/>
      <c r="AA47" s="57"/>
      <c r="AE47" s="64"/>
      <c r="BB47" s="76" t="s">
        <v>1</v>
      </c>
      <c r="BL47" s="64">
        <f>IFERROR(W47*I47/H47,"0")</f>
        <v>36.55555555555555</v>
      </c>
      <c r="BM47" s="64">
        <f>IFERROR(X47*I47/H47,"0")</f>
        <v>45.12</v>
      </c>
      <c r="BN47" s="64">
        <f>IFERROR(1/J47*(W47/H47),"0")</f>
        <v>5.7870370370370364E-2</v>
      </c>
      <c r="BO47" s="64">
        <f>IFERROR(1/J47*(X47/H47),"0")</f>
        <v>7.1428571428571425E-2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3.2407407407407405</v>
      </c>
      <c r="X49" s="390">
        <f>IFERROR(X47/H47,"0")+IFERROR(X48/H48,"0")</f>
        <v>4</v>
      </c>
      <c r="Y49" s="390">
        <f>IFERROR(IF(Y47="",0,Y47),"0")+IFERROR(IF(Y48="",0,Y48),"0")</f>
        <v>8.6999999999999994E-2</v>
      </c>
      <c r="Z49" s="391"/>
      <c r="AA49" s="391"/>
    </row>
    <row r="50" spans="1:67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35</v>
      </c>
      <c r="X50" s="390">
        <f>IFERROR(SUM(X47:X48),"0")</f>
        <v>43.2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88</v>
      </c>
      <c r="X63" s="389">
        <f t="shared" si="6"/>
        <v>89.6</v>
      </c>
      <c r="Y63" s="36">
        <f t="shared" si="7"/>
        <v>0.17399999999999999</v>
      </c>
      <c r="Z63" s="56"/>
      <c r="AA63" s="57"/>
      <c r="AE63" s="64"/>
      <c r="BB63" s="84" t="s">
        <v>1</v>
      </c>
      <c r="BL63" s="64">
        <f t="shared" si="8"/>
        <v>91.771428571428572</v>
      </c>
      <c r="BM63" s="64">
        <f t="shared" si="9"/>
        <v>93.440000000000012</v>
      </c>
      <c r="BN63" s="64">
        <f t="shared" si="10"/>
        <v>0.14030612244897958</v>
      </c>
      <c r="BO63" s="64">
        <f t="shared" si="11"/>
        <v>0.14285714285714285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59</v>
      </c>
      <c r="X65" s="389">
        <f t="shared" si="6"/>
        <v>64.800000000000011</v>
      </c>
      <c r="Y65" s="36">
        <f t="shared" si="7"/>
        <v>0.1305</v>
      </c>
      <c r="Z65" s="56"/>
      <c r="AA65" s="57"/>
      <c r="AE65" s="64"/>
      <c r="BB65" s="86" t="s">
        <v>1</v>
      </c>
      <c r="BL65" s="64">
        <f t="shared" si="8"/>
        <v>61.62222222222222</v>
      </c>
      <c r="BM65" s="64">
        <f t="shared" si="9"/>
        <v>67.680000000000007</v>
      </c>
      <c r="BN65" s="64">
        <f t="shared" si="10"/>
        <v>9.7552910052910044E-2</v>
      </c>
      <c r="BO65" s="64">
        <f t="shared" si="11"/>
        <v>0.10714285714285715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30</v>
      </c>
      <c r="X66" s="389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7" t="s">
        <v>1</v>
      </c>
      <c r="BL66" s="64">
        <f t="shared" si="8"/>
        <v>31.285714285714285</v>
      </c>
      <c r="BM66" s="64">
        <f t="shared" si="9"/>
        <v>35.039999999999992</v>
      </c>
      <c r="BN66" s="64">
        <f t="shared" si="10"/>
        <v>4.7831632653061229E-2</v>
      </c>
      <c r="BO66" s="64">
        <f t="shared" si="11"/>
        <v>5.3571428571428562E-2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15.998677248677248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17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0.36975000000000002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177</v>
      </c>
      <c r="X82" s="390">
        <f>IFERROR(SUM(X61:X80),"0")</f>
        <v>188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208</v>
      </c>
      <c r="X101" s="389">
        <f t="shared" ref="X101:X115" si="18">IFERROR(IF(W101="",0,CEILING((W101/$H101),1)*$H101),"")</f>
        <v>210</v>
      </c>
      <c r="Y101" s="36">
        <f>IFERROR(IF(X101=0,"",ROUNDUP(X101/H101,0)*0.02175),"")</f>
        <v>0.54374999999999996</v>
      </c>
      <c r="Z101" s="56"/>
      <c r="AA101" s="57"/>
      <c r="AE101" s="64"/>
      <c r="BB101" s="113" t="s">
        <v>1</v>
      </c>
      <c r="BL101" s="64">
        <f t="shared" ref="BL101:BL115" si="19">IFERROR(W101*I101/H101,"0")</f>
        <v>221.96571428571428</v>
      </c>
      <c r="BM101" s="64">
        <f t="shared" ref="BM101:BM115" si="20">IFERROR(X101*I101/H101,"0")</f>
        <v>224.1</v>
      </c>
      <c r="BN101" s="64">
        <f t="shared" ref="BN101:BN115" si="21">IFERROR(1/J101*(W101/H101),"0")</f>
        <v>0.44217687074829926</v>
      </c>
      <c r="BO101" s="64">
        <f t="shared" ref="BO101:BO115" si="22">IFERROR(1/J101*(X101/H101),"0")</f>
        <v>0.4464285714285714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110</v>
      </c>
      <c r="X103" s="389">
        <f t="shared" si="18"/>
        <v>117.60000000000001</v>
      </c>
      <c r="Y103" s="36">
        <f>IFERROR(IF(X103=0,"",ROUNDUP(X103/H103,0)*0.02175),"")</f>
        <v>0.30449999999999999</v>
      </c>
      <c r="Z103" s="56"/>
      <c r="AA103" s="57"/>
      <c r="AE103" s="64"/>
      <c r="BB103" s="115" t="s">
        <v>1</v>
      </c>
      <c r="BL103" s="64">
        <f t="shared" si="19"/>
        <v>117.38571428571429</v>
      </c>
      <c r="BM103" s="64">
        <f t="shared" si="20"/>
        <v>125.49600000000001</v>
      </c>
      <c r="BN103" s="64">
        <f t="shared" si="21"/>
        <v>0.23384353741496597</v>
      </c>
      <c r="BO103" s="64">
        <f t="shared" si="22"/>
        <v>0.25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7</v>
      </c>
      <c r="X110" s="389">
        <f t="shared" si="18"/>
        <v>7.1999999999999993</v>
      </c>
      <c r="Y110" s="36">
        <f>IFERROR(IF(X110=0,"",ROUNDUP(X110/H110,0)*0.00502),"")</f>
        <v>3.0120000000000001E-2</v>
      </c>
      <c r="Z110" s="56"/>
      <c r="AA110" s="57"/>
      <c r="AE110" s="64"/>
      <c r="BB110" s="122" t="s">
        <v>1</v>
      </c>
      <c r="BL110" s="64">
        <f t="shared" si="19"/>
        <v>7.583333333333333</v>
      </c>
      <c r="BM110" s="64">
        <f t="shared" si="20"/>
        <v>7.8</v>
      </c>
      <c r="BN110" s="64">
        <f t="shared" si="21"/>
        <v>2.4928774928774933E-2</v>
      </c>
      <c r="BO110" s="64">
        <f t="shared" si="22"/>
        <v>2.5641025641025644E-2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23</v>
      </c>
      <c r="X111" s="389">
        <f t="shared" si="18"/>
        <v>23.400000000000002</v>
      </c>
      <c r="Y111" s="36">
        <f>IFERROR(IF(X111=0,"",ROUNDUP(X111/H111,0)*0.00753),"")</f>
        <v>9.7890000000000005E-2</v>
      </c>
      <c r="Z111" s="56"/>
      <c r="AA111" s="57"/>
      <c r="AE111" s="64"/>
      <c r="BB111" s="123" t="s">
        <v>1</v>
      </c>
      <c r="BL111" s="64">
        <f t="shared" si="19"/>
        <v>25.555555555555554</v>
      </c>
      <c r="BM111" s="64">
        <f t="shared" si="20"/>
        <v>26</v>
      </c>
      <c r="BN111" s="64">
        <f t="shared" si="21"/>
        <v>8.19088319088319E-2</v>
      </c>
      <c r="BO111" s="64">
        <f t="shared" si="22"/>
        <v>8.3333333333333329E-2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56.468253968253968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58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0.97626000000000002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348</v>
      </c>
      <c r="X117" s="390">
        <f>IFERROR(SUM(X101:X115),"0")</f>
        <v>358.2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342</v>
      </c>
      <c r="X129" s="389">
        <f>IFERROR(IF(W129="",0,CEILING((W129/$H129),1)*$H129),"")</f>
        <v>344.40000000000003</v>
      </c>
      <c r="Y129" s="36">
        <f>IFERROR(IF(X129=0,"",ROUNDUP(X129/H129,0)*0.02175),"")</f>
        <v>0.89174999999999993</v>
      </c>
      <c r="Z129" s="56"/>
      <c r="AA129" s="57"/>
      <c r="AE129" s="64"/>
      <c r="BB129" s="134" t="s">
        <v>1</v>
      </c>
      <c r="BL129" s="64">
        <f>IFERROR(W129*I129/H129,"0")</f>
        <v>364.71857142857141</v>
      </c>
      <c r="BM129" s="64">
        <f>IFERROR(X129*I129/H129,"0")</f>
        <v>367.27800000000002</v>
      </c>
      <c r="BN129" s="64">
        <f>IFERROR(1/J129*(W129/H129),"0")</f>
        <v>0.72704081632653061</v>
      </c>
      <c r="BO129" s="64">
        <f>IFERROR(1/J129*(X129/H129),"0")</f>
        <v>0.7321428571428571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40.714285714285715</v>
      </c>
      <c r="X134" s="390">
        <f>IFERROR(X129/H129,"0")+IFERROR(X130/H130,"0")+IFERROR(X131/H131,"0")+IFERROR(X132/H132,"0")+IFERROR(X133/H133,"0")</f>
        <v>41</v>
      </c>
      <c r="Y134" s="390">
        <f>IFERROR(IF(Y129="",0,Y129),"0")+IFERROR(IF(Y130="",0,Y130),"0")+IFERROR(IF(Y131="",0,Y131),"0")+IFERROR(IF(Y132="",0,Y132),"0")+IFERROR(IF(Y133="",0,Y133),"0")</f>
        <v>0.89174999999999993</v>
      </c>
      <c r="Z134" s="391"/>
      <c r="AA134" s="391"/>
    </row>
    <row r="135" spans="1:67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342</v>
      </c>
      <c r="X135" s="390">
        <f>IFERROR(SUM(X129:X133),"0")</f>
        <v>344.40000000000003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81</v>
      </c>
      <c r="X149" s="389">
        <f t="shared" ref="X149:X157" si="34">IFERROR(IF(W149="",0,CEILING((W149/$H149),1)*$H149),"")</f>
        <v>84</v>
      </c>
      <c r="Y149" s="36">
        <f>IFERROR(IF(X149=0,"",ROUNDUP(X149/H149,0)*0.00753),"")</f>
        <v>0.15060000000000001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86.014285714285705</v>
      </c>
      <c r="BM149" s="64">
        <f t="shared" ref="BM149:BM157" si="36">IFERROR(X149*I149/H149,"0")</f>
        <v>89.199999999999989</v>
      </c>
      <c r="BN149" s="64">
        <f t="shared" ref="BN149:BN157" si="37">IFERROR(1/J149*(W149/H149),"0")</f>
        <v>0.12362637362637362</v>
      </c>
      <c r="BO149" s="64">
        <f t="shared" ref="BO149:BO157" si="38">IFERROR(1/J149*(X149/H149),"0")</f>
        <v>0.12820512820512819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19.285714285714285</v>
      </c>
      <c r="X158" s="390">
        <f>IFERROR(X149/H149,"0")+IFERROR(X150/H150,"0")+IFERROR(X151/H151,"0")+IFERROR(X152/H152,"0")+IFERROR(X153/H153,"0")+IFERROR(X154/H154,"0")+IFERROR(X155/H155,"0")+IFERROR(X156/H156,"0")+IFERROR(X157/H157,"0")</f>
        <v>20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0.15060000000000001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81</v>
      </c>
      <c r="X159" s="390">
        <f>IFERROR(SUM(X149:X157),"0")</f>
        <v>84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72</v>
      </c>
      <c r="X172" s="389">
        <f t="shared" ref="X172:X179" si="39">IFERROR(IF(W172="",0,CEILING((W172/$H172),1)*$H172),"")</f>
        <v>75.600000000000009</v>
      </c>
      <c r="Y172" s="36">
        <f>IFERROR(IF(X172=0,"",ROUNDUP(X172/H172,0)*0.00937),"")</f>
        <v>0.13117999999999999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74.8</v>
      </c>
      <c r="BM172" s="64">
        <f t="shared" ref="BM172:BM179" si="41">IFERROR(X172*I172/H172,"0")</f>
        <v>78.540000000000006</v>
      </c>
      <c r="BN172" s="64">
        <f t="shared" ref="BN172:BN179" si="42">IFERROR(1/J172*(W172/H172),"0")</f>
        <v>0.1111111111111111</v>
      </c>
      <c r="BO172" s="64">
        <f t="shared" ref="BO172:BO179" si="43">IFERROR(1/J172*(X172/H172),"0")</f>
        <v>0.11666666666666667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103</v>
      </c>
      <c r="X173" s="389">
        <f t="shared" si="39"/>
        <v>108</v>
      </c>
      <c r="Y173" s="36">
        <f>IFERROR(IF(X173=0,"",ROUNDUP(X173/H173,0)*0.00937),"")</f>
        <v>0.18740000000000001</v>
      </c>
      <c r="Z173" s="56"/>
      <c r="AA173" s="57"/>
      <c r="AE173" s="64"/>
      <c r="BB173" s="159" t="s">
        <v>1</v>
      </c>
      <c r="BL173" s="64">
        <f t="shared" si="40"/>
        <v>107.00555555555556</v>
      </c>
      <c r="BM173" s="64">
        <f t="shared" si="41"/>
        <v>112.19999999999999</v>
      </c>
      <c r="BN173" s="64">
        <f t="shared" si="42"/>
        <v>0.1589506172839506</v>
      </c>
      <c r="BO173" s="64">
        <f t="shared" si="43"/>
        <v>0.16666666666666666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32.407407407407405</v>
      </c>
      <c r="X180" s="390">
        <f>IFERROR(X172/H172,"0")+IFERROR(X173/H173,"0")+IFERROR(X174/H174,"0")+IFERROR(X175/H175,"0")+IFERROR(X176/H176,"0")+IFERROR(X177/H177,"0")+IFERROR(X178/H178,"0")+IFERROR(X179/H179,"0")</f>
        <v>34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0.31857999999999997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175</v>
      </c>
      <c r="X181" s="390">
        <f>IFERROR(SUM(X172:X179),"0")</f>
        <v>183.60000000000002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104</v>
      </c>
      <c r="X189" s="389">
        <f t="shared" si="44"/>
        <v>105.6</v>
      </c>
      <c r="Y189" s="36">
        <f>IFERROR(IF(X189=0,"",ROUNDUP(X189/H189,0)*0.00753),"")</f>
        <v>0.33132</v>
      </c>
      <c r="Z189" s="56"/>
      <c r="AA189" s="57"/>
      <c r="AE189" s="64"/>
      <c r="BB189" s="172" t="s">
        <v>1</v>
      </c>
      <c r="BL189" s="64">
        <f t="shared" si="45"/>
        <v>115.78666666666669</v>
      </c>
      <c r="BM189" s="64">
        <f t="shared" si="46"/>
        <v>117.56800000000001</v>
      </c>
      <c r="BN189" s="64">
        <f t="shared" si="47"/>
        <v>0.27777777777777779</v>
      </c>
      <c r="BO189" s="64">
        <f t="shared" si="48"/>
        <v>0.28205128205128205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103</v>
      </c>
      <c r="X191" s="389">
        <f t="shared" si="44"/>
        <v>103.2</v>
      </c>
      <c r="Y191" s="36">
        <f>IFERROR(IF(X191=0,"",ROUNDUP(X191/H191,0)*0.00753),"")</f>
        <v>0.32379000000000002</v>
      </c>
      <c r="Z191" s="56"/>
      <c r="AA191" s="57"/>
      <c r="AE191" s="64"/>
      <c r="BB191" s="174" t="s">
        <v>1</v>
      </c>
      <c r="BL191" s="64">
        <f t="shared" si="45"/>
        <v>111.58333333333334</v>
      </c>
      <c r="BM191" s="64">
        <f t="shared" si="46"/>
        <v>111.8</v>
      </c>
      <c r="BN191" s="64">
        <f t="shared" si="47"/>
        <v>0.27510683760683763</v>
      </c>
      <c r="BO191" s="64">
        <f t="shared" si="48"/>
        <v>0.27564102564102561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176</v>
      </c>
      <c r="X193" s="389">
        <f t="shared" si="44"/>
        <v>177.6</v>
      </c>
      <c r="Y193" s="36">
        <f>IFERROR(IF(X193=0,"",ROUNDUP(X193/H193,0)*0.00753),"")</f>
        <v>0.55722000000000005</v>
      </c>
      <c r="Z193" s="56"/>
      <c r="AA193" s="57"/>
      <c r="AE193" s="64"/>
      <c r="BB193" s="176" t="s">
        <v>1</v>
      </c>
      <c r="BL193" s="64">
        <f t="shared" si="45"/>
        <v>197.26666666666668</v>
      </c>
      <c r="BM193" s="64">
        <f t="shared" si="46"/>
        <v>199.06</v>
      </c>
      <c r="BN193" s="64">
        <f t="shared" si="47"/>
        <v>0.47008547008547014</v>
      </c>
      <c r="BO193" s="64">
        <f t="shared" si="48"/>
        <v>0.47435897435897434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125</v>
      </c>
      <c r="X194" s="389">
        <f t="shared" si="44"/>
        <v>127.19999999999999</v>
      </c>
      <c r="Y194" s="36">
        <f>IFERROR(IF(X194=0,"",ROUNDUP(X194/H194,0)*0.00753),"")</f>
        <v>0.39909</v>
      </c>
      <c r="Z194" s="56"/>
      <c r="AA194" s="57"/>
      <c r="AE194" s="64"/>
      <c r="BB194" s="177" t="s">
        <v>1</v>
      </c>
      <c r="BL194" s="64">
        <f t="shared" si="45"/>
        <v>139.16666666666669</v>
      </c>
      <c r="BM194" s="64">
        <f t="shared" si="46"/>
        <v>141.61600000000001</v>
      </c>
      <c r="BN194" s="64">
        <f t="shared" si="47"/>
        <v>0.33386752136752135</v>
      </c>
      <c r="BO194" s="64">
        <f t="shared" si="48"/>
        <v>0.33974358974358976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102</v>
      </c>
      <c r="X195" s="389">
        <f t="shared" si="44"/>
        <v>103.2</v>
      </c>
      <c r="Y195" s="36">
        <f>IFERROR(IF(X195=0,"",ROUNDUP(X195/H195,0)*0.00753),"")</f>
        <v>0.32379000000000002</v>
      </c>
      <c r="Z195" s="56"/>
      <c r="AA195" s="57"/>
      <c r="AE195" s="64"/>
      <c r="BB195" s="178" t="s">
        <v>1</v>
      </c>
      <c r="BL195" s="64">
        <f t="shared" si="45"/>
        <v>113.56000000000002</v>
      </c>
      <c r="BM195" s="64">
        <f t="shared" si="46"/>
        <v>114.89600000000002</v>
      </c>
      <c r="BN195" s="64">
        <f t="shared" si="47"/>
        <v>0.27243589743589741</v>
      </c>
      <c r="BO195" s="64">
        <f t="shared" si="48"/>
        <v>0.27564102564102561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112</v>
      </c>
      <c r="X196" s="389">
        <f t="shared" si="44"/>
        <v>112.8</v>
      </c>
      <c r="Y196" s="36">
        <f>IFERROR(IF(X196=0,"",ROUNDUP(X196/H196,0)*0.00753),"")</f>
        <v>0.35391</v>
      </c>
      <c r="Z196" s="56"/>
      <c r="AA196" s="57"/>
      <c r="AE196" s="64"/>
      <c r="BB196" s="179" t="s">
        <v>1</v>
      </c>
      <c r="BL196" s="64">
        <f t="shared" si="45"/>
        <v>124.69333333333334</v>
      </c>
      <c r="BM196" s="64">
        <f t="shared" si="46"/>
        <v>125.58400000000002</v>
      </c>
      <c r="BN196" s="64">
        <f t="shared" si="47"/>
        <v>0.29914529914529919</v>
      </c>
      <c r="BO196" s="64">
        <f t="shared" si="48"/>
        <v>0.30128205128205127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102</v>
      </c>
      <c r="X197" s="389">
        <f t="shared" si="44"/>
        <v>103.2</v>
      </c>
      <c r="Y197" s="36">
        <f>IFERROR(IF(X197=0,"",ROUNDUP(X197/H197,0)*0.00753),"")</f>
        <v>0.32379000000000002</v>
      </c>
      <c r="Z197" s="56"/>
      <c r="AA197" s="57"/>
      <c r="AE197" s="64"/>
      <c r="BB197" s="180" t="s">
        <v>1</v>
      </c>
      <c r="BL197" s="64">
        <f t="shared" si="45"/>
        <v>113.81500000000001</v>
      </c>
      <c r="BM197" s="64">
        <f t="shared" si="46"/>
        <v>115.154</v>
      </c>
      <c r="BN197" s="64">
        <f t="shared" si="47"/>
        <v>0.27243589743589741</v>
      </c>
      <c r="BO197" s="64">
        <f t="shared" si="48"/>
        <v>0.27564102564102561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343.33333333333337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347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2.6129100000000003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824</v>
      </c>
      <c r="X199" s="390">
        <f>IFERROR(SUM(X183:X197),"0")</f>
        <v>832.8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114</v>
      </c>
      <c r="X203" s="389">
        <f>IFERROR(IF(W203="",0,CEILING((W203/$H203),1)*$H203),"")</f>
        <v>115.19999999999999</v>
      </c>
      <c r="Y203" s="36">
        <f>IFERROR(IF(X203=0,"",ROUNDUP(X203/H203,0)*0.00753),"")</f>
        <v>0.36143999999999998</v>
      </c>
      <c r="Z203" s="56"/>
      <c r="AA203" s="57"/>
      <c r="AE203" s="64"/>
      <c r="BB203" s="183" t="s">
        <v>1</v>
      </c>
      <c r="BL203" s="64">
        <f>IFERROR(W203*I203/H203,"0")</f>
        <v>126.92</v>
      </c>
      <c r="BM203" s="64">
        <f>IFERROR(X203*I203/H203,"0")</f>
        <v>128.256</v>
      </c>
      <c r="BN203" s="64">
        <f>IFERROR(1/J203*(W203/H203),"0")</f>
        <v>0.30448717948717946</v>
      </c>
      <c r="BO203" s="64">
        <f>IFERROR(1/J203*(X203/H203),"0")</f>
        <v>0.30769230769230771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138</v>
      </c>
      <c r="X204" s="389">
        <f>IFERROR(IF(W204="",0,CEILING((W204/$H204),1)*$H204),"")</f>
        <v>139.19999999999999</v>
      </c>
      <c r="Y204" s="36">
        <f>IFERROR(IF(X204=0,"",ROUNDUP(X204/H204,0)*0.00753),"")</f>
        <v>0.43674000000000002</v>
      </c>
      <c r="Z204" s="56"/>
      <c r="AA204" s="57"/>
      <c r="AE204" s="64"/>
      <c r="BB204" s="184" t="s">
        <v>1</v>
      </c>
      <c r="BL204" s="64">
        <f>IFERROR(W204*I204/H204,"0")</f>
        <v>153.64000000000001</v>
      </c>
      <c r="BM204" s="64">
        <f>IFERROR(X204*I204/H204,"0")</f>
        <v>154.976</v>
      </c>
      <c r="BN204" s="64">
        <f>IFERROR(1/J204*(W204/H204),"0")</f>
        <v>0.36858974358974356</v>
      </c>
      <c r="BO204" s="64">
        <f>IFERROR(1/J204*(X204/H204),"0")</f>
        <v>0.37179487179487181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105</v>
      </c>
      <c r="X205" s="390">
        <f>IFERROR(X201/H201,"0")+IFERROR(X202/H202,"0")+IFERROR(X203/H203,"0")+IFERROR(X204/H204,"0")</f>
        <v>106</v>
      </c>
      <c r="Y205" s="390">
        <f>IFERROR(IF(Y201="",0,Y201),"0")+IFERROR(IF(Y202="",0,Y202),"0")+IFERROR(IF(Y203="",0,Y203),"0")+IFERROR(IF(Y204="",0,Y204),"0")</f>
        <v>0.79818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252</v>
      </c>
      <c r="X206" s="390">
        <f>IFERROR(SUM(X201:X204),"0")</f>
        <v>254.39999999999998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4</v>
      </c>
      <c r="X214" s="389">
        <f t="shared" si="49"/>
        <v>4</v>
      </c>
      <c r="Y214" s="36">
        <f>IFERROR(IF(X214=0,"",ROUNDUP(X214/H214,0)*0.00937),"")</f>
        <v>9.3699999999999999E-3</v>
      </c>
      <c r="Z214" s="56"/>
      <c r="AA214" s="57"/>
      <c r="AE214" s="64"/>
      <c r="BB214" s="190" t="s">
        <v>1</v>
      </c>
      <c r="BL214" s="64">
        <f t="shared" si="50"/>
        <v>4.24</v>
      </c>
      <c r="BM214" s="64">
        <f t="shared" si="51"/>
        <v>4.24</v>
      </c>
      <c r="BN214" s="64">
        <f t="shared" si="52"/>
        <v>8.3333333333333332E-3</v>
      </c>
      <c r="BO214" s="64">
        <f t="shared" si="53"/>
        <v>8.3333333333333332E-3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1</v>
      </c>
      <c r="X216" s="390">
        <f>IFERROR(X209/H209,"0")+IFERROR(X210/H210,"0")+IFERROR(X211/H211,"0")+IFERROR(X212/H212,"0")+IFERROR(X213/H213,"0")+IFERROR(X214/H214,"0")+IFERROR(X215/H215,"0")</f>
        <v>1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9.3699999999999999E-3</v>
      </c>
      <c r="Z216" s="391"/>
      <c r="AA216" s="391"/>
    </row>
    <row r="217" spans="1:67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4</v>
      </c>
      <c r="X217" s="390">
        <f>IFERROR(SUM(X209:X215),"0")</f>
        <v>4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52</v>
      </c>
      <c r="X226" s="389">
        <f t="shared" ref="X226:X231" si="54">IFERROR(IF(W226="",0,CEILING((W226/$H226),1)*$H226),"")</f>
        <v>58</v>
      </c>
      <c r="Y226" s="36">
        <f>IFERROR(IF(X226=0,"",ROUNDUP(X226/H226,0)*0.02175),"")</f>
        <v>0.10874999999999999</v>
      </c>
      <c r="Z226" s="56"/>
      <c r="AA226" s="57"/>
      <c r="AE226" s="64"/>
      <c r="BB226" s="195" t="s">
        <v>1</v>
      </c>
      <c r="BL226" s="64">
        <f t="shared" ref="BL226:BL231" si="55">IFERROR(W226*I226/H226,"0")</f>
        <v>54.151724137931033</v>
      </c>
      <c r="BM226" s="64">
        <f t="shared" ref="BM226:BM231" si="56">IFERROR(X226*I226/H226,"0")</f>
        <v>60.4</v>
      </c>
      <c r="BN226" s="64">
        <f t="shared" ref="BN226:BN231" si="57">IFERROR(1/J226*(W226/H226),"0")</f>
        <v>8.0049261083743842E-2</v>
      </c>
      <c r="BO226" s="64">
        <f t="shared" ref="BO226:BO231" si="58">IFERROR(1/J226*(X226/H226),"0")</f>
        <v>8.9285714285714274E-2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12</v>
      </c>
      <c r="X229" s="389">
        <f t="shared" si="54"/>
        <v>12</v>
      </c>
      <c r="Y229" s="36">
        <f>IFERROR(IF(X229=0,"",ROUNDUP(X229/H229,0)*0.00937),"")</f>
        <v>2.811E-2</v>
      </c>
      <c r="Z229" s="56"/>
      <c r="AA229" s="57"/>
      <c r="AE229" s="64"/>
      <c r="BB229" s="198" t="s">
        <v>1</v>
      </c>
      <c r="BL229" s="64">
        <f t="shared" si="55"/>
        <v>12.72</v>
      </c>
      <c r="BM229" s="64">
        <f t="shared" si="56"/>
        <v>12.72</v>
      </c>
      <c r="BN229" s="64">
        <f t="shared" si="57"/>
        <v>2.5000000000000001E-2</v>
      </c>
      <c r="BO229" s="64">
        <f t="shared" si="58"/>
        <v>2.5000000000000001E-2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7.4827586206896557</v>
      </c>
      <c r="X232" s="390">
        <f>IFERROR(X226/H226,"0")+IFERROR(X227/H227,"0")+IFERROR(X228/H228,"0")+IFERROR(X229/H229,"0")+IFERROR(X230/H230,"0")+IFERROR(X231/H231,"0")</f>
        <v>8</v>
      </c>
      <c r="Y232" s="390">
        <f>IFERROR(IF(Y226="",0,Y226),"0")+IFERROR(IF(Y227="",0,Y227),"0")+IFERROR(IF(Y228="",0,Y228),"0")+IFERROR(IF(Y229="",0,Y229),"0")+IFERROR(IF(Y230="",0,Y230),"0")+IFERROR(IF(Y231="",0,Y231),"0")</f>
        <v>0.13685999999999998</v>
      </c>
      <c r="Z232" s="391"/>
      <c r="AA232" s="391"/>
    </row>
    <row r="233" spans="1:67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64</v>
      </c>
      <c r="X233" s="390">
        <f>IFERROR(SUM(X226:X231),"0")</f>
        <v>70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70</v>
      </c>
      <c r="X252" s="389">
        <f>IFERROR(IF(W252="",0,CEILING((W252/$H252),1)*$H252),"")</f>
        <v>71.400000000000006</v>
      </c>
      <c r="Y252" s="36">
        <f>IFERROR(IF(X252=0,"",ROUNDUP(X252/H252,0)*0.00753),"")</f>
        <v>0.12801000000000001</v>
      </c>
      <c r="Z252" s="56"/>
      <c r="AA252" s="57"/>
      <c r="AE252" s="64"/>
      <c r="BB252" s="214" t="s">
        <v>1</v>
      </c>
      <c r="BL252" s="64">
        <f>IFERROR(W252*I252/H252,"0")</f>
        <v>74.333333333333329</v>
      </c>
      <c r="BM252" s="64">
        <f>IFERROR(X252*I252/H252,"0")</f>
        <v>75.820000000000007</v>
      </c>
      <c r="BN252" s="64">
        <f>IFERROR(1/J252*(W252/H252),"0")</f>
        <v>0.10683760683760682</v>
      </c>
      <c r="BO252" s="64">
        <f>IFERROR(1/J252*(X252/H252),"0")</f>
        <v>0.10897435897435898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16.666666666666664</v>
      </c>
      <c r="X256" s="390">
        <f>IFERROR(X252/H252,"0")+IFERROR(X253/H253,"0")+IFERROR(X254/H254,"0")+IFERROR(X255/H255,"0")</f>
        <v>17</v>
      </c>
      <c r="Y256" s="390">
        <f>IFERROR(IF(Y252="",0,Y252),"0")+IFERROR(IF(Y253="",0,Y253),"0")+IFERROR(IF(Y254="",0,Y254),"0")+IFERROR(IF(Y255="",0,Y255),"0")</f>
        <v>0.12801000000000001</v>
      </c>
      <c r="Z256" s="391"/>
      <c r="AA256" s="391"/>
    </row>
    <row r="257" spans="1:67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70</v>
      </c>
      <c r="X257" s="390">
        <f>IFERROR(SUM(X252:X255),"0")</f>
        <v>71.400000000000006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197</v>
      </c>
      <c r="X274" s="389">
        <f>IFERROR(IF(W274="",0,CEILING((W274/$H274),1)*$H274),"")</f>
        <v>202.79999999999998</v>
      </c>
      <c r="Y274" s="36">
        <f>IFERROR(IF(X274=0,"",ROUNDUP(X274/H274,0)*0.02175),"")</f>
        <v>0.5655</v>
      </c>
      <c r="Z274" s="56"/>
      <c r="AA274" s="57"/>
      <c r="AE274" s="64"/>
      <c r="BB274" s="230" t="s">
        <v>1</v>
      </c>
      <c r="BL274" s="64">
        <f>IFERROR(W274*I274/H274,"0")</f>
        <v>211.2446153846154</v>
      </c>
      <c r="BM274" s="64">
        <f>IFERROR(X274*I274/H274,"0")</f>
        <v>217.464</v>
      </c>
      <c r="BN274" s="64">
        <f>IFERROR(1/J274*(W274/H274),"0")</f>
        <v>0.45100732600732596</v>
      </c>
      <c r="BO274" s="64">
        <f>IFERROR(1/J274*(X274/H274),"0")</f>
        <v>0.46428571428571425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40</v>
      </c>
      <c r="X275" s="389">
        <f>IFERROR(IF(W275="",0,CEILING((W275/$H275),1)*$H275),"")</f>
        <v>42</v>
      </c>
      <c r="Y275" s="36">
        <f>IFERROR(IF(X275=0,"",ROUNDUP(X275/H275,0)*0.02175),"")</f>
        <v>0.10874999999999999</v>
      </c>
      <c r="Z275" s="56"/>
      <c r="AA275" s="57"/>
      <c r="AE275" s="64"/>
      <c r="BB275" s="231" t="s">
        <v>1</v>
      </c>
      <c r="BL275" s="64">
        <f>IFERROR(W275*I275/H275,"0")</f>
        <v>42.685714285714283</v>
      </c>
      <c r="BM275" s="64">
        <f>IFERROR(X275*I275/H275,"0")</f>
        <v>44.82</v>
      </c>
      <c r="BN275" s="64">
        <f>IFERROR(1/J275*(W275/H275),"0")</f>
        <v>8.5034013605442174E-2</v>
      </c>
      <c r="BO275" s="64">
        <f>IFERROR(1/J275*(X275/H275),"0")</f>
        <v>8.9285714285714274E-2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30.018315018315018</v>
      </c>
      <c r="X276" s="390">
        <f>IFERROR(X272/H272,"0")+IFERROR(X273/H273,"0")+IFERROR(X274/H274,"0")+IFERROR(X275/H275,"0")</f>
        <v>31</v>
      </c>
      <c r="Y276" s="390">
        <f>IFERROR(IF(Y272="",0,Y272),"0")+IFERROR(IF(Y273="",0,Y273),"0")+IFERROR(IF(Y274="",0,Y274),"0")+IFERROR(IF(Y275="",0,Y275),"0")</f>
        <v>0.67425000000000002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237</v>
      </c>
      <c r="X277" s="390">
        <f>IFERROR(SUM(X272:X275),"0")</f>
        <v>244.79999999999998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11</v>
      </c>
      <c r="X281" s="389">
        <f>IFERROR(IF(W281="",0,CEILING((W281/$H281),1)*$H281),"")</f>
        <v>12.75</v>
      </c>
      <c r="Y281" s="36">
        <f>IFERROR(IF(X281=0,"",ROUNDUP(X281/H281,0)*0.00753),"")</f>
        <v>3.7650000000000003E-2</v>
      </c>
      <c r="Z281" s="56"/>
      <c r="AA281" s="57"/>
      <c r="AE281" s="64"/>
      <c r="BB281" s="234" t="s">
        <v>1</v>
      </c>
      <c r="BL281" s="64">
        <f>IFERROR(W281*I281/H281,"0")</f>
        <v>12.509803921568627</v>
      </c>
      <c r="BM281" s="64">
        <f>IFERROR(X281*I281/H281,"0")</f>
        <v>14.500000000000002</v>
      </c>
      <c r="BN281" s="64">
        <f>IFERROR(1/J281*(W281/H281),"0")</f>
        <v>2.765208647561589E-2</v>
      </c>
      <c r="BO281" s="64">
        <f>IFERROR(1/J281*(X281/H281),"0")</f>
        <v>3.2051282051282048E-2</v>
      </c>
    </row>
    <row r="282" spans="1:67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4.3137254901960791</v>
      </c>
      <c r="X282" s="390">
        <f>IFERROR(X279/H279,"0")+IFERROR(X280/H280,"0")+IFERROR(X281/H281,"0")</f>
        <v>5</v>
      </c>
      <c r="Y282" s="390">
        <f>IFERROR(IF(Y279="",0,Y279),"0")+IFERROR(IF(Y280="",0,Y280),"0")+IFERROR(IF(Y281="",0,Y281),"0")</f>
        <v>3.7650000000000003E-2</v>
      </c>
      <c r="Z282" s="391"/>
      <c r="AA282" s="391"/>
    </row>
    <row r="283" spans="1:67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11</v>
      </c>
      <c r="X283" s="390">
        <f>IFERROR(SUM(X279:X281),"0")</f>
        <v>12.75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1700</v>
      </c>
      <c r="X330" s="389">
        <f t="shared" si="75"/>
        <v>1710</v>
      </c>
      <c r="Y330" s="36">
        <f>IFERROR(IF(X330=0,"",ROUNDUP(X330/H330,0)*0.02175),"")</f>
        <v>2.4794999999999998</v>
      </c>
      <c r="Z330" s="56"/>
      <c r="AA330" s="57"/>
      <c r="AE330" s="64"/>
      <c r="BB330" s="255" t="s">
        <v>1</v>
      </c>
      <c r="BL330" s="64">
        <f t="shared" si="76"/>
        <v>1754.4</v>
      </c>
      <c r="BM330" s="64">
        <f t="shared" si="77"/>
        <v>1764.72</v>
      </c>
      <c r="BN330" s="64">
        <f t="shared" si="78"/>
        <v>2.3611111111111107</v>
      </c>
      <c r="BO330" s="64">
        <f t="shared" si="79"/>
        <v>2.375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1050</v>
      </c>
      <c r="X332" s="389">
        <f t="shared" si="75"/>
        <v>1050</v>
      </c>
      <c r="Y332" s="36">
        <f>IFERROR(IF(X332=0,"",ROUNDUP(X332/H332,0)*0.02175),"")</f>
        <v>1.5225</v>
      </c>
      <c r="Z332" s="56"/>
      <c r="AA332" s="57"/>
      <c r="AE332" s="64"/>
      <c r="BB332" s="257" t="s">
        <v>1</v>
      </c>
      <c r="BL332" s="64">
        <f t="shared" si="76"/>
        <v>1083.5999999999999</v>
      </c>
      <c r="BM332" s="64">
        <f t="shared" si="77"/>
        <v>1083.5999999999999</v>
      </c>
      <c r="BN332" s="64">
        <f t="shared" si="78"/>
        <v>1.4583333333333333</v>
      </c>
      <c r="BO332" s="64">
        <f t="shared" si="79"/>
        <v>1.4583333333333333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1000</v>
      </c>
      <c r="X334" s="389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250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251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5.4592499999999999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3750</v>
      </c>
      <c r="X340" s="390">
        <f>IFERROR(SUM(X328:X338),"0")</f>
        <v>3765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1250</v>
      </c>
      <c r="X342" s="389">
        <f>IFERROR(IF(W342="",0,CEILING((W342/$H342),1)*$H342),"")</f>
        <v>1260</v>
      </c>
      <c r="Y342" s="36">
        <f>IFERROR(IF(X342=0,"",ROUNDUP(X342/H342,0)*0.02175),"")</f>
        <v>1.827</v>
      </c>
      <c r="Z342" s="56"/>
      <c r="AA342" s="57"/>
      <c r="AE342" s="64"/>
      <c r="BB342" s="264" t="s">
        <v>1</v>
      </c>
      <c r="BL342" s="64">
        <f>IFERROR(W342*I342/H342,"0")</f>
        <v>1290</v>
      </c>
      <c r="BM342" s="64">
        <f>IFERROR(X342*I342/H342,"0")</f>
        <v>1300.32</v>
      </c>
      <c r="BN342" s="64">
        <f>IFERROR(1/J342*(W342/H342),"0")</f>
        <v>1.7361111111111109</v>
      </c>
      <c r="BO342" s="64">
        <f>IFERROR(1/J342*(X342/H342),"0")</f>
        <v>1.75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83.333333333333329</v>
      </c>
      <c r="X346" s="390">
        <f>IFERROR(X342/H342,"0")+IFERROR(X343/H343,"0")+IFERROR(X344/H344,"0")+IFERROR(X345/H345,"0")</f>
        <v>84</v>
      </c>
      <c r="Y346" s="390">
        <f>IFERROR(IF(Y342="",0,Y342),"0")+IFERROR(IF(Y343="",0,Y343),"0")+IFERROR(IF(Y344="",0,Y344),"0")+IFERROR(IF(Y345="",0,Y345),"0")</f>
        <v>1.827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1250</v>
      </c>
      <c r="X347" s="390">
        <f>IFERROR(SUM(X342:X345),"0")</f>
        <v>1260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100</v>
      </c>
      <c r="X351" s="389">
        <f>IFERROR(IF(W351="",0,CEILING((W351/$H351),1)*$H351),"")</f>
        <v>101.39999999999999</v>
      </c>
      <c r="Y351" s="36">
        <f>IFERROR(IF(X351=0,"",ROUNDUP(X351/H351,0)*0.02175),"")</f>
        <v>0.28275</v>
      </c>
      <c r="Z351" s="56"/>
      <c r="AA351" s="57"/>
      <c r="AE351" s="64"/>
      <c r="BB351" s="270" t="s">
        <v>1</v>
      </c>
      <c r="BL351" s="64">
        <f>IFERROR(W351*I351/H351,"0")</f>
        <v>107.23076923076924</v>
      </c>
      <c r="BM351" s="64">
        <f>IFERROR(X351*I351/H351,"0")</f>
        <v>108.732</v>
      </c>
      <c r="BN351" s="64">
        <f>IFERROR(1/J351*(W351/H351),"0")</f>
        <v>0.22893772893772893</v>
      </c>
      <c r="BO351" s="64">
        <f>IFERROR(1/J351*(X351/H351),"0")</f>
        <v>0.23214285714285712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12.820512820512821</v>
      </c>
      <c r="X353" s="390">
        <f>IFERROR(X349/H349,"0")+IFERROR(X350/H350,"0")+IFERROR(X351/H351,"0")+IFERROR(X352/H352,"0")</f>
        <v>13</v>
      </c>
      <c r="Y353" s="390">
        <f>IFERROR(IF(Y349="",0,Y349),"0")+IFERROR(IF(Y350="",0,Y350),"0")+IFERROR(IF(Y351="",0,Y351),"0")+IFERROR(IF(Y352="",0,Y352),"0")</f>
        <v>0.28275</v>
      </c>
      <c r="Z353" s="391"/>
      <c r="AA353" s="391"/>
    </row>
    <row r="354" spans="1:67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100</v>
      </c>
      <c r="X354" s="390">
        <f>IFERROR(SUM(X349:X352),"0")</f>
        <v>101.39999999999999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315</v>
      </c>
      <c r="X357" s="389">
        <f>IFERROR(IF(W357="",0,CEILING((W357/$H357),1)*$H357),"")</f>
        <v>319.8</v>
      </c>
      <c r="Y357" s="36">
        <f>IFERROR(IF(X357=0,"",ROUNDUP(X357/H357,0)*0.02175),"")</f>
        <v>0.89174999999999993</v>
      </c>
      <c r="Z357" s="56"/>
      <c r="AA357" s="57"/>
      <c r="AE357" s="64"/>
      <c r="BB357" s="273" t="s">
        <v>1</v>
      </c>
      <c r="BL357" s="64">
        <f>IFERROR(W357*I357/H357,"0")</f>
        <v>337.77692307692314</v>
      </c>
      <c r="BM357" s="64">
        <f>IFERROR(X357*I357/H357,"0")</f>
        <v>342.92400000000004</v>
      </c>
      <c r="BN357" s="64">
        <f>IFERROR(1/J357*(W357/H357),"0")</f>
        <v>0.72115384615384615</v>
      </c>
      <c r="BO357" s="64">
        <f>IFERROR(1/J357*(X357/H357),"0")</f>
        <v>0.7321428571428571</v>
      </c>
    </row>
    <row r="358" spans="1:67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40.384615384615387</v>
      </c>
      <c r="X358" s="390">
        <f>IFERROR(X356/H356,"0")+IFERROR(X357/H357,"0")</f>
        <v>41</v>
      </c>
      <c r="Y358" s="390">
        <f>IFERROR(IF(Y356="",0,Y356),"0")+IFERROR(IF(Y357="",0,Y357),"0")</f>
        <v>0.89174999999999993</v>
      </c>
      <c r="Z358" s="391"/>
      <c r="AA358" s="391"/>
    </row>
    <row r="359" spans="1:67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315</v>
      </c>
      <c r="X359" s="390">
        <f>IFERROR(SUM(X356:X357),"0")</f>
        <v>319.8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320</v>
      </c>
      <c r="X375" s="389">
        <f>IFERROR(IF(W375="",0,CEILING((W375/$H375),1)*$H375),"")</f>
        <v>327.59999999999997</v>
      </c>
      <c r="Y375" s="36">
        <f>IFERROR(IF(X375=0,"",ROUNDUP(X375/H375,0)*0.02175),"")</f>
        <v>0.91349999999999998</v>
      </c>
      <c r="Z375" s="56"/>
      <c r="AA375" s="57"/>
      <c r="AE375" s="64"/>
      <c r="BB375" s="281" t="s">
        <v>1</v>
      </c>
      <c r="BL375" s="64">
        <f>IFERROR(W375*I375/H375,"0")</f>
        <v>343.13846153846163</v>
      </c>
      <c r="BM375" s="64">
        <f>IFERROR(X375*I375/H375,"0")</f>
        <v>351.28800000000001</v>
      </c>
      <c r="BN375" s="64">
        <f>IFERROR(1/J375*(W375/H375),"0")</f>
        <v>0.73260073260073266</v>
      </c>
      <c r="BO375" s="64">
        <f>IFERROR(1/J375*(X375/H375),"0")</f>
        <v>0.75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41.025641025641029</v>
      </c>
      <c r="X380" s="390">
        <f>IFERROR(X375/H375,"0")+IFERROR(X376/H376,"0")+IFERROR(X377/H377,"0")+IFERROR(X378/H378,"0")+IFERROR(X379/H379,"0")</f>
        <v>42</v>
      </c>
      <c r="Y380" s="390">
        <f>IFERROR(IF(Y375="",0,Y375),"0")+IFERROR(IF(Y376="",0,Y376),"0")+IFERROR(IF(Y377="",0,Y377),"0")+IFERROR(IF(Y378="",0,Y378),"0")+IFERROR(IF(Y379="",0,Y379),"0")</f>
        <v>0.91349999999999998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320</v>
      </c>
      <c r="X381" s="390">
        <f>IFERROR(SUM(X375:X379),"0")</f>
        <v>327.59999999999997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164</v>
      </c>
      <c r="X395" s="389">
        <f t="shared" ref="X395:X407" si="80">IFERROR(IF(W395="",0,CEILING((W395/$H395),1)*$H395),"")</f>
        <v>168</v>
      </c>
      <c r="Y395" s="36">
        <f>IFERROR(IF(X395=0,"",ROUNDUP(X395/H395,0)*0.00753),"")</f>
        <v>0.30120000000000002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172.98095238095237</v>
      </c>
      <c r="BM395" s="64">
        <f t="shared" ref="BM395:BM407" si="82">IFERROR(X395*I395/H395,"0")</f>
        <v>177.2</v>
      </c>
      <c r="BN395" s="64">
        <f t="shared" ref="BN395:BN407" si="83">IFERROR(1/J395*(W395/H395),"0")</f>
        <v>0.25030525030525025</v>
      </c>
      <c r="BO395" s="64">
        <f t="shared" ref="BO395:BO407" si="84">IFERROR(1/J395*(X395/H395),"0")</f>
        <v>0.25641025641025639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225</v>
      </c>
      <c r="X397" s="389">
        <f t="shared" si="80"/>
        <v>226.8</v>
      </c>
      <c r="Y397" s="36">
        <f>IFERROR(IF(X397=0,"",ROUNDUP(X397/H397,0)*0.00753),"")</f>
        <v>0.40662000000000004</v>
      </c>
      <c r="Z397" s="56"/>
      <c r="AA397" s="57"/>
      <c r="AE397" s="64"/>
      <c r="BB397" s="292" t="s">
        <v>1</v>
      </c>
      <c r="BL397" s="64">
        <f t="shared" si="81"/>
        <v>237.32142857142853</v>
      </c>
      <c r="BM397" s="64">
        <f t="shared" si="82"/>
        <v>239.21999999999997</v>
      </c>
      <c r="BN397" s="64">
        <f t="shared" si="83"/>
        <v>0.34340659340659341</v>
      </c>
      <c r="BO397" s="64">
        <f t="shared" si="84"/>
        <v>0.34615384615384615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33</v>
      </c>
      <c r="X406" s="389">
        <f t="shared" si="80"/>
        <v>33.6</v>
      </c>
      <c r="Y406" s="36">
        <f t="shared" si="85"/>
        <v>8.0320000000000003E-2</v>
      </c>
      <c r="Z406" s="56"/>
      <c r="AA406" s="57"/>
      <c r="AE406" s="64"/>
      <c r="BB406" s="301" t="s">
        <v>1</v>
      </c>
      <c r="BL406" s="64">
        <f t="shared" si="81"/>
        <v>35.042857142857144</v>
      </c>
      <c r="BM406" s="64">
        <f t="shared" si="82"/>
        <v>35.68</v>
      </c>
      <c r="BN406" s="64">
        <f t="shared" si="83"/>
        <v>6.7155067155067152E-2</v>
      </c>
      <c r="BO406" s="64">
        <f t="shared" si="84"/>
        <v>6.8376068376068383E-2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108.33333333333333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110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0.78814000000000006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422</v>
      </c>
      <c r="X409" s="390">
        <f>IFERROR(SUM(X395:X407),"0")</f>
        <v>428.40000000000003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201</v>
      </c>
      <c r="X433" s="389">
        <f t="shared" ref="X433:X438" si="86">IFERROR(IF(W433="",0,CEILING((W433/$H433),1)*$H433),"")</f>
        <v>201.60000000000002</v>
      </c>
      <c r="Y433" s="36">
        <f>IFERROR(IF(X433=0,"",ROUNDUP(X433/H433,0)*0.00753),"")</f>
        <v>0.36143999999999998</v>
      </c>
      <c r="Z433" s="56"/>
      <c r="AA433" s="57"/>
      <c r="AE433" s="64"/>
      <c r="BB433" s="312" t="s">
        <v>1</v>
      </c>
      <c r="BL433" s="64">
        <f t="shared" ref="BL433:BL438" si="87">IFERROR(W433*I433/H433,"0")</f>
        <v>212.00714285714284</v>
      </c>
      <c r="BM433" s="64">
        <f t="shared" ref="BM433:BM438" si="88">IFERROR(X433*I433/H433,"0")</f>
        <v>212.64000000000001</v>
      </c>
      <c r="BN433" s="64">
        <f t="shared" ref="BN433:BN438" si="89">IFERROR(1/J433*(W433/H433),"0")</f>
        <v>0.30677655677655674</v>
      </c>
      <c r="BO433" s="64">
        <f t="shared" ref="BO433:BO438" si="90">IFERROR(1/J433*(X433/H433),"0")</f>
        <v>0.30769230769230771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47.857142857142854</v>
      </c>
      <c r="X439" s="390">
        <f>IFERROR(X433/H433,"0")+IFERROR(X434/H434,"0")+IFERROR(X435/H435,"0")+IFERROR(X436/H436,"0")+IFERROR(X437/H437,"0")+IFERROR(X438/H438,"0")</f>
        <v>48</v>
      </c>
      <c r="Y439" s="390">
        <f>IFERROR(IF(Y433="",0,Y433),"0")+IFERROR(IF(Y434="",0,Y434),"0")+IFERROR(IF(Y435="",0,Y435),"0")+IFERROR(IF(Y436="",0,Y436),"0")+IFERROR(IF(Y437="",0,Y437),"0")+IFERROR(IF(Y438="",0,Y438),"0")</f>
        <v>0.36143999999999998</v>
      </c>
      <c r="Z439" s="391"/>
      <c r="AA439" s="391"/>
    </row>
    <row r="440" spans="1:67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201</v>
      </c>
      <c r="X440" s="390">
        <f>IFERROR(SUM(X433:X438),"0")</f>
        <v>201.60000000000002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330</v>
      </c>
      <c r="X475" s="389">
        <f t="shared" si="91"/>
        <v>332.64000000000004</v>
      </c>
      <c r="Y475" s="36">
        <f t="shared" si="92"/>
        <v>0.75348000000000004</v>
      </c>
      <c r="Z475" s="56"/>
      <c r="AA475" s="57"/>
      <c r="AE475" s="64"/>
      <c r="BB475" s="329" t="s">
        <v>1</v>
      </c>
      <c r="BL475" s="64">
        <f t="shared" si="93"/>
        <v>352.49999999999994</v>
      </c>
      <c r="BM475" s="64">
        <f t="shared" si="94"/>
        <v>355.32000000000005</v>
      </c>
      <c r="BN475" s="64">
        <f t="shared" si="95"/>
        <v>0.60096153846153855</v>
      </c>
      <c r="BO475" s="64">
        <f t="shared" si="96"/>
        <v>0.60576923076923084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338</v>
      </c>
      <c r="X478" s="389">
        <f t="shared" si="91"/>
        <v>343.2</v>
      </c>
      <c r="Y478" s="36">
        <f t="shared" si="92"/>
        <v>0.77739999999999998</v>
      </c>
      <c r="Z478" s="56"/>
      <c r="AA478" s="57"/>
      <c r="AE478" s="64"/>
      <c r="BB478" s="332" t="s">
        <v>1</v>
      </c>
      <c r="BL478" s="64">
        <f t="shared" si="93"/>
        <v>361.0454545454545</v>
      </c>
      <c r="BM478" s="64">
        <f t="shared" si="94"/>
        <v>366.59999999999997</v>
      </c>
      <c r="BN478" s="64">
        <f t="shared" si="95"/>
        <v>0.61553030303030309</v>
      </c>
      <c r="BO478" s="64">
        <f t="shared" si="96"/>
        <v>0.625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126.51515151515152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128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1.53088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668</v>
      </c>
      <c r="X486" s="390">
        <f>IFERROR(SUM(X473:X484),"0")</f>
        <v>675.84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226</v>
      </c>
      <c r="X488" s="389">
        <f>IFERROR(IF(W488="",0,CEILING((W488/$H488),1)*$H488),"")</f>
        <v>227.04000000000002</v>
      </c>
      <c r="Y488" s="36">
        <f>IFERROR(IF(X488=0,"",ROUNDUP(X488/H488,0)*0.01196),"")</f>
        <v>0.51427999999999996</v>
      </c>
      <c r="Z488" s="56"/>
      <c r="AA488" s="57"/>
      <c r="AE488" s="64"/>
      <c r="BB488" s="339" t="s">
        <v>1</v>
      </c>
      <c r="BL488" s="64">
        <f>IFERROR(W488*I488/H488,"0")</f>
        <v>241.40909090909088</v>
      </c>
      <c r="BM488" s="64">
        <f>IFERROR(X488*I488/H488,"0")</f>
        <v>242.51999999999998</v>
      </c>
      <c r="BN488" s="64">
        <f>IFERROR(1/J488*(W488/H488),"0")</f>
        <v>0.4115675990675991</v>
      </c>
      <c r="BO488" s="64">
        <f>IFERROR(1/J488*(X488/H488),"0")</f>
        <v>0.41346153846153849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42.803030303030305</v>
      </c>
      <c r="X490" s="390">
        <f>IFERROR(X488/H488,"0")+IFERROR(X489/H489,"0")</f>
        <v>43</v>
      </c>
      <c r="Y490" s="390">
        <f>IFERROR(IF(Y488="",0,Y488),"0")+IFERROR(IF(Y489="",0,Y489),"0")</f>
        <v>0.51427999999999996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226</v>
      </c>
      <c r="X491" s="390">
        <f>IFERROR(SUM(X488:X489),"0")</f>
        <v>227.04000000000002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107</v>
      </c>
      <c r="X494" s="389">
        <f t="shared" si="97"/>
        <v>110.88000000000001</v>
      </c>
      <c r="Y494" s="36">
        <f>IFERROR(IF(X494=0,"",ROUNDUP(X494/H494,0)*0.01196),"")</f>
        <v>0.25115999999999999</v>
      </c>
      <c r="Z494" s="56"/>
      <c r="AA494" s="57"/>
      <c r="AE494" s="64"/>
      <c r="BB494" s="342" t="s">
        <v>1</v>
      </c>
      <c r="BL494" s="64">
        <f t="shared" si="98"/>
        <v>114.29545454545455</v>
      </c>
      <c r="BM494" s="64">
        <f t="shared" si="99"/>
        <v>118.44</v>
      </c>
      <c r="BN494" s="64">
        <f t="shared" si="100"/>
        <v>0.19485722610722611</v>
      </c>
      <c r="BO494" s="64">
        <f t="shared" si="101"/>
        <v>0.20192307692307693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89</v>
      </c>
      <c r="X495" s="389">
        <f t="shared" si="97"/>
        <v>89.76</v>
      </c>
      <c r="Y495" s="36">
        <f>IFERROR(IF(X495=0,"",ROUNDUP(X495/H495,0)*0.01196),"")</f>
        <v>0.20332</v>
      </c>
      <c r="Z495" s="56"/>
      <c r="AA495" s="57"/>
      <c r="AE495" s="64"/>
      <c r="BB495" s="343" t="s">
        <v>1</v>
      </c>
      <c r="BL495" s="64">
        <f t="shared" si="98"/>
        <v>95.068181818181813</v>
      </c>
      <c r="BM495" s="64">
        <f t="shared" si="99"/>
        <v>95.88</v>
      </c>
      <c r="BN495" s="64">
        <f t="shared" si="100"/>
        <v>0.16207750582750582</v>
      </c>
      <c r="BO495" s="64">
        <f t="shared" si="101"/>
        <v>0.16346153846153846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37.121212121212125</v>
      </c>
      <c r="X499" s="390">
        <f>IFERROR(X493/H493,"0")+IFERROR(X494/H494,"0")+IFERROR(X495/H495,"0")+IFERROR(X496/H496,"0")+IFERROR(X497/H497,"0")+IFERROR(X498/H498,"0")</f>
        <v>38</v>
      </c>
      <c r="Y499" s="390">
        <f>IFERROR(IF(Y493="",0,Y493),"0")+IFERROR(IF(Y494="",0,Y494),"0")+IFERROR(IF(Y495="",0,Y495),"0")+IFERROR(IF(Y496="",0,Y496),"0")+IFERROR(IF(Y497="",0,Y497),"0")+IFERROR(IF(Y498="",0,Y498),"0")</f>
        <v>0.45448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196</v>
      </c>
      <c r="X500" s="390">
        <f>IFERROR(SUM(X493:X498),"0")</f>
        <v>200.64000000000001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67</v>
      </c>
      <c r="X503" s="389">
        <f>IFERROR(IF(W503="",0,CEILING((W503/$H503),1)*$H503),"")</f>
        <v>70.2</v>
      </c>
      <c r="Y503" s="36">
        <f>IFERROR(IF(X503=0,"",ROUNDUP(X503/H503,0)*0.02175),"")</f>
        <v>0.19574999999999998</v>
      </c>
      <c r="Z503" s="56"/>
      <c r="AA503" s="57"/>
      <c r="AE503" s="64"/>
      <c r="BB503" s="348" t="s">
        <v>1</v>
      </c>
      <c r="BL503" s="64">
        <f>IFERROR(W503*I503/H503,"0")</f>
        <v>71.69</v>
      </c>
      <c r="BM503" s="64">
        <f>IFERROR(X503*I503/H503,"0")</f>
        <v>75.114000000000004</v>
      </c>
      <c r="BN503" s="64">
        <f>IFERROR(1/J503*(W503/H503),"0")</f>
        <v>0.15338827838827837</v>
      </c>
      <c r="BO503" s="64">
        <f>IFERROR(1/J503*(X503/H503),"0")</f>
        <v>0.1607142857142857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8.5897435897435894</v>
      </c>
      <c r="X505" s="390">
        <f>IFERROR(X502/H502,"0")+IFERROR(X503/H503,"0")+IFERROR(X504/H504,"0")</f>
        <v>9</v>
      </c>
      <c r="Y505" s="390">
        <f>IFERROR(IF(Y502="",0,Y502),"0")+IFERROR(IF(Y503="",0,Y503),"0")+IFERROR(IF(Y504="",0,Y504),"0")</f>
        <v>0.19574999999999998</v>
      </c>
      <c r="Z505" s="391"/>
      <c r="AA505" s="391"/>
    </row>
    <row r="506" spans="1:67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67</v>
      </c>
      <c r="X506" s="390">
        <f>IFERROR(SUM(X502:X504),"0")</f>
        <v>70.2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59</v>
      </c>
      <c r="X535" s="389">
        <f>IFERROR(IF(W535="",0,CEILING((W535/$H535),1)*$H535),"")</f>
        <v>63</v>
      </c>
      <c r="Y535" s="36">
        <f>IFERROR(IF(X535=0,"",ROUNDUP(X535/H535,0)*0.00753),"")</f>
        <v>0.11295000000000001</v>
      </c>
      <c r="Z535" s="56"/>
      <c r="AA535" s="57"/>
      <c r="AE535" s="64"/>
      <c r="BB535" s="366" t="s">
        <v>1</v>
      </c>
      <c r="BL535" s="64">
        <f>IFERROR(W535*I535/H535,"0")</f>
        <v>62.652380952380945</v>
      </c>
      <c r="BM535" s="64">
        <f>IFERROR(X535*I535/H535,"0")</f>
        <v>66.900000000000006</v>
      </c>
      <c r="BN535" s="64">
        <f>IFERROR(1/J535*(W535/H535),"0")</f>
        <v>9.0048840048840048E-2</v>
      </c>
      <c r="BO535" s="64">
        <f>IFERROR(1/J535*(X535/H535),"0")</f>
        <v>9.6153846153846145E-2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14.047619047619047</v>
      </c>
      <c r="X539" s="390">
        <f>IFERROR(X534/H534,"0")+IFERROR(X535/H535,"0")+IFERROR(X536/H536,"0")+IFERROR(X537/H537,"0")+IFERROR(X538/H538,"0")</f>
        <v>15</v>
      </c>
      <c r="Y539" s="390">
        <f>IFERROR(IF(Y534="",0,Y534),"0")+IFERROR(IF(Y535="",0,Y535),"0")+IFERROR(IF(Y536="",0,Y536),"0")+IFERROR(IF(Y537="",0,Y537),"0")+IFERROR(IF(Y538="",0,Y538),"0")</f>
        <v>0.11295000000000001</v>
      </c>
      <c r="Z539" s="391"/>
      <c r="AA539" s="391"/>
    </row>
    <row r="540" spans="1:67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59</v>
      </c>
      <c r="X540" s="390">
        <f>IFERROR(SUM(X534:X538),"0")</f>
        <v>63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387</v>
      </c>
      <c r="X542" s="389">
        <f>IFERROR(IF(W542="",0,CEILING((W542/$H542),1)*$H542),"")</f>
        <v>390</v>
      </c>
      <c r="Y542" s="36">
        <f>IFERROR(IF(X542=0,"",ROUNDUP(X542/H542,0)*0.02175),"")</f>
        <v>1.0874999999999999</v>
      </c>
      <c r="Z542" s="56"/>
      <c r="AA542" s="57"/>
      <c r="AE542" s="64"/>
      <c r="BB542" s="370" t="s">
        <v>1</v>
      </c>
      <c r="BL542" s="64">
        <f>IFERROR(W542*I542/H542,"0")</f>
        <v>414.98307692307696</v>
      </c>
      <c r="BM542" s="64">
        <f>IFERROR(X542*I542/H542,"0")</f>
        <v>418.20000000000005</v>
      </c>
      <c r="BN542" s="64">
        <f>IFERROR(1/J542*(W542/H542),"0")</f>
        <v>0.88598901098901095</v>
      </c>
      <c r="BO542" s="64">
        <f>IFERROR(1/J542*(X542/H542),"0")</f>
        <v>0.89285714285714279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49.615384615384613</v>
      </c>
      <c r="X547" s="390">
        <f>IFERROR(X542/H542,"0")+IFERROR(X543/H543,"0")+IFERROR(X544/H544,"0")+IFERROR(X545/H545,"0")+IFERROR(X546/H546,"0")</f>
        <v>50</v>
      </c>
      <c r="Y547" s="390">
        <f>IFERROR(IF(Y542="",0,Y542),"0")+IFERROR(IF(Y543="",0,Y543),"0")+IFERROR(IF(Y544="",0,Y544),"0")+IFERROR(IF(Y545="",0,Y545),"0")+IFERROR(IF(Y546="",0,Y546),"0")</f>
        <v>1.0874999999999999</v>
      </c>
      <c r="Z547" s="391"/>
      <c r="AA547" s="391"/>
    </row>
    <row r="548" spans="1:67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387</v>
      </c>
      <c r="X548" s="390">
        <f>IFERROR(SUM(X542:X546),"0")</f>
        <v>390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10581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10722.070000000002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11153.722683015654</v>
      </c>
      <c r="X557" s="390">
        <f>IFERROR(SUM(BM22:BM553),"0")</f>
        <v>11303.226000000001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19</v>
      </c>
      <c r="X558" s="38">
        <f>ROUNDUP(SUM(BO22:BO553),0)</f>
        <v>19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11628.722683015654</v>
      </c>
      <c r="X559" s="390">
        <f>GrossWeightTotalR+PalletQtyTotalR*25</f>
        <v>11778.226000000001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1538.3765984410002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1561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21.610839999999996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43.2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546.20000000000005</v>
      </c>
      <c r="F566" s="46">
        <f>IFERROR(X129*1,"0")+IFERROR(X130*1,"0")+IFERROR(X131*1,"0")+IFERROR(X132*1,"0")+IFERROR(X133*1,"0")</f>
        <v>344.40000000000003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84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1270.8000000000002</v>
      </c>
      <c r="J566" s="46">
        <f>IFERROR(X209*1,"0")+IFERROR(X210*1,"0")+IFERROR(X211*1,"0")+IFERROR(X212*1,"0")+IFERROR(X213*1,"0")+IFERROR(X214*1,"0")+IFERROR(X215*1,"0")+IFERROR(X219*1,"0")+IFERROR(X220*1,"0")+IFERROR(X221*1,"0")</f>
        <v>4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328.95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328.95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5446.2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327.59999999999997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428.40000000000003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201.60000000000002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1173.7200000000003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453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 250,00"/>
        <filter val="1 538,38"/>
        <filter val="1 700,00"/>
        <filter val="1,00"/>
        <filter val="10 581,00"/>
        <filter val="100,00"/>
        <filter val="102,00"/>
        <filter val="103,00"/>
        <filter val="104,00"/>
        <filter val="105,00"/>
        <filter val="107,00"/>
        <filter val="108,33"/>
        <filter val="11 153,72"/>
        <filter val="11 628,72"/>
        <filter val="11,00"/>
        <filter val="110,00"/>
        <filter val="112,00"/>
        <filter val="114,00"/>
        <filter val="12,00"/>
        <filter val="12,82"/>
        <filter val="125,00"/>
        <filter val="126,52"/>
        <filter val="138,00"/>
        <filter val="14,05"/>
        <filter val="16,00"/>
        <filter val="16,67"/>
        <filter val="164,00"/>
        <filter val="175,00"/>
        <filter val="176,00"/>
        <filter val="177,00"/>
        <filter val="19"/>
        <filter val="19,29"/>
        <filter val="196,00"/>
        <filter val="197,00"/>
        <filter val="201,00"/>
        <filter val="208,00"/>
        <filter val="225,00"/>
        <filter val="226,00"/>
        <filter val="23,00"/>
        <filter val="237,00"/>
        <filter val="250,00"/>
        <filter val="252,00"/>
        <filter val="3 750,00"/>
        <filter val="3,24"/>
        <filter val="30,00"/>
        <filter val="30,02"/>
        <filter val="315,00"/>
        <filter val="32,41"/>
        <filter val="320,00"/>
        <filter val="33,00"/>
        <filter val="330,00"/>
        <filter val="338,00"/>
        <filter val="342,00"/>
        <filter val="343,33"/>
        <filter val="348,00"/>
        <filter val="35,00"/>
        <filter val="37,12"/>
        <filter val="387,00"/>
        <filter val="4,00"/>
        <filter val="4,31"/>
        <filter val="40,00"/>
        <filter val="40,38"/>
        <filter val="40,71"/>
        <filter val="41,03"/>
        <filter val="42,80"/>
        <filter val="422,00"/>
        <filter val="47,86"/>
        <filter val="49,62"/>
        <filter val="52,00"/>
        <filter val="56,47"/>
        <filter val="59,00"/>
        <filter val="64,00"/>
        <filter val="668,00"/>
        <filter val="67,00"/>
        <filter val="7,00"/>
        <filter val="7,48"/>
        <filter val="70,00"/>
        <filter val="72,00"/>
        <filter val="8,59"/>
        <filter val="81,00"/>
        <filter val="824,00"/>
        <filter val="83,33"/>
        <filter val="88,00"/>
        <filter val="89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