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6,24\19,06,24 ПОКОМ КИ филиалы\"/>
    </mc:Choice>
  </mc:AlternateContent>
  <xr:revisionPtr revIDLastSave="0" documentId="13_ncr:1_{6066F5DB-C9DA-4B6D-8C4D-869C0CB48F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6" i="1" l="1"/>
  <c r="F98" i="1" l="1"/>
  <c r="E98" i="1"/>
  <c r="F99" i="1"/>
  <c r="E99" i="1"/>
  <c r="E95" i="1"/>
  <c r="T76" i="1"/>
  <c r="T81" i="1"/>
  <c r="T90" i="1"/>
  <c r="S76" i="1"/>
  <c r="S81" i="1"/>
  <c r="S90" i="1"/>
  <c r="AB15" i="1"/>
  <c r="AB17" i="1"/>
  <c r="AB18" i="1"/>
  <c r="AB22" i="1"/>
  <c r="AB23" i="1"/>
  <c r="AB24" i="1"/>
  <c r="AB26" i="1"/>
  <c r="AB27" i="1"/>
  <c r="AB32" i="1"/>
  <c r="AB33" i="1"/>
  <c r="AB35" i="1"/>
  <c r="AB36" i="1"/>
  <c r="AB38" i="1"/>
  <c r="AB40" i="1"/>
  <c r="AB41" i="1"/>
  <c r="AB42" i="1"/>
  <c r="AB46" i="1"/>
  <c r="AB49" i="1"/>
  <c r="AB59" i="1"/>
  <c r="AB60" i="1"/>
  <c r="AB61" i="1"/>
  <c r="AB64" i="1"/>
  <c r="AB68" i="1"/>
  <c r="AB74" i="1"/>
  <c r="AB76" i="1"/>
  <c r="AB77" i="1"/>
  <c r="AB78" i="1"/>
  <c r="AB79" i="1"/>
  <c r="AB80" i="1"/>
  <c r="AB81" i="1"/>
  <c r="AB82" i="1"/>
  <c r="AB86" i="1"/>
  <c r="AB90" i="1"/>
  <c r="AB96" i="1"/>
  <c r="AB101" i="1"/>
  <c r="I100" i="1"/>
  <c r="I91" i="1" l="1"/>
  <c r="I97" i="1"/>
  <c r="I83" i="1"/>
  <c r="O82" i="1" l="1"/>
  <c r="O74" i="1"/>
  <c r="K74" i="1"/>
  <c r="I74" i="1"/>
  <c r="O64" i="1"/>
  <c r="T64" i="1" l="1"/>
  <c r="S64" i="1"/>
  <c r="T82" i="1"/>
  <c r="S82" i="1"/>
  <c r="S74" i="1"/>
  <c r="T74" i="1"/>
  <c r="O49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4" i="1"/>
  <c r="I85" i="1"/>
  <c r="I87" i="1"/>
  <c r="I88" i="1"/>
  <c r="I89" i="1"/>
  <c r="I90" i="1"/>
  <c r="I92" i="1"/>
  <c r="I93" i="1"/>
  <c r="I94" i="1"/>
  <c r="I95" i="1"/>
  <c r="I98" i="1"/>
  <c r="I99" i="1"/>
  <c r="I6" i="1"/>
  <c r="O78" i="1"/>
  <c r="K78" i="1"/>
  <c r="O61" i="1"/>
  <c r="K61" i="1"/>
  <c r="T61" i="1" l="1"/>
  <c r="S61" i="1"/>
  <c r="S78" i="1"/>
  <c r="T78" i="1"/>
  <c r="T49" i="1"/>
  <c r="S49" i="1"/>
  <c r="O7" i="1"/>
  <c r="AB7" i="1" s="1"/>
  <c r="O8" i="1"/>
  <c r="AB8" i="1" s="1"/>
  <c r="O9" i="1"/>
  <c r="O10" i="1"/>
  <c r="AB10" i="1" s="1"/>
  <c r="O11" i="1"/>
  <c r="O12" i="1"/>
  <c r="O13" i="1"/>
  <c r="AB13" i="1" s="1"/>
  <c r="O14" i="1"/>
  <c r="AB14" i="1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AB28" i="1" s="1"/>
  <c r="O29" i="1"/>
  <c r="O30" i="1"/>
  <c r="O31" i="1"/>
  <c r="AB31" i="1" s="1"/>
  <c r="O32" i="1"/>
  <c r="O33" i="1"/>
  <c r="O34" i="1"/>
  <c r="O35" i="1"/>
  <c r="O36" i="1"/>
  <c r="O37" i="1"/>
  <c r="O38" i="1"/>
  <c r="O39" i="1"/>
  <c r="AB39" i="1" s="1"/>
  <c r="O40" i="1"/>
  <c r="O41" i="1"/>
  <c r="O42" i="1"/>
  <c r="O43" i="1"/>
  <c r="O44" i="1"/>
  <c r="AB44" i="1" s="1"/>
  <c r="O45" i="1"/>
  <c r="O46" i="1"/>
  <c r="O47" i="1"/>
  <c r="O48" i="1"/>
  <c r="O50" i="1"/>
  <c r="O51" i="1"/>
  <c r="AB51" i="1" s="1"/>
  <c r="O52" i="1"/>
  <c r="AB52" i="1" s="1"/>
  <c r="O53" i="1"/>
  <c r="AB53" i="1" s="1"/>
  <c r="O54" i="1"/>
  <c r="AB54" i="1" s="1"/>
  <c r="O55" i="1"/>
  <c r="O56" i="1"/>
  <c r="O57" i="1"/>
  <c r="O58" i="1"/>
  <c r="O59" i="1"/>
  <c r="O60" i="1"/>
  <c r="O62" i="1"/>
  <c r="AB62" i="1" s="1"/>
  <c r="O63" i="1"/>
  <c r="AB63" i="1" s="1"/>
  <c r="O65" i="1"/>
  <c r="O66" i="1"/>
  <c r="AB66" i="1" s="1"/>
  <c r="O67" i="1"/>
  <c r="O68" i="1"/>
  <c r="O69" i="1"/>
  <c r="O70" i="1"/>
  <c r="O71" i="1"/>
  <c r="O72" i="1"/>
  <c r="AB72" i="1" s="1"/>
  <c r="O73" i="1"/>
  <c r="AB73" i="1" s="1"/>
  <c r="O75" i="1"/>
  <c r="AB75" i="1" s="1"/>
  <c r="O77" i="1"/>
  <c r="O79" i="1"/>
  <c r="O80" i="1"/>
  <c r="O83" i="1"/>
  <c r="AB83" i="1" s="1"/>
  <c r="O84" i="1"/>
  <c r="O85" i="1"/>
  <c r="AB85" i="1" s="1"/>
  <c r="O86" i="1"/>
  <c r="O87" i="1"/>
  <c r="AB87" i="1" s="1"/>
  <c r="O88" i="1"/>
  <c r="AB88" i="1" s="1"/>
  <c r="O89" i="1"/>
  <c r="AB89" i="1" s="1"/>
  <c r="O91" i="1"/>
  <c r="AB91" i="1" s="1"/>
  <c r="O92" i="1"/>
  <c r="AB92" i="1" s="1"/>
  <c r="O93" i="1"/>
  <c r="O94" i="1"/>
  <c r="AB94" i="1" s="1"/>
  <c r="O95" i="1"/>
  <c r="O96" i="1"/>
  <c r="O97" i="1"/>
  <c r="AB97" i="1" s="1"/>
  <c r="O98" i="1"/>
  <c r="O99" i="1"/>
  <c r="O100" i="1"/>
  <c r="AB100" i="1" s="1"/>
  <c r="O101" i="1"/>
  <c r="O6" i="1"/>
  <c r="AB6" i="1" s="1"/>
  <c r="AB99" i="1" l="1"/>
  <c r="P99" i="1"/>
  <c r="AB95" i="1"/>
  <c r="P95" i="1"/>
  <c r="AB93" i="1"/>
  <c r="P93" i="1"/>
  <c r="AB84" i="1"/>
  <c r="P84" i="1"/>
  <c r="AB71" i="1"/>
  <c r="P71" i="1"/>
  <c r="AB69" i="1"/>
  <c r="P69" i="1"/>
  <c r="AB67" i="1"/>
  <c r="P67" i="1"/>
  <c r="AB65" i="1"/>
  <c r="P65" i="1"/>
  <c r="AB57" i="1"/>
  <c r="P57" i="1"/>
  <c r="AB55" i="1"/>
  <c r="P55" i="1"/>
  <c r="AB48" i="1"/>
  <c r="P48" i="1"/>
  <c r="AB34" i="1"/>
  <c r="P34" i="1"/>
  <c r="AB30" i="1"/>
  <c r="P30" i="1"/>
  <c r="AB20" i="1"/>
  <c r="P20" i="1"/>
  <c r="P16" i="1"/>
  <c r="AB12" i="1"/>
  <c r="P12" i="1"/>
  <c r="AB98" i="1"/>
  <c r="P98" i="1"/>
  <c r="AB70" i="1"/>
  <c r="P70" i="1"/>
  <c r="AB58" i="1"/>
  <c r="P58" i="1"/>
  <c r="AB56" i="1"/>
  <c r="P56" i="1"/>
  <c r="AB50" i="1"/>
  <c r="P50" i="1"/>
  <c r="AB47" i="1"/>
  <c r="P47" i="1"/>
  <c r="AB45" i="1"/>
  <c r="P45" i="1"/>
  <c r="AB43" i="1"/>
  <c r="P43" i="1"/>
  <c r="AB37" i="1"/>
  <c r="P37" i="1"/>
  <c r="AB29" i="1"/>
  <c r="P29" i="1"/>
  <c r="AB25" i="1"/>
  <c r="P25" i="1"/>
  <c r="AB21" i="1"/>
  <c r="P21" i="1"/>
  <c r="AB19" i="1"/>
  <c r="P19" i="1"/>
  <c r="AB11" i="1"/>
  <c r="P11" i="1"/>
  <c r="AB9" i="1"/>
  <c r="AB5" i="1" s="1"/>
  <c r="P9" i="1"/>
  <c r="S100" i="1"/>
  <c r="T100" i="1"/>
  <c r="S96" i="1"/>
  <c r="T96" i="1"/>
  <c r="T94" i="1"/>
  <c r="S94" i="1"/>
  <c r="S92" i="1"/>
  <c r="T92" i="1"/>
  <c r="T87" i="1"/>
  <c r="S87" i="1"/>
  <c r="T85" i="1"/>
  <c r="S85" i="1"/>
  <c r="T79" i="1"/>
  <c r="S79" i="1"/>
  <c r="T75" i="1"/>
  <c r="S75" i="1"/>
  <c r="S70" i="1"/>
  <c r="T70" i="1"/>
  <c r="T68" i="1"/>
  <c r="S68" i="1"/>
  <c r="T63" i="1"/>
  <c r="S63" i="1"/>
  <c r="S58" i="1"/>
  <c r="T58" i="1"/>
  <c r="T56" i="1"/>
  <c r="S56" i="1"/>
  <c r="T52" i="1"/>
  <c r="S52" i="1"/>
  <c r="T47" i="1"/>
  <c r="S47" i="1"/>
  <c r="T43" i="1"/>
  <c r="S43" i="1"/>
  <c r="T37" i="1"/>
  <c r="S37" i="1"/>
  <c r="T101" i="1"/>
  <c r="S101" i="1"/>
  <c r="T99" i="1"/>
  <c r="S99" i="1"/>
  <c r="T97" i="1"/>
  <c r="S97" i="1"/>
  <c r="T95" i="1"/>
  <c r="S95" i="1"/>
  <c r="T93" i="1"/>
  <c r="S93" i="1"/>
  <c r="T91" i="1"/>
  <c r="S91" i="1"/>
  <c r="S88" i="1"/>
  <c r="T88" i="1"/>
  <c r="T86" i="1"/>
  <c r="S86" i="1"/>
  <c r="S84" i="1"/>
  <c r="T84" i="1"/>
  <c r="T80" i="1"/>
  <c r="S80" i="1"/>
  <c r="T77" i="1"/>
  <c r="S77" i="1"/>
  <c r="T73" i="1"/>
  <c r="S73" i="1"/>
  <c r="T71" i="1"/>
  <c r="S71" i="1"/>
  <c r="T69" i="1"/>
  <c r="S69" i="1"/>
  <c r="T67" i="1"/>
  <c r="S67" i="1"/>
  <c r="T65" i="1"/>
  <c r="S65" i="1"/>
  <c r="S62" i="1"/>
  <c r="T62" i="1"/>
  <c r="T59" i="1"/>
  <c r="S59" i="1"/>
  <c r="T57" i="1"/>
  <c r="S57" i="1"/>
  <c r="T55" i="1"/>
  <c r="S55" i="1"/>
  <c r="T53" i="1"/>
  <c r="S53" i="1"/>
  <c r="T51" i="1"/>
  <c r="S51" i="1"/>
  <c r="T48" i="1"/>
  <c r="S48" i="1"/>
  <c r="S46" i="1"/>
  <c r="T46" i="1"/>
  <c r="T44" i="1"/>
  <c r="S44" i="1"/>
  <c r="S42" i="1"/>
  <c r="T42" i="1"/>
  <c r="T40" i="1"/>
  <c r="S40" i="1"/>
  <c r="S38" i="1"/>
  <c r="T38" i="1"/>
  <c r="T36" i="1"/>
  <c r="S36" i="1"/>
  <c r="S34" i="1"/>
  <c r="T34" i="1"/>
  <c r="T32" i="1"/>
  <c r="S32" i="1"/>
  <c r="S30" i="1"/>
  <c r="T30" i="1"/>
  <c r="T28" i="1"/>
  <c r="S28" i="1"/>
  <c r="S26" i="1"/>
  <c r="T26" i="1"/>
  <c r="T24" i="1"/>
  <c r="S24" i="1"/>
  <c r="S22" i="1"/>
  <c r="T22" i="1"/>
  <c r="T20" i="1"/>
  <c r="S20" i="1"/>
  <c r="S18" i="1"/>
  <c r="T18" i="1"/>
  <c r="T16" i="1"/>
  <c r="S16" i="1"/>
  <c r="S14" i="1"/>
  <c r="T14" i="1"/>
  <c r="T12" i="1"/>
  <c r="S12" i="1"/>
  <c r="S10" i="1"/>
  <c r="T10" i="1"/>
  <c r="T8" i="1"/>
  <c r="S8" i="1"/>
  <c r="T6" i="1"/>
  <c r="S6" i="1"/>
  <c r="T98" i="1"/>
  <c r="S98" i="1"/>
  <c r="T89" i="1"/>
  <c r="S89" i="1"/>
  <c r="T83" i="1"/>
  <c r="S83" i="1"/>
  <c r="T72" i="1"/>
  <c r="S72" i="1"/>
  <c r="S66" i="1"/>
  <c r="T66" i="1"/>
  <c r="T60" i="1"/>
  <c r="S60" i="1"/>
  <c r="S54" i="1"/>
  <c r="T54" i="1"/>
  <c r="S50" i="1"/>
  <c r="T50" i="1"/>
  <c r="T45" i="1"/>
  <c r="S45" i="1"/>
  <c r="T41" i="1"/>
  <c r="S41" i="1"/>
  <c r="T39" i="1"/>
  <c r="S39" i="1"/>
  <c r="T35" i="1"/>
  <c r="S35" i="1"/>
  <c r="T33" i="1"/>
  <c r="S33" i="1"/>
  <c r="T31" i="1"/>
  <c r="S31" i="1"/>
  <c r="T29" i="1"/>
  <c r="S29" i="1"/>
  <c r="T27" i="1"/>
  <c r="S27" i="1"/>
  <c r="T25" i="1"/>
  <c r="S25" i="1"/>
  <c r="T23" i="1"/>
  <c r="S23" i="1"/>
  <c r="T21" i="1"/>
  <c r="S21" i="1"/>
  <c r="T19" i="1"/>
  <c r="S19" i="1"/>
  <c r="T17" i="1"/>
  <c r="S17" i="1"/>
  <c r="T15" i="1"/>
  <c r="S15" i="1"/>
  <c r="T13" i="1"/>
  <c r="S13" i="1"/>
  <c r="T11" i="1"/>
  <c r="S11" i="1"/>
  <c r="T9" i="1"/>
  <c r="S9" i="1"/>
  <c r="T7" i="1"/>
  <c r="S7" i="1"/>
  <c r="K101" i="1"/>
  <c r="K100" i="1"/>
  <c r="K99" i="1"/>
  <c r="K98" i="1"/>
  <c r="K97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0" i="1"/>
  <c r="K79" i="1"/>
  <c r="K77" i="1"/>
  <c r="K75" i="1"/>
  <c r="K73" i="1"/>
  <c r="K72" i="1"/>
  <c r="K71" i="1"/>
  <c r="K70" i="1"/>
  <c r="K69" i="1"/>
  <c r="K68" i="1"/>
  <c r="K67" i="1"/>
  <c r="K66" i="1"/>
  <c r="K65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<sst xmlns="http://schemas.openxmlformats.org/spreadsheetml/2006/main" count="285" uniqueCount="141">
  <si>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</si>
  <si>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</si>
  <si>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</si>
  <si>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</si>
  <si>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</si>
  <si>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</si>
  <si>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</si>
  <si>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</si>
  <si>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</si>
  <si>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</si>
  <si>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</si>
  <si>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</si>
  <si>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</si>
  <si>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</si>
  <si>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</si>
  <si>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</si>
  <si>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</si>
  <si>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</si>
  <si>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</si>
  <si>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</si>
  <si>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</si>
  <si>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</si>
  <si>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</si>
  <si>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19,06,</t>
  </si>
  <si>
    <t>13,06,</t>
  </si>
  <si>
    <t>12,06,</t>
  </si>
  <si>
    <t>06,06,</t>
  </si>
  <si>
    <t>05,06,</t>
  </si>
  <si>
    <t>30,05,</t>
  </si>
  <si>
    <t>29,05,</t>
  </si>
  <si>
    <t xml:space="preserve"> 005  Колбаса Докторская ГОСТ, Вязанка вектор,ВЕС. ПОКОМ</t>
  </si>
  <si>
    <t>кг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</si>
  <si>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</si>
  <si>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</si>
  <si>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>нужно увеличить продажи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</si>
  <si>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</si>
  <si>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</si>
  <si>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</si>
  <si>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</si>
  <si>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</si>
  <si>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</si>
  <si>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</si>
  <si>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</si>
  <si>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</si>
  <si>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 в данном СКЮ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</si>
  <si>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</si>
  <si>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</si>
  <si>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</si>
  <si>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</si>
  <si>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</si>
  <si>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</si>
  <si>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</si>
  <si>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</si>
  <si>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 xml:space="preserve"> 219  Колбаса Докторская Особая ТМ Особый рецепт, ВЕС 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</si>
  <si>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</si>
  <si>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</si>
  <si>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</si>
  <si>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</si>
  <si>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</si>
  <si>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</si>
  <si>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</si>
  <si>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</si>
  <si>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</si>
  <si>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</si>
  <si>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</si>
  <si>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</si>
  <si>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</si>
  <si>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</si>
  <si>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</si>
  <si>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</si>
  <si>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</si>
  <si>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</si>
  <si>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</si>
  <si>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>то же что и 480 (задвоенное СКЮ)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</si>
  <si>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</si>
  <si>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</si>
  <si>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</si>
  <si>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</si>
  <si>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</si>
  <si>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</si>
  <si>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</si>
  <si>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</si>
  <si>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</si>
  <si>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</si>
  <si>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</si>
  <si>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</si>
  <si>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</si>
  <si>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</si>
  <si>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</si>
  <si>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</si>
  <si>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</si>
  <si>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то же что и 254 / нет потребности в данном СКЮ (филиал постоянно обнулял)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</si>
  <si>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</si>
  <si>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</si>
  <si>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</si>
  <si>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</si>
  <si>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</si>
  <si>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</si>
  <si>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нет потребности (филиал обнуляет заказы)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</si>
  <si>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</si>
  <si>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</si>
  <si>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</si>
  <si>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</si>
  <si>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</si>
  <si>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364  Сардельки Филейские Вязанка ВЕС NDX ТМ Вязанка  ПОКОМ</t>
  </si>
  <si>
    <t xml:space="preserve"> 394 Ветчина Сочинка с сочным окороком ТМ Стародворье полиамид ф/в 0,35 кг  Поком</t>
  </si>
  <si>
    <t xml:space="preserve"> 397 Сосиски Сливочные по-стародворски Бордо Фикс.вес 0,45 П/а мгс Стародворье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</si>
  <si>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</si>
  <si>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</si>
  <si>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</si>
  <si>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</si>
  <si>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</si>
  <si>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</si>
  <si>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</si>
  <si>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</si>
  <si>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</si>
  <si>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</si>
  <si>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</si>
  <si>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</si>
  <si>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</si>
  <si>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</si>
  <si>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</si>
  <si>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</si>
  <si>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</si>
  <si>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</si>
  <si>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ДУБЛЬ 494 Ветчина Балыкбургская ТМ Баварушка с мраморным балыком в в.у 0,1 кг нарезка.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</si>
  <si>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</si>
  <si>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</si>
  <si>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</si>
  <si>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</si>
  <si>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</si>
  <si>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</si>
  <si>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</si>
  <si>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</si>
  <si>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</si>
  <si>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408  Ветчина Сливушка с индейкой ТМ Вязанка, 0,4кг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</si>
  <si>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</si>
  <si>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</si>
  <si>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>матрица</t>
  </si>
  <si>
    <t>заказ</t>
  </si>
  <si>
    <t>22,06,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</si>
</sst>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0" fontId="0" fillId="0" borderId="0" xfId="0" applyFill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4" fillId="0" borderId="1" xfId="1" applyNumberFormat="1" applyFont="1" applyFill="1"/>
    <xf numFmtId="0" fontId="0" fillId="4" borderId="0" xfId="0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2;&#1090;&#1088;&#1080;&#1094;&#1072;%20&#1055;&#1054;&#1050;&#1054;&#1052;%2017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  <sheetName val="Донецк"/>
      <sheetName val="Луганск"/>
      <sheetName val="Мелитополь"/>
      <sheetName val="ОБЩАЯ"/>
    </sheetNames>
    <sheetDataSet>
      <sheetData sheetId="0"/>
      <sheetData sheetId="1"/>
      <sheetData sheetId="2"/>
      <sheetData sheetId="3"/>
      <sheetData sheetId="4">
        <row r="1">
          <cell r="A1" t="str">
            <v>Номенклатура</v>
          </cell>
          <cell r="B1" t="str">
            <v>ЕИ</v>
          </cell>
          <cell r="C1" t="str">
            <v>штрих-код</v>
          </cell>
          <cell r="D1" t="str">
            <v>Дубли</v>
          </cell>
          <cell r="E1" t="str">
            <v>Бердянск</v>
          </cell>
          <cell r="F1" t="str">
            <v>Донецк</v>
          </cell>
          <cell r="G1" t="str">
            <v>Луганск</v>
          </cell>
          <cell r="H1" t="str">
            <v>Мелитополь</v>
          </cell>
          <cell r="I1" t="str">
            <v>Комментарии</v>
          </cell>
        </row>
        <row r="2">
          <cell r="A2" t="str">
            <v xml:space="preserve"> 005  Колбаса Докторская ГОСТ, Вязанка вектор,ВЕС. ПОКОМ</v>
          </cell>
          <cell r="B2" t="str">
            <v>кг</v>
          </cell>
          <cell r="C2">
            <v>4607091385670</v>
          </cell>
          <cell r="D2" t="b">
            <v>0</v>
          </cell>
          <cell r="J2" t="str">
            <v>матрица</v>
          </cell>
        </row>
        <row r="3">
          <cell r="A3" t="str">
            <v xml:space="preserve"> 014  Сардельки Вязанка Стародворские, СЕМЕЙНАЯ УПАКОВКА, ВЕС, ТМ Стародворские колбасы</v>
          </cell>
          <cell r="B3" t="str">
            <v>кг</v>
          </cell>
          <cell r="C3">
            <v>4607091383065</v>
          </cell>
          <cell r="D3" t="b">
            <v>0</v>
          </cell>
          <cell r="J3" t="str">
            <v>матрица</v>
          </cell>
        </row>
        <row r="4">
          <cell r="A4" t="str">
            <v xml:space="preserve"> 016  Сосиски Вязанка Молочные, Вязанка вискофан  ВЕС.ПОКОМ</v>
          </cell>
          <cell r="B4" t="str">
            <v>кг</v>
          </cell>
          <cell r="C4">
            <v>4607091386967</v>
          </cell>
          <cell r="D4" t="b">
            <v>0</v>
          </cell>
          <cell r="J4" t="str">
            <v>матрица</v>
          </cell>
        </row>
        <row r="5">
          <cell r="A5" t="str">
            <v xml:space="preserve"> 017  Сосиски Вязанка Сливочные, Вязанка амицел ВЕС.ПОКОМ</v>
          </cell>
          <cell r="B5" t="str">
            <v>кг</v>
          </cell>
          <cell r="C5">
            <v>4607091385168</v>
          </cell>
          <cell r="D5" t="b">
            <v>0</v>
          </cell>
          <cell r="J5" t="str">
            <v>матрица</v>
          </cell>
        </row>
        <row r="6">
          <cell r="A6" t="str">
            <v xml:space="preserve"> 018  Сосиски Рубленые, Вязанка вискофан  ВЕС.ПОКОМ</v>
          </cell>
          <cell r="B6" t="str">
            <v>кг</v>
          </cell>
          <cell r="C6">
            <v>4607091385304</v>
          </cell>
          <cell r="D6" t="b">
            <v>0</v>
          </cell>
          <cell r="J6" t="str">
            <v>матрица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B7" t="str">
            <v>шт</v>
          </cell>
          <cell r="C7">
            <v>4607091385731</v>
          </cell>
          <cell r="D7" t="b">
            <v>0</v>
          </cell>
          <cell r="J7" t="str">
            <v>матрица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B8" t="str">
            <v>шт</v>
          </cell>
          <cell r="C8">
            <v>4607091385748</v>
          </cell>
          <cell r="D8" t="b">
            <v>0</v>
          </cell>
          <cell r="J8" t="str">
            <v>матрица</v>
          </cell>
        </row>
        <row r="9">
          <cell r="A9" t="str">
            <v xml:space="preserve"> 047  Кол Баварская, белков.обол. в термоусад. пакете 0.17 кг, ТМ Стародворье  ПОКОМ</v>
          </cell>
          <cell r="B9" t="str">
            <v>шт</v>
          </cell>
          <cell r="C9">
            <v>4607091383102</v>
          </cell>
          <cell r="D9" t="b">
            <v>0</v>
          </cell>
          <cell r="J9" t="str">
            <v>матрица</v>
          </cell>
        </row>
        <row r="10">
          <cell r="A10" t="str">
            <v xml:space="preserve"> 062  Колбаса Кракушка пряная с сальцем, 0.3кг в/у п/к, БАВАРУШКА ПОКОМ</v>
          </cell>
          <cell r="B10" t="str">
            <v>шт</v>
          </cell>
          <cell r="C10">
            <v>4607091383836</v>
          </cell>
          <cell r="D10" t="b">
            <v>0</v>
          </cell>
          <cell r="J10" t="str">
            <v>матрица</v>
          </cell>
        </row>
        <row r="11">
          <cell r="A11" t="str">
            <v xml:space="preserve"> 064  Колбаса Молочная Дугушка, вектор 0,4 кг, ТМ Стародворье  ПОКОМ</v>
          </cell>
          <cell r="B11" t="str">
            <v>шт</v>
          </cell>
          <cell r="C11">
            <v>4607091389098</v>
          </cell>
          <cell r="D11" t="b">
            <v>0</v>
          </cell>
          <cell r="J11" t="str">
            <v>матрица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4607091388404</v>
          </cell>
          <cell r="D12" t="b">
            <v>0</v>
          </cell>
          <cell r="J12" t="str">
            <v>матрица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4607091389524</v>
          </cell>
          <cell r="D13" t="b">
            <v>0</v>
          </cell>
          <cell r="J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4607091389531</v>
          </cell>
          <cell r="D14" t="b">
            <v>0</v>
          </cell>
          <cell r="J14" t="str">
            <v>матрица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4607091388930</v>
          </cell>
          <cell r="D15" t="b">
            <v>0</v>
          </cell>
          <cell r="J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4607091383980</v>
          </cell>
          <cell r="D16" t="b">
            <v>0</v>
          </cell>
          <cell r="J16" t="str">
            <v>матрица</v>
          </cell>
        </row>
        <row r="17">
          <cell r="A17" t="str">
            <v xml:space="preserve"> 217  Колбаса Докторская Дугушка, ВЕС, НЕ ГОСТ, ТМ Стародворье ПОКОМ</v>
          </cell>
          <cell r="B17" t="str">
            <v>кг</v>
          </cell>
          <cell r="C17">
            <v>4607091383522</v>
          </cell>
          <cell r="D17" t="b">
            <v>0</v>
          </cell>
          <cell r="J17" t="str">
            <v>матрица</v>
          </cell>
        </row>
        <row r="18">
          <cell r="A18" t="str">
            <v xml:space="preserve"> 218  Колбаса Докторская оригинальная ТМ Особый рецепт БОЛЬШОЙ БАТОН, п/а ВЕС, ТМ Стародворье ПОКОМ</v>
          </cell>
          <cell r="B18" t="str">
            <v>кг</v>
          </cell>
          <cell r="C18">
            <v>4607091384185</v>
          </cell>
          <cell r="D18" t="b">
            <v>0</v>
          </cell>
          <cell r="J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4607091384437</v>
          </cell>
          <cell r="D19" t="b">
            <v>0</v>
          </cell>
          <cell r="J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4607091389104</v>
          </cell>
          <cell r="D20" t="b">
            <v>0</v>
          </cell>
          <cell r="J20" t="str">
            <v>матрица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C21">
            <v>4680115884847</v>
          </cell>
          <cell r="D21" t="b">
            <v>1</v>
          </cell>
          <cell r="E21" t="str">
            <v>Да</v>
          </cell>
          <cell r="F21" t="str">
            <v/>
          </cell>
          <cell r="G21" t="str">
            <v>Да</v>
          </cell>
          <cell r="H21" t="str">
            <v/>
          </cell>
          <cell r="I21" t="str">
            <v>старое СКЮ</v>
          </cell>
          <cell r="J21" t="str">
            <v>не в матрице /ротация ОР</v>
          </cell>
        </row>
        <row r="22">
          <cell r="A22" t="str">
            <v xml:space="preserve"> 235  Колбаса Особая ТМ Особый рецепт, ВЕС, ТМ Стародворье ПОКОМ</v>
          </cell>
          <cell r="B22" t="str">
            <v>кг</v>
          </cell>
          <cell r="C22">
            <v>4680115884854</v>
          </cell>
          <cell r="D22" t="b">
            <v>1</v>
          </cell>
          <cell r="E22" t="str">
            <v/>
          </cell>
          <cell r="F22" t="str">
            <v/>
          </cell>
          <cell r="G22" t="str">
            <v>Да</v>
          </cell>
          <cell r="H22" t="str">
            <v/>
          </cell>
          <cell r="I22" t="str">
            <v>старое СКЮ</v>
          </cell>
          <cell r="J22" t="str">
            <v>не в матрице /ротация ОР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4680115883116</v>
          </cell>
          <cell r="D23" t="b">
            <v>0</v>
          </cell>
          <cell r="J23" t="str">
            <v>матрица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4680115883093</v>
          </cell>
          <cell r="D24" t="b">
            <v>0</v>
          </cell>
          <cell r="J24" t="str">
            <v>матрица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4680115883109</v>
          </cell>
          <cell r="D25" t="b">
            <v>0</v>
          </cell>
          <cell r="J25" t="str">
            <v>матрица</v>
          </cell>
        </row>
        <row r="26">
          <cell r="A26" t="str">
            <v xml:space="preserve"> 243  Колбаса Сервелат Зернистый, ВЕС.  ПОКОМ</v>
          </cell>
          <cell r="B26" t="str">
            <v>кг</v>
          </cell>
          <cell r="C26">
            <v>4607091387193</v>
          </cell>
          <cell r="D26" t="b">
            <v>0</v>
          </cell>
          <cell r="J26" t="str">
            <v>матрица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C27">
            <v>4607091380880</v>
          </cell>
          <cell r="D27" t="b">
            <v>0</v>
          </cell>
          <cell r="J27" t="str">
            <v>матрица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C28">
            <v>4607091384673</v>
          </cell>
          <cell r="D28" t="b">
            <v>0</v>
          </cell>
          <cell r="J28" t="str">
            <v>матрица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4607091384482</v>
          </cell>
          <cell r="D29" t="b">
            <v>0</v>
          </cell>
          <cell r="J29" t="str">
            <v>матрица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C30">
            <v>4607091387919</v>
          </cell>
          <cell r="D30" t="b">
            <v>0</v>
          </cell>
          <cell r="J30" t="str">
            <v>матрица</v>
          </cell>
        </row>
        <row r="31">
          <cell r="A31" t="str">
            <v xml:space="preserve"> 253  Сосиски Ганноверские   ПОКОМ</v>
          </cell>
          <cell r="B31" t="str">
            <v>кг</v>
          </cell>
          <cell r="C31">
            <v>4607091387766</v>
          </cell>
          <cell r="D31" t="b">
            <v>0</v>
          </cell>
          <cell r="J31" t="str">
            <v>матрица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4607091384246</v>
          </cell>
          <cell r="D32" t="b">
            <v>0</v>
          </cell>
          <cell r="J32" t="str">
            <v>матрица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4607091384260</v>
          </cell>
          <cell r="D33" t="b">
            <v>0</v>
          </cell>
          <cell r="J33" t="str">
            <v>матрица</v>
          </cell>
        </row>
        <row r="34">
          <cell r="A34" t="str">
            <v xml:space="preserve"> 259  Сосиски Сливочные Дугушка, ВЕС.   ПОКОМ</v>
          </cell>
          <cell r="B34" t="str">
            <v>кг</v>
          </cell>
          <cell r="C34">
            <v>4607091383416</v>
          </cell>
          <cell r="D34" t="b">
            <v>0</v>
          </cell>
          <cell r="J34" t="str">
            <v>матрица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4607091380897</v>
          </cell>
          <cell r="D35" t="b">
            <v>0</v>
          </cell>
          <cell r="J35" t="str">
            <v>матрица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4607091389739</v>
          </cell>
          <cell r="D36" t="b">
            <v>0</v>
          </cell>
          <cell r="J36" t="str">
            <v>матрица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4607091389746</v>
          </cell>
          <cell r="D37" t="b">
            <v>0</v>
          </cell>
          <cell r="J37" t="str">
            <v>матрица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4607091389753</v>
          </cell>
          <cell r="D38" t="b">
            <v>0</v>
          </cell>
          <cell r="J38" t="str">
            <v>матрица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4680115880092</v>
          </cell>
          <cell r="D39" t="b">
            <v>0</v>
          </cell>
          <cell r="J39" t="str">
            <v>матрица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4680115880429</v>
          </cell>
          <cell r="D40" t="b">
            <v>0</v>
          </cell>
          <cell r="J40" t="str">
            <v>матрица</v>
          </cell>
        </row>
        <row r="41">
          <cell r="A41" t="str">
            <v xml:space="preserve"> 278  Сосиски Сочинки с сочным окороком, МГС 0.4кг,   ПОКОМ</v>
          </cell>
          <cell r="B41" t="str">
            <v>шт</v>
          </cell>
          <cell r="C41">
            <v>4680115880221</v>
          </cell>
          <cell r="D41" t="b">
            <v>0</v>
          </cell>
          <cell r="J41" t="str">
            <v>матрица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4680115880573</v>
          </cell>
          <cell r="D42" t="b">
            <v>0</v>
          </cell>
          <cell r="J42" t="str">
            <v>матрица</v>
          </cell>
        </row>
        <row r="43">
          <cell r="A43" t="str">
            <v xml:space="preserve"> 284  Сосиски Молокуши миникушай ТМ Вязанка, 0.45кг, ПОКОМ</v>
          </cell>
          <cell r="B43" t="str">
            <v>шт</v>
          </cell>
          <cell r="C43">
            <v>4680115880214</v>
          </cell>
          <cell r="D43" t="b">
            <v>0</v>
          </cell>
          <cell r="J43" t="str">
            <v>матрица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4680115880986</v>
          </cell>
          <cell r="D44" t="b">
            <v>0</v>
          </cell>
          <cell r="J44" t="str">
            <v>матрица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4680115880993</v>
          </cell>
          <cell r="D45" t="b">
            <v>0</v>
          </cell>
          <cell r="J45" t="str">
            <v>матрица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4680115881228</v>
          </cell>
          <cell r="D46" t="b">
            <v>0</v>
          </cell>
          <cell r="J46" t="str">
            <v>матрица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4680115881211</v>
          </cell>
          <cell r="D47" t="b">
            <v>0</v>
          </cell>
          <cell r="J47" t="str">
            <v>матрица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4680115881563</v>
          </cell>
          <cell r="D48" t="b">
            <v>0</v>
          </cell>
          <cell r="J48" t="str">
            <v>матрица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 t="str">
            <v>шт</v>
          </cell>
          <cell r="C49">
            <v>4680115881679</v>
          </cell>
          <cell r="D49" t="b">
            <v>0</v>
          </cell>
          <cell r="J49" t="str">
            <v>матрица</v>
          </cell>
        </row>
        <row r="50">
          <cell r="A50" t="str">
            <v xml:space="preserve"> 309  Сосиски Сочинки с сыром 0,4 кг ТМ Стародворье  ПОКОМ</v>
          </cell>
          <cell r="B50" t="str">
            <v>шт</v>
          </cell>
          <cell r="C50">
            <v>4680115880504</v>
          </cell>
          <cell r="D50" t="b">
            <v>0</v>
          </cell>
          <cell r="J50" t="str">
            <v>матрица</v>
          </cell>
        </row>
        <row r="51">
          <cell r="A51" t="str">
            <v xml:space="preserve"> 312  Ветчина Филейская ВЕС ТМ  Вязанка ТС Столичная  ПОКОМ</v>
          </cell>
          <cell r="B51" t="str">
            <v>кг</v>
          </cell>
          <cell r="C51">
            <v>4680115881440</v>
          </cell>
          <cell r="D51" t="b">
            <v>0</v>
          </cell>
          <cell r="J51" t="str">
            <v>матрица</v>
          </cell>
        </row>
        <row r="52">
          <cell r="A52" t="str">
            <v xml:space="preserve"> 315  Колбаса вареная Молокуша ТМ Вязанка ВЕС, ПОКОМ</v>
          </cell>
          <cell r="B52" t="str">
            <v>кг</v>
          </cell>
          <cell r="C52">
            <v>4680115881327</v>
          </cell>
          <cell r="D52" t="b">
            <v>0</v>
          </cell>
          <cell r="J52" t="str">
            <v>матрица</v>
          </cell>
        </row>
        <row r="53">
          <cell r="A53" t="str">
            <v xml:space="preserve"> 317 Колбаса Сервелат Рижский ТМ Зареченские, ВЕС  ПОКОМ</v>
          </cell>
          <cell r="B53" t="str">
            <v>кг</v>
          </cell>
          <cell r="C53">
            <v>4640242180595</v>
          </cell>
          <cell r="D53" t="b">
            <v>0</v>
          </cell>
          <cell r="J53" t="str">
            <v>матрица</v>
          </cell>
        </row>
        <row r="54">
          <cell r="A54" t="str">
            <v xml:space="preserve"> 318  Сосиски Датские ТМ Зареченские, ВЕС  ПОКОМ</v>
          </cell>
          <cell r="B54" t="str">
            <v>кг</v>
          </cell>
          <cell r="C54">
            <v>4640242180533</v>
          </cell>
          <cell r="D54" t="b">
            <v>0</v>
          </cell>
          <cell r="J54" t="str">
            <v>матрица</v>
          </cell>
        </row>
        <row r="55">
          <cell r="A55" t="str">
            <v xml:space="preserve"> 321  Колбаса Сервелат Пражский ТМ Зареченские, ВЕС ПОКОМ</v>
          </cell>
          <cell r="B55" t="str">
            <v>кг</v>
          </cell>
          <cell r="C55">
            <v>4640242180816</v>
          </cell>
          <cell r="D55" t="b">
            <v>0</v>
          </cell>
          <cell r="J55" t="str">
            <v>матрица</v>
          </cell>
        </row>
        <row r="56">
          <cell r="A56" t="str">
            <v xml:space="preserve"> 322  Колбаса вареная Молокуша 0,45кг ТМ Вязанка  ПОКОМ</v>
          </cell>
          <cell r="B56" t="str">
            <v>шт</v>
          </cell>
          <cell r="C56">
            <v>4680115881303</v>
          </cell>
          <cell r="D56" t="b">
            <v>0</v>
          </cell>
          <cell r="J56" t="str">
            <v>матрица</v>
          </cell>
        </row>
        <row r="57">
          <cell r="A57" t="str">
            <v xml:space="preserve"> 327  Сосиски Сочинки с сыром ТМ Стародворье, ВЕС ПОКОМ</v>
          </cell>
          <cell r="B57" t="str">
            <v>кг</v>
          </cell>
          <cell r="C57">
            <v>4680115880962</v>
          </cell>
          <cell r="D57" t="b">
            <v>0</v>
          </cell>
          <cell r="J57" t="str">
            <v>матрица</v>
          </cell>
        </row>
        <row r="58">
          <cell r="A58" t="str">
            <v xml:space="preserve"> 328  Сардельки Сочинки Стародворье ТМ  0,4 кг ПОКОМ</v>
          </cell>
          <cell r="B58" t="str">
            <v>шт</v>
          </cell>
          <cell r="C58">
            <v>4680115880801</v>
          </cell>
          <cell r="D58" t="b">
            <v>0</v>
          </cell>
          <cell r="J58" t="str">
            <v>матрица</v>
          </cell>
        </row>
        <row r="59">
          <cell r="A59" t="str">
            <v xml:space="preserve"> 329  Сардельки Сочинки с сыром Стародворье ТМ, 0,4 кг. ПОКОМ</v>
          </cell>
          <cell r="B59" t="str">
            <v>шт</v>
          </cell>
          <cell r="C59">
            <v>4680115880818</v>
          </cell>
          <cell r="D59" t="b">
            <v>0</v>
          </cell>
          <cell r="J59" t="str">
            <v>матрица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 t="str">
            <v>кг</v>
          </cell>
          <cell r="C60">
            <v>4680115881426</v>
          </cell>
          <cell r="D60" t="b">
            <v>0</v>
          </cell>
          <cell r="J60" t="str">
            <v>матрица</v>
          </cell>
        </row>
        <row r="61">
          <cell r="A61" t="str">
            <v xml:space="preserve"> 335  Колбаса Сливушка ТМ Вязанка. ВЕС.  ПОКОМ </v>
          </cell>
          <cell r="B61" t="str">
            <v>кг</v>
          </cell>
          <cell r="C61">
            <v>4680115882133</v>
          </cell>
          <cell r="D61" t="b">
            <v>0</v>
          </cell>
          <cell r="J61" t="str">
            <v>матрица</v>
          </cell>
        </row>
        <row r="62">
          <cell r="A62" t="str">
            <v xml:space="preserve"> 336  Ветчина Сливушка с индейкой ТМ Вязанка. ВЕС  ПОКОМ</v>
          </cell>
          <cell r="B62" t="str">
            <v>кг</v>
          </cell>
          <cell r="C62">
            <v>4680115881488</v>
          </cell>
          <cell r="D62" t="b">
            <v>0</v>
          </cell>
          <cell r="J62" t="str">
            <v>матрица</v>
          </cell>
        </row>
        <row r="63">
          <cell r="A63" t="str">
            <v xml:space="preserve"> 339  Колбаса вареная Филейская ТМ Вязанка ТС Классическая, 0,40 кг.  ПОКОМ</v>
          </cell>
          <cell r="B63" t="str">
            <v>шт</v>
          </cell>
          <cell r="C63">
            <v>4680115881525</v>
          </cell>
          <cell r="D63" t="b">
            <v>0</v>
          </cell>
          <cell r="J63" t="str">
            <v>матрица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4680115882195</v>
          </cell>
          <cell r="D64" t="b">
            <v>0</v>
          </cell>
          <cell r="J64" t="str">
            <v>матрица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4680115882164</v>
          </cell>
          <cell r="D65" t="b">
            <v>0</v>
          </cell>
          <cell r="J65" t="str">
            <v>матрица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4680115882683</v>
          </cell>
          <cell r="D66" t="b">
            <v>0</v>
          </cell>
          <cell r="J66" t="str">
            <v>матрица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4680115882690</v>
          </cell>
          <cell r="D67" t="b">
            <v>0</v>
          </cell>
          <cell r="J67" t="str">
            <v>матрица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 t="str">
            <v>кг</v>
          </cell>
          <cell r="C68">
            <v>4680115882676</v>
          </cell>
          <cell r="D68" t="b">
            <v>0</v>
          </cell>
          <cell r="J68" t="str">
            <v>матрица</v>
          </cell>
        </row>
        <row r="69">
          <cell r="A69" t="str">
            <v xml:space="preserve"> 364  Сардельки Филейские Вязанка ВЕС NDX ТМ Вязанка  ПОКОМ</v>
          </cell>
          <cell r="B69" t="str">
            <v>кг</v>
          </cell>
          <cell r="C69">
            <v>4680115881532</v>
          </cell>
          <cell r="D69" t="b">
            <v>0</v>
          </cell>
          <cell r="J69" t="str">
            <v>матрица</v>
          </cell>
        </row>
        <row r="70">
          <cell r="A70" t="str">
            <v xml:space="preserve"> 376  Колбаса Докторская Дугушка 0,6кг ГОСТ ТМ Стародворье  ПОКОМ </v>
          </cell>
          <cell r="B70" t="str">
            <v>шт</v>
          </cell>
          <cell r="C70">
            <v>4680115880603</v>
          </cell>
          <cell r="D70" t="b">
            <v>0</v>
          </cell>
          <cell r="J70" t="str">
            <v>матрица</v>
          </cell>
        </row>
        <row r="71">
          <cell r="A71" t="str">
            <v xml:space="preserve"> 394 Ветчина Сочинка с сочным окороком ТМ Стародворье полиамид ф/в 0,35 кг  Поком</v>
          </cell>
          <cell r="B71" t="str">
            <v>шт</v>
          </cell>
          <cell r="C71">
            <v>4680115880764</v>
          </cell>
          <cell r="D71" t="b">
            <v>0</v>
          </cell>
          <cell r="J71" t="str">
            <v>матрица</v>
          </cell>
        </row>
        <row r="72">
          <cell r="A72" t="str">
            <v xml:space="preserve"> 395  Колбаса Докторская ГОСТ ТМ Вязанка в оболочке полиамид 0,37 кг. ПОКОМ</v>
          </cell>
          <cell r="B72" t="str">
            <v>шт</v>
          </cell>
          <cell r="C72">
            <v>4680115882539</v>
          </cell>
          <cell r="D72" t="b">
            <v>0</v>
          </cell>
          <cell r="J72" t="str">
            <v>матрица</v>
          </cell>
        </row>
        <row r="73">
          <cell r="A73" t="str">
            <v xml:space="preserve"> 396  Сардельки Филейские Вязанка ТМ Вязанка в оболочке NDX  0,4 кг. ПОКОМ</v>
          </cell>
          <cell r="B73" t="str">
            <v>шт</v>
          </cell>
          <cell r="C73">
            <v>4680115881464</v>
          </cell>
          <cell r="D73" t="b">
            <v>0</v>
          </cell>
          <cell r="J73" t="str">
            <v>матрица</v>
          </cell>
        </row>
        <row r="74">
          <cell r="A74" t="str">
            <v xml:space="preserve"> 397  Ветчина Дугушка ТМ Стародворье ТС Дугушка в полиамидной оболочке 0,6 кг. ПОКОМ</v>
          </cell>
          <cell r="B74" t="str">
            <v>шт</v>
          </cell>
          <cell r="C74">
            <v>4680115880054</v>
          </cell>
          <cell r="D74" t="b">
            <v>0</v>
          </cell>
          <cell r="J74" t="str">
            <v>матрица</v>
          </cell>
        </row>
        <row r="75">
          <cell r="A75" t="str">
            <v xml:space="preserve"> 397 Сосиски Сливочные по-стародворски Бордо Фикс.вес 0,45 П/а мгс Стародворье  Поком</v>
          </cell>
          <cell r="B75" t="str">
            <v>шт</v>
          </cell>
          <cell r="C75">
            <v>4607091387513</v>
          </cell>
          <cell r="D75" t="b">
            <v>0</v>
          </cell>
          <cell r="J75" t="str">
            <v>матрица</v>
          </cell>
        </row>
        <row r="76">
          <cell r="A76" t="str">
            <v xml:space="preserve"> 408  Ветчина Сливушка с индейкой ТМ Вязанка, 0,4кг  ПОКОМ</v>
          </cell>
          <cell r="B76" t="str">
            <v>шт</v>
          </cell>
          <cell r="C76">
            <v>4680115880658</v>
          </cell>
          <cell r="D76" t="b">
            <v>0</v>
          </cell>
          <cell r="J76" t="str">
            <v>матрица</v>
          </cell>
        </row>
        <row r="77">
          <cell r="A77" t="str">
            <v xml:space="preserve"> 419  Колбаса Филейбургская зернистая 0,06 кг нарезка ТМ Баварушка  ПОКОМ</v>
          </cell>
          <cell r="B77" t="str">
            <v>шт</v>
          </cell>
          <cell r="C77">
            <v>4680115884335</v>
          </cell>
          <cell r="D77" t="b">
            <v>0</v>
          </cell>
          <cell r="J77" t="str">
            <v>матрица</v>
          </cell>
        </row>
        <row r="78">
          <cell r="A78" t="str">
            <v xml:space="preserve"> 422  Деликатесы Бекон Балыкбургский ТМ Баварушка  0,15 кг.ПОКОМ</v>
          </cell>
          <cell r="B78" t="str">
            <v>шт</v>
          </cell>
          <cell r="C78">
            <v>4680115884564</v>
          </cell>
          <cell r="D78" t="b">
            <v>0</v>
          </cell>
          <cell r="J78" t="str">
            <v>матрица</v>
          </cell>
        </row>
        <row r="79">
          <cell r="A79" t="str">
            <v xml:space="preserve"> 427  Колбаса Филедворская ТМ Стародворье в оболочке полиамид. ВЕС ПОКОМ</v>
          </cell>
          <cell r="B79" t="str">
            <v>кг</v>
          </cell>
          <cell r="C79">
            <v>4680115884250</v>
          </cell>
          <cell r="D79" t="b">
            <v>0</v>
          </cell>
          <cell r="J79" t="str">
            <v>матрица</v>
          </cell>
        </row>
        <row r="80">
          <cell r="A80" t="str">
            <v xml:space="preserve"> 435  Колбаса Молочная Стародворская  с молоком в оболочке полиамид 0,4 кг.ТМ Стародворье ПОКОМ</v>
          </cell>
          <cell r="B80" t="str">
            <v>шт</v>
          </cell>
          <cell r="C80">
            <v>4680115884144</v>
          </cell>
          <cell r="D80" t="b">
            <v>0</v>
          </cell>
          <cell r="J80" t="str">
            <v>матрица</v>
          </cell>
        </row>
        <row r="81">
          <cell r="A81" t="str">
            <v xml:space="preserve"> 436  Колбаса Молочная стародворская с молоком, ВЕС, ТМ Стародворье  ПОКОМ</v>
          </cell>
          <cell r="B81" t="str">
            <v>кг</v>
          </cell>
          <cell r="C81">
            <v>4680115884137</v>
          </cell>
          <cell r="D81" t="b">
            <v>1</v>
          </cell>
          <cell r="E81" t="str">
            <v>Да</v>
          </cell>
          <cell r="F81" t="str">
            <v/>
          </cell>
          <cell r="G81" t="str">
            <v>Да</v>
          </cell>
          <cell r="H81" t="str">
            <v>Да</v>
          </cell>
          <cell r="I81" t="str">
            <v>старое СКЮ</v>
          </cell>
          <cell r="J81" t="str">
            <v>матрица</v>
          </cell>
        </row>
        <row r="82">
          <cell r="A82" t="str">
            <v xml:space="preserve"> 436 Колбаса Докторская Дугушка ТМ Стародворье ТС Дугушка в оболочке вектор 0,6 кг.  Поком</v>
          </cell>
          <cell r="B82" t="str">
            <v>шт</v>
          </cell>
          <cell r="C82">
            <v>4607091389999</v>
          </cell>
          <cell r="D82" t="b">
            <v>0</v>
          </cell>
          <cell r="J82" t="str">
            <v>матрица</v>
          </cell>
        </row>
        <row r="83">
          <cell r="A83" t="str">
            <v xml:space="preserve"> 440  Колбаса Любительская ТМ Вязанка в оболочке полиамид.ВЕС ПОКОМ </v>
          </cell>
          <cell r="B83" t="str">
            <v>кг</v>
          </cell>
          <cell r="C83">
            <v>4680115883956</v>
          </cell>
          <cell r="D83" t="b">
            <v>0</v>
          </cell>
          <cell r="J83" t="str">
            <v>матрица</v>
          </cell>
        </row>
        <row r="84">
          <cell r="A84" t="str">
            <v xml:space="preserve"> 450  Сосиски Молочные ТМ Вязанка в оболочке целлофан. 0,3 кг ПОКОМ</v>
          </cell>
          <cell r="B84" t="str">
            <v>шт</v>
          </cell>
          <cell r="C84">
            <v>4680115884915</v>
          </cell>
          <cell r="D84" t="b">
            <v>0</v>
          </cell>
          <cell r="J84" t="str">
            <v>матрица</v>
          </cell>
        </row>
        <row r="85">
          <cell r="A85" t="str">
            <v xml:space="preserve"> 451 Сосиски Филейские ТМ Вязанка в оболочке целлофан 0,3 кг. ПОКОМ</v>
          </cell>
          <cell r="B85" t="str">
            <v>шт</v>
          </cell>
          <cell r="C85">
            <v>4680115884311</v>
          </cell>
          <cell r="D85" t="b">
            <v>0</v>
          </cell>
          <cell r="J85" t="str">
            <v>матрица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B86" t="str">
            <v>кг</v>
          </cell>
          <cell r="C86">
            <v>4680115884854</v>
          </cell>
          <cell r="D86" t="b">
            <v>1</v>
          </cell>
          <cell r="E86" t="str">
            <v>Да</v>
          </cell>
          <cell r="F86" t="str">
            <v>Да</v>
          </cell>
          <cell r="G86" t="str">
            <v/>
          </cell>
          <cell r="H86" t="str">
            <v>Да</v>
          </cell>
          <cell r="I86" t="str">
            <v>новое СКЮ</v>
          </cell>
          <cell r="J86" t="str">
            <v>матрица / ротация ОР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B87" t="str">
            <v>кг</v>
          </cell>
          <cell r="C87">
            <v>4680115884076</v>
          </cell>
          <cell r="D87" t="b">
            <v>0</v>
          </cell>
          <cell r="J87" t="str">
            <v>матрица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B88" t="str">
            <v>кг</v>
          </cell>
          <cell r="C88">
            <v>4680115884847</v>
          </cell>
          <cell r="D88" t="b">
            <v>1</v>
          </cell>
          <cell r="E88" t="str">
            <v/>
          </cell>
          <cell r="F88" t="str">
            <v>Да</v>
          </cell>
          <cell r="G88" t="str">
            <v/>
          </cell>
          <cell r="H88" t="str">
            <v>Да</v>
          </cell>
          <cell r="I88" t="str">
            <v>новое СКЮ</v>
          </cell>
          <cell r="J88" t="str">
            <v>матрица / ротация ОР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B89" t="str">
            <v>шт</v>
          </cell>
          <cell r="C89" t="e">
            <v>#N/A</v>
          </cell>
          <cell r="D89" t="b">
            <v>1</v>
          </cell>
          <cell r="J89" t="str">
            <v>матрица</v>
          </cell>
        </row>
        <row r="90">
          <cell r="A90" t="str">
            <v xml:space="preserve"> 480 Колбаса Молочная Стародворская ТМ Стародворье с молоком в оболочке полиамид  Поком</v>
          </cell>
          <cell r="B90" t="str">
            <v>кг</v>
          </cell>
          <cell r="C90">
            <v>4680115884137</v>
          </cell>
          <cell r="D90" t="b">
            <v>1</v>
          </cell>
          <cell r="E90" t="str">
            <v/>
          </cell>
          <cell r="F90" t="str">
            <v>Да</v>
          </cell>
          <cell r="G90" t="str">
            <v/>
          </cell>
          <cell r="H90" t="str">
            <v/>
          </cell>
          <cell r="I90" t="str">
            <v>новое СКЮ</v>
          </cell>
          <cell r="J90" t="str">
            <v>дубль на  436  Колбаса Молочная стародворская с молоком, ВЕС, ТМ Стародворье  ПОКОМ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 t="e">
            <v>#N/A</v>
          </cell>
          <cell r="D91" t="b">
            <v>1</v>
          </cell>
          <cell r="J91" t="str">
            <v>матрица</v>
          </cell>
        </row>
        <row r="92">
          <cell r="A92" t="str">
            <v xml:space="preserve"> 454 Ветчина Балыкбургская ТМ Баварушка с мраморным балыком в в.у 0,1 кг нарезка ПОКОМ</v>
          </cell>
          <cell r="B92" t="str">
            <v>шт</v>
          </cell>
          <cell r="C92" t="e">
            <v>#N/A</v>
          </cell>
          <cell r="D92" t="b">
            <v>1</v>
          </cell>
          <cell r="J92" t="str">
            <v>матрица</v>
          </cell>
        </row>
        <row r="93">
          <cell r="A93" t="str">
            <v xml:space="preserve"> 458  Сосиски Молочные 0,2кг ГОСТ ТМ Вязанка  ПОКОМ</v>
          </cell>
          <cell r="B93" t="str">
            <v>шт</v>
          </cell>
          <cell r="C93" t="e">
            <v>#N/A</v>
          </cell>
          <cell r="D93" t="b">
            <v>1</v>
          </cell>
          <cell r="J9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7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C8" sqref="AC8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28515625" style="8" customWidth="1"/>
    <col min="8" max="8" width="5.28515625" customWidth="1"/>
    <col min="9" max="9" width="17.7109375" customWidth="1"/>
    <col min="10" max="11" width="6.7109375" customWidth="1"/>
    <col min="12" max="13" width="0.42578125" customWidth="1"/>
    <col min="14" max="17" width="6.7109375" customWidth="1"/>
    <col min="18" max="18" width="22.28515625" customWidth="1"/>
    <col min="19" max="20" width="4.85546875" customWidth="1"/>
    <col min="21" max="26" width="7" customWidth="1"/>
    <col min="27" max="27" width="32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SUM(E6:E472)</f>
        <v>46035.775999999998</v>
      </c>
      <c r="F5" s="4">
        <f>SUM(F6:F472)</f>
        <v>54300.88</v>
      </c>
      <c r="G5" s="6"/>
      <c r="H5" s="1"/>
      <c r="I5" s="1"/>
      <c r="J5" s="4">
        <f t="shared" ref="J5:Q5" si="0">SUM(J6:J472)</f>
        <v>37906.054000000004</v>
      </c>
      <c r="K5" s="4">
        <f t="shared" si="0"/>
        <v>8129.7219999999998</v>
      </c>
      <c r="L5" s="4">
        <f t="shared" si="0"/>
        <v>0</v>
      </c>
      <c r="M5" s="4">
        <f t="shared" si="0"/>
        <v>0</v>
      </c>
      <c r="N5" s="4">
        <f t="shared" si="0"/>
        <v>7706.9022000000023</v>
      </c>
      <c r="O5" s="4">
        <f t="shared" si="0"/>
        <v>9207.1552000000011</v>
      </c>
      <c r="P5" s="4">
        <f t="shared" si="0"/>
        <v>15214.298680000004</v>
      </c>
      <c r="Q5" s="4">
        <f t="shared" si="0"/>
        <v>0</v>
      </c>
      <c r="R5" s="1"/>
      <c r="S5" s="1"/>
      <c r="T5" s="1"/>
      <c r="U5" s="4">
        <f t="shared" ref="U5:Z5" si="1">SUM(U6:U472)</f>
        <v>9582.9094000000005</v>
      </c>
      <c r="V5" s="4">
        <f t="shared" si="1"/>
        <v>9786.3202000000038</v>
      </c>
      <c r="W5" s="4">
        <f t="shared" si="1"/>
        <v>9821.0568000000003</v>
      </c>
      <c r="X5" s="4">
        <f t="shared" si="1"/>
        <v>9656.2541999999994</v>
      </c>
      <c r="Y5" s="4">
        <f t="shared" si="1"/>
        <v>10186.584199999999</v>
      </c>
      <c r="Z5" s="4">
        <f t="shared" si="1"/>
        <v>10125.850800000004</v>
      </c>
      <c r="AA5" s="1"/>
      <c r="AB5" s="4">
        <f>SUM(AB6:AB472)</f>
        <v>15213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129.85400000000001</v>
      </c>
      <c r="D6" s="1">
        <v>629.98199999999997</v>
      </c>
      <c r="E6" s="1">
        <v>228.94900000000001</v>
      </c>
      <c r="F6" s="1">
        <v>479.07499999999999</v>
      </c>
      <c r="G6" s="6">
        <v>1</v>
      </c>
      <c r="H6" s="1">
        <v>50</v>
      </c>
      <c r="I6" s="1" t="str">
        <f>VLOOKUP(A6,[1]ОБЩАЯ!$A:$J,10,0)</f>
        <v>матрица</v>
      </c>
      <c r="J6" s="1">
        <v>205.732</v>
      </c>
      <c r="K6" s="1">
        <f t="shared" ref="K6:K27" si="2">E6-J6</f>
        <v>23.217000000000013</v>
      </c>
      <c r="L6" s="1"/>
      <c r="M6" s="1"/>
      <c r="N6" s="1"/>
      <c r="O6" s="1">
        <f>E6/5</f>
        <v>45.7898</v>
      </c>
      <c r="P6" s="5"/>
      <c r="Q6" s="5"/>
      <c r="R6" s="1"/>
      <c r="S6" s="1">
        <f>(F6+N6+P6)/O6</f>
        <v>10.462482911041324</v>
      </c>
      <c r="T6" s="1">
        <f>(F6+N6)/O6</f>
        <v>10.462482911041324</v>
      </c>
      <c r="U6" s="1">
        <v>46.053400000000003</v>
      </c>
      <c r="V6" s="1">
        <v>68.776600000000002</v>
      </c>
      <c r="W6" s="1">
        <v>71.588200000000001</v>
      </c>
      <c r="X6" s="1">
        <v>47.436799999999998</v>
      </c>
      <c r="Y6" s="1">
        <v>36.626399999999997</v>
      </c>
      <c r="Z6" s="1">
        <v>54.733800000000002</v>
      </c>
      <c r="AA6" s="1"/>
      <c r="AB6" s="1">
        <f>ROUND(P6,0)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107.271</v>
      </c>
      <c r="D7" s="1">
        <v>113.666</v>
      </c>
      <c r="E7" s="1">
        <v>39.741</v>
      </c>
      <c r="F7" s="1">
        <v>146.78</v>
      </c>
      <c r="G7" s="6">
        <v>1</v>
      </c>
      <c r="H7" s="1">
        <v>30</v>
      </c>
      <c r="I7" s="1" t="str">
        <f>VLOOKUP(A7,[1]ОБЩАЯ!$A:$J,10,0)</f>
        <v>матрица</v>
      </c>
      <c r="J7" s="1">
        <v>44.2</v>
      </c>
      <c r="K7" s="1">
        <f t="shared" si="2"/>
        <v>-4.4590000000000032</v>
      </c>
      <c r="L7" s="1"/>
      <c r="M7" s="1"/>
      <c r="N7" s="1"/>
      <c r="O7" s="1">
        <f t="shared" ref="O7:O56" si="3">E7/5</f>
        <v>7.9481999999999999</v>
      </c>
      <c r="P7" s="5"/>
      <c r="Q7" s="5"/>
      <c r="R7" s="1"/>
      <c r="S7" s="1">
        <f t="shared" ref="S7:S70" si="4">(F7+N7+P7)/O7</f>
        <v>18.467074306132208</v>
      </c>
      <c r="T7" s="1">
        <f t="shared" ref="T7:T70" si="5">(F7+N7)/O7</f>
        <v>18.467074306132208</v>
      </c>
      <c r="U7" s="1">
        <v>16.2422</v>
      </c>
      <c r="V7" s="1">
        <v>19.232600000000001</v>
      </c>
      <c r="W7" s="1">
        <v>2.4051999999999998</v>
      </c>
      <c r="X7" s="1">
        <v>1.9950000000000001</v>
      </c>
      <c r="Y7" s="1">
        <v>18.1142</v>
      </c>
      <c r="Z7" s="1">
        <v>14.548</v>
      </c>
      <c r="AA7" s="22" t="s">
        <v>34</v>
      </c>
      <c r="AB7" s="1">
        <f t="shared" ref="AB7:AB70" si="6">ROUND(P7,0)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308.86200000000002</v>
      </c>
      <c r="D8" s="1">
        <v>746.38</v>
      </c>
      <c r="E8" s="1">
        <v>252.81399999999999</v>
      </c>
      <c r="F8" s="1">
        <v>757.89400000000001</v>
      </c>
      <c r="G8" s="6">
        <v>1</v>
      </c>
      <c r="H8" s="1">
        <v>45</v>
      </c>
      <c r="I8" s="1" t="str">
        <f>VLOOKUP(A8,[1]ОБЩАЯ!$A:$J,10,0)</f>
        <v>матрица</v>
      </c>
      <c r="J8" s="1">
        <v>223.19399999999999</v>
      </c>
      <c r="K8" s="1">
        <f t="shared" si="2"/>
        <v>29.620000000000005</v>
      </c>
      <c r="L8" s="1"/>
      <c r="M8" s="1"/>
      <c r="N8" s="1"/>
      <c r="O8" s="1">
        <f t="shared" si="3"/>
        <v>50.562799999999996</v>
      </c>
      <c r="P8" s="5"/>
      <c r="Q8" s="5"/>
      <c r="R8" s="1"/>
      <c r="S8" s="1">
        <f t="shared" si="4"/>
        <v>14.989161992611169</v>
      </c>
      <c r="T8" s="1">
        <f t="shared" si="5"/>
        <v>14.989161992611169</v>
      </c>
      <c r="U8" s="1">
        <v>56.141599999999997</v>
      </c>
      <c r="V8" s="1">
        <v>64.183000000000007</v>
      </c>
      <c r="W8" s="1">
        <v>104.6224</v>
      </c>
      <c r="X8" s="1">
        <v>97.041799999999995</v>
      </c>
      <c r="Y8" s="1">
        <v>83.276199999999989</v>
      </c>
      <c r="Z8" s="1">
        <v>80.231799999999993</v>
      </c>
      <c r="AA8" s="22" t="s">
        <v>34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306.74400000000003</v>
      </c>
      <c r="D9" s="1">
        <v>1250.2860000000001</v>
      </c>
      <c r="E9" s="1">
        <v>570.41999999999996</v>
      </c>
      <c r="F9" s="1">
        <v>901.81299999999999</v>
      </c>
      <c r="G9" s="6">
        <v>1</v>
      </c>
      <c r="H9" s="1">
        <v>45</v>
      </c>
      <c r="I9" s="1" t="str">
        <f>VLOOKUP(A9,[1]ОБЩАЯ!$A:$J,10,0)</f>
        <v>матрица</v>
      </c>
      <c r="J9" s="1">
        <v>541.98</v>
      </c>
      <c r="K9" s="1">
        <f t="shared" si="2"/>
        <v>28.439999999999941</v>
      </c>
      <c r="L9" s="1"/>
      <c r="M9" s="1"/>
      <c r="N9" s="1">
        <v>160</v>
      </c>
      <c r="O9" s="1">
        <f t="shared" si="3"/>
        <v>114.08399999999999</v>
      </c>
      <c r="P9" s="5">
        <f>9.55*O9-N9-F9</f>
        <v>27.689199999999914</v>
      </c>
      <c r="Q9" s="5"/>
      <c r="R9" s="1"/>
      <c r="S9" s="1">
        <f t="shared" si="4"/>
        <v>9.5500000000000007</v>
      </c>
      <c r="T9" s="1">
        <f t="shared" si="5"/>
        <v>9.3072911188247271</v>
      </c>
      <c r="U9" s="1">
        <v>132.40600000000001</v>
      </c>
      <c r="V9" s="1">
        <v>136.9228</v>
      </c>
      <c r="W9" s="1">
        <v>183.4778</v>
      </c>
      <c r="X9" s="1">
        <v>140.40360000000001</v>
      </c>
      <c r="Y9" s="1">
        <v>132.7458</v>
      </c>
      <c r="Z9" s="1">
        <v>178.43360000000001</v>
      </c>
      <c r="AA9" s="1"/>
      <c r="AB9" s="1">
        <f t="shared" si="6"/>
        <v>28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31</v>
      </c>
      <c r="C10" s="1">
        <v>46.295000000000002</v>
      </c>
      <c r="D10" s="1">
        <v>17.018000000000001</v>
      </c>
      <c r="E10" s="1">
        <v>15.868</v>
      </c>
      <c r="F10" s="1">
        <v>46.295000000000002</v>
      </c>
      <c r="G10" s="6">
        <v>1</v>
      </c>
      <c r="H10" s="1">
        <v>40</v>
      </c>
      <c r="I10" s="1" t="str">
        <f>VLOOKUP(A10,[1]ОБЩАЯ!$A:$J,10,0)</f>
        <v>матрица</v>
      </c>
      <c r="J10" s="1">
        <v>19.600000000000001</v>
      </c>
      <c r="K10" s="1">
        <f t="shared" si="2"/>
        <v>-3.7320000000000011</v>
      </c>
      <c r="L10" s="1"/>
      <c r="M10" s="1"/>
      <c r="N10" s="1"/>
      <c r="O10" s="1">
        <f t="shared" si="3"/>
        <v>3.1736</v>
      </c>
      <c r="P10" s="5"/>
      <c r="Q10" s="5"/>
      <c r="R10" s="1"/>
      <c r="S10" s="1">
        <f t="shared" si="4"/>
        <v>14.587534660952862</v>
      </c>
      <c r="T10" s="1">
        <f t="shared" si="5"/>
        <v>14.587534660952862</v>
      </c>
      <c r="U10" s="1">
        <v>3.9929999999999999</v>
      </c>
      <c r="V10" s="1">
        <v>5.7629999999999999</v>
      </c>
      <c r="W10" s="1">
        <v>6.2576000000000001</v>
      </c>
      <c r="X10" s="1">
        <v>8.157</v>
      </c>
      <c r="Y10" s="1">
        <v>8.6230000000000011</v>
      </c>
      <c r="Z10" s="1">
        <v>6.3902000000000001</v>
      </c>
      <c r="AA10" s="22" t="s">
        <v>34</v>
      </c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37</v>
      </c>
      <c r="C11" s="1">
        <v>446</v>
      </c>
      <c r="D11" s="1">
        <v>967.26</v>
      </c>
      <c r="E11" s="1">
        <v>555.26</v>
      </c>
      <c r="F11" s="1">
        <v>762</v>
      </c>
      <c r="G11" s="6">
        <v>0.45</v>
      </c>
      <c r="H11" s="1">
        <v>45</v>
      </c>
      <c r="I11" s="1" t="str">
        <f>VLOOKUP(A11,[1]ОБЩАЯ!$A:$J,10,0)</f>
        <v>матрица</v>
      </c>
      <c r="J11" s="1">
        <v>569</v>
      </c>
      <c r="K11" s="1">
        <f t="shared" si="2"/>
        <v>-13.740000000000009</v>
      </c>
      <c r="L11" s="1"/>
      <c r="M11" s="1"/>
      <c r="N11" s="1">
        <v>120</v>
      </c>
      <c r="O11" s="1">
        <f t="shared" si="3"/>
        <v>111.05199999999999</v>
      </c>
      <c r="P11" s="5">
        <f t="shared" ref="P11:P12" si="7">9.55*O11-N11-F11</f>
        <v>178.5465999999999</v>
      </c>
      <c r="Q11" s="5"/>
      <c r="R11" s="1"/>
      <c r="S11" s="1">
        <f t="shared" si="4"/>
        <v>9.5499999999999989</v>
      </c>
      <c r="T11" s="1">
        <f t="shared" si="5"/>
        <v>7.9422252638403634</v>
      </c>
      <c r="U11" s="1">
        <v>120.6</v>
      </c>
      <c r="V11" s="1">
        <v>126</v>
      </c>
      <c r="W11" s="1">
        <v>128.6</v>
      </c>
      <c r="X11" s="1">
        <v>125.6</v>
      </c>
      <c r="Y11" s="1">
        <v>128</v>
      </c>
      <c r="Z11" s="1">
        <v>118.4</v>
      </c>
      <c r="AA11" s="1"/>
      <c r="AB11" s="1">
        <f t="shared" si="6"/>
        <v>179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37</v>
      </c>
      <c r="C12" s="1">
        <v>757</v>
      </c>
      <c r="D12" s="1">
        <v>1428.56</v>
      </c>
      <c r="E12" s="1">
        <v>816.56</v>
      </c>
      <c r="F12" s="1">
        <v>1239</v>
      </c>
      <c r="G12" s="6">
        <v>0.45</v>
      </c>
      <c r="H12" s="1">
        <v>45</v>
      </c>
      <c r="I12" s="1" t="str">
        <f>VLOOKUP(A12,[1]ОБЩАЯ!$A:$J,10,0)</f>
        <v>матрица</v>
      </c>
      <c r="J12" s="1">
        <v>821</v>
      </c>
      <c r="K12" s="1">
        <f t="shared" si="2"/>
        <v>-4.4400000000000546</v>
      </c>
      <c r="L12" s="1"/>
      <c r="M12" s="1"/>
      <c r="N12" s="1">
        <v>70</v>
      </c>
      <c r="O12" s="1">
        <f t="shared" si="3"/>
        <v>163.31199999999998</v>
      </c>
      <c r="P12" s="5">
        <f t="shared" si="7"/>
        <v>250.62959999999998</v>
      </c>
      <c r="Q12" s="5"/>
      <c r="R12" s="1"/>
      <c r="S12" s="1">
        <f t="shared" si="4"/>
        <v>9.5500000000000007</v>
      </c>
      <c r="T12" s="1">
        <f t="shared" si="5"/>
        <v>8.0153326148721469</v>
      </c>
      <c r="U12" s="1">
        <v>180.6</v>
      </c>
      <c r="V12" s="1">
        <v>195.8</v>
      </c>
      <c r="W12" s="1">
        <v>178.4</v>
      </c>
      <c r="X12" s="1">
        <v>182.4</v>
      </c>
      <c r="Y12" s="1">
        <v>206.2</v>
      </c>
      <c r="Z12" s="1">
        <v>184</v>
      </c>
      <c r="AA12" s="1"/>
      <c r="AB12" s="1">
        <f t="shared" si="6"/>
        <v>251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37</v>
      </c>
      <c r="C13" s="1">
        <v>56</v>
      </c>
      <c r="D13" s="1">
        <v>45</v>
      </c>
      <c r="E13" s="1">
        <v>27</v>
      </c>
      <c r="F13" s="1">
        <v>70</v>
      </c>
      <c r="G13" s="6">
        <v>0.17</v>
      </c>
      <c r="H13" s="1">
        <v>180</v>
      </c>
      <c r="I13" s="1" t="str">
        <f>VLOOKUP(A13,[1]ОБЩАЯ!$A:$J,10,0)</f>
        <v>матрица</v>
      </c>
      <c r="J13" s="1">
        <v>27</v>
      </c>
      <c r="K13" s="1">
        <f t="shared" si="2"/>
        <v>0</v>
      </c>
      <c r="L13" s="1"/>
      <c r="M13" s="1"/>
      <c r="N13" s="1"/>
      <c r="O13" s="1">
        <f t="shared" si="3"/>
        <v>5.4</v>
      </c>
      <c r="P13" s="5"/>
      <c r="Q13" s="5"/>
      <c r="R13" s="1"/>
      <c r="S13" s="1">
        <f t="shared" si="4"/>
        <v>12.962962962962962</v>
      </c>
      <c r="T13" s="1">
        <f t="shared" si="5"/>
        <v>12.962962962962962</v>
      </c>
      <c r="U13" s="1">
        <v>5.8</v>
      </c>
      <c r="V13" s="1">
        <v>7.6</v>
      </c>
      <c r="W13" s="1">
        <v>7.6</v>
      </c>
      <c r="X13" s="1">
        <v>7</v>
      </c>
      <c r="Y13" s="1">
        <v>8.6</v>
      </c>
      <c r="Z13" s="1">
        <v>8.6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37</v>
      </c>
      <c r="C14" s="1">
        <v>113</v>
      </c>
      <c r="D14" s="1"/>
      <c r="E14" s="1">
        <v>25</v>
      </c>
      <c r="F14" s="1">
        <v>85</v>
      </c>
      <c r="G14" s="6">
        <v>0.3</v>
      </c>
      <c r="H14" s="1">
        <v>40</v>
      </c>
      <c r="I14" s="1" t="str">
        <f>VLOOKUP(A14,[1]ОБЩАЯ!$A:$J,10,0)</f>
        <v>матрица</v>
      </c>
      <c r="J14" s="1">
        <v>24</v>
      </c>
      <c r="K14" s="1">
        <f t="shared" si="2"/>
        <v>1</v>
      </c>
      <c r="L14" s="1"/>
      <c r="M14" s="1"/>
      <c r="N14" s="1"/>
      <c r="O14" s="1">
        <f t="shared" si="3"/>
        <v>5</v>
      </c>
      <c r="P14" s="5"/>
      <c r="Q14" s="5"/>
      <c r="R14" s="1"/>
      <c r="S14" s="1">
        <f t="shared" si="4"/>
        <v>17</v>
      </c>
      <c r="T14" s="1">
        <f t="shared" si="5"/>
        <v>17</v>
      </c>
      <c r="U14" s="1">
        <v>6.2</v>
      </c>
      <c r="V14" s="1">
        <v>7.8</v>
      </c>
      <c r="W14" s="1">
        <v>4.4000000000000004</v>
      </c>
      <c r="X14" s="1">
        <v>7.8</v>
      </c>
      <c r="Y14" s="1">
        <v>14</v>
      </c>
      <c r="Z14" s="1">
        <v>10</v>
      </c>
      <c r="AA14" s="22" t="s">
        <v>34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43</v>
      </c>
      <c r="B15" s="12" t="s">
        <v>37</v>
      </c>
      <c r="C15" s="12"/>
      <c r="D15" s="12"/>
      <c r="E15" s="12"/>
      <c r="F15" s="12"/>
      <c r="G15" s="13">
        <v>0</v>
      </c>
      <c r="H15" s="12" t="e">
        <v>#N/A</v>
      </c>
      <c r="I15" s="12" t="str">
        <f>VLOOKUP(A15,[1]ОБЩАЯ!$A:$J,10,0)</f>
        <v>матрица</v>
      </c>
      <c r="J15" s="12"/>
      <c r="K15" s="12">
        <f t="shared" si="2"/>
        <v>0</v>
      </c>
      <c r="L15" s="12"/>
      <c r="M15" s="12"/>
      <c r="N15" s="12"/>
      <c r="O15" s="12">
        <f t="shared" si="3"/>
        <v>0</v>
      </c>
      <c r="P15" s="14"/>
      <c r="Q15" s="14"/>
      <c r="R15" s="12"/>
      <c r="S15" s="12" t="e">
        <f t="shared" si="4"/>
        <v>#DIV/0!</v>
      </c>
      <c r="T15" s="12" t="e">
        <f t="shared" si="5"/>
        <v>#DIV/0!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 t="s">
        <v>44</v>
      </c>
      <c r="AB15" s="12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37</v>
      </c>
      <c r="C16" s="1">
        <v>77</v>
      </c>
      <c r="D16" s="1">
        <v>105</v>
      </c>
      <c r="E16" s="1">
        <v>63</v>
      </c>
      <c r="F16" s="1">
        <v>109</v>
      </c>
      <c r="G16" s="6">
        <v>0.17</v>
      </c>
      <c r="H16" s="1">
        <v>180</v>
      </c>
      <c r="I16" s="1" t="str">
        <f>VLOOKUP(A16,[1]ОБЩАЯ!$A:$J,10,0)</f>
        <v>матрица</v>
      </c>
      <c r="J16" s="1">
        <v>63</v>
      </c>
      <c r="K16" s="1">
        <f t="shared" si="2"/>
        <v>0</v>
      </c>
      <c r="L16" s="1"/>
      <c r="M16" s="1"/>
      <c r="N16" s="1"/>
      <c r="O16" s="1">
        <f t="shared" si="3"/>
        <v>12.6</v>
      </c>
      <c r="P16" s="5">
        <f>9.55*O16-N16-F16</f>
        <v>11.330000000000013</v>
      </c>
      <c r="Q16" s="5"/>
      <c r="R16" s="1"/>
      <c r="S16" s="1">
        <f t="shared" si="4"/>
        <v>9.5500000000000007</v>
      </c>
      <c r="T16" s="1">
        <f t="shared" si="5"/>
        <v>8.6507936507936503</v>
      </c>
      <c r="U16" s="1">
        <v>15.2</v>
      </c>
      <c r="V16" s="1">
        <v>16.2</v>
      </c>
      <c r="W16" s="1">
        <v>15.2</v>
      </c>
      <c r="X16" s="1">
        <v>15.8</v>
      </c>
      <c r="Y16" s="1">
        <v>18</v>
      </c>
      <c r="Z16" s="1">
        <v>17.600000000000001</v>
      </c>
      <c r="AA16" s="1"/>
      <c r="AB16" s="1">
        <f>ROUND(P16,0)</f>
        <v>11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46</v>
      </c>
      <c r="B17" s="12" t="s">
        <v>37</v>
      </c>
      <c r="C17" s="12"/>
      <c r="D17" s="12"/>
      <c r="E17" s="12"/>
      <c r="F17" s="12"/>
      <c r="G17" s="13">
        <v>0</v>
      </c>
      <c r="H17" s="12" t="e">
        <v>#N/A</v>
      </c>
      <c r="I17" s="12" t="str">
        <f>VLOOKUP(A17,[1]ОБЩАЯ!$A:$J,10,0)</f>
        <v>матрица</v>
      </c>
      <c r="J17" s="12"/>
      <c r="K17" s="12">
        <f t="shared" si="2"/>
        <v>0</v>
      </c>
      <c r="L17" s="12"/>
      <c r="M17" s="12"/>
      <c r="N17" s="12"/>
      <c r="O17" s="12">
        <f t="shared" si="3"/>
        <v>0</v>
      </c>
      <c r="P17" s="14"/>
      <c r="Q17" s="14"/>
      <c r="R17" s="12"/>
      <c r="S17" s="12" t="e">
        <f t="shared" si="4"/>
        <v>#DIV/0!</v>
      </c>
      <c r="T17" s="12" t="e">
        <f t="shared" si="5"/>
        <v>#DIV/0!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 t="s">
        <v>44</v>
      </c>
      <c r="AB17" s="12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2" t="s">
        <v>47</v>
      </c>
      <c r="B18" s="12" t="s">
        <v>37</v>
      </c>
      <c r="C18" s="12"/>
      <c r="D18" s="12"/>
      <c r="E18" s="12"/>
      <c r="F18" s="12"/>
      <c r="G18" s="13">
        <v>0</v>
      </c>
      <c r="H18" s="12" t="e">
        <v>#N/A</v>
      </c>
      <c r="I18" s="12" t="str">
        <f>VLOOKUP(A18,[1]ОБЩАЯ!$A:$J,10,0)</f>
        <v>матрица</v>
      </c>
      <c r="J18" s="12"/>
      <c r="K18" s="12">
        <f t="shared" si="2"/>
        <v>0</v>
      </c>
      <c r="L18" s="12"/>
      <c r="M18" s="12"/>
      <c r="N18" s="12"/>
      <c r="O18" s="12">
        <f t="shared" si="3"/>
        <v>0</v>
      </c>
      <c r="P18" s="14"/>
      <c r="Q18" s="14"/>
      <c r="R18" s="12"/>
      <c r="S18" s="12" t="e">
        <f t="shared" si="4"/>
        <v>#DIV/0!</v>
      </c>
      <c r="T18" s="12" t="e">
        <f t="shared" si="5"/>
        <v>#DIV/0!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 t="s">
        <v>44</v>
      </c>
      <c r="AB18" s="12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2547.5619999999999</v>
      </c>
      <c r="D19" s="1">
        <v>2922.0949999999998</v>
      </c>
      <c r="E19" s="1">
        <v>1894.74</v>
      </c>
      <c r="F19" s="1">
        <v>3180.5909999999999</v>
      </c>
      <c r="G19" s="6">
        <v>1</v>
      </c>
      <c r="H19" s="1">
        <v>55</v>
      </c>
      <c r="I19" s="1" t="str">
        <f>VLOOKUP(A19,[1]ОБЩАЯ!$A:$J,10,0)</f>
        <v>матрица</v>
      </c>
      <c r="J19" s="1">
        <v>1775.472</v>
      </c>
      <c r="K19" s="1">
        <f t="shared" si="2"/>
        <v>119.26800000000003</v>
      </c>
      <c r="L19" s="1"/>
      <c r="M19" s="1"/>
      <c r="N19" s="1"/>
      <c r="O19" s="1">
        <f t="shared" si="3"/>
        <v>378.94799999999998</v>
      </c>
      <c r="P19" s="5">
        <f t="shared" ref="P19:P21" si="8">9.55*O19-N19-F19</f>
        <v>438.36239999999998</v>
      </c>
      <c r="Q19" s="5"/>
      <c r="R19" s="1"/>
      <c r="S19" s="1">
        <f t="shared" si="4"/>
        <v>9.5500000000000007</v>
      </c>
      <c r="T19" s="1">
        <f t="shared" si="5"/>
        <v>8.3932122613128985</v>
      </c>
      <c r="U19" s="1">
        <v>386.7054</v>
      </c>
      <c r="V19" s="1">
        <v>460.31400000000002</v>
      </c>
      <c r="W19" s="1">
        <v>536.34379999999999</v>
      </c>
      <c r="X19" s="1">
        <v>505.15980000000002</v>
      </c>
      <c r="Y19" s="1">
        <v>536.279</v>
      </c>
      <c r="Z19" s="1">
        <v>525.55100000000004</v>
      </c>
      <c r="AA19" s="1"/>
      <c r="AB19" s="1">
        <f t="shared" si="6"/>
        <v>438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49</v>
      </c>
      <c r="B20" s="1" t="s">
        <v>31</v>
      </c>
      <c r="C20" s="1">
        <v>2824.1619999999998</v>
      </c>
      <c r="D20" s="1">
        <v>3591.61</v>
      </c>
      <c r="E20" s="1">
        <v>3798.13</v>
      </c>
      <c r="F20" s="1">
        <v>2372.7710000000002</v>
      </c>
      <c r="G20" s="6">
        <v>1</v>
      </c>
      <c r="H20" s="1">
        <v>50</v>
      </c>
      <c r="I20" s="1" t="str">
        <f>VLOOKUP(A20,[1]ОБЩАЯ!$A:$J,10,0)</f>
        <v>матрица</v>
      </c>
      <c r="J20" s="1">
        <v>3776.645</v>
      </c>
      <c r="K20" s="1">
        <f t="shared" si="2"/>
        <v>21.485000000000127</v>
      </c>
      <c r="L20" s="1"/>
      <c r="M20" s="1"/>
      <c r="N20" s="1">
        <v>2200</v>
      </c>
      <c r="O20" s="1">
        <f t="shared" si="3"/>
        <v>759.62599999999998</v>
      </c>
      <c r="P20" s="5">
        <f t="shared" si="8"/>
        <v>2681.6573000000003</v>
      </c>
      <c r="Q20" s="5"/>
      <c r="R20" s="1"/>
      <c r="S20" s="1">
        <f t="shared" si="4"/>
        <v>9.5500000000000025</v>
      </c>
      <c r="T20" s="1">
        <f t="shared" si="5"/>
        <v>6.0197663060506104</v>
      </c>
      <c r="U20" s="1">
        <v>664.85239999999999</v>
      </c>
      <c r="V20" s="1">
        <v>555.54499999999996</v>
      </c>
      <c r="W20" s="1">
        <v>550.99700000000007</v>
      </c>
      <c r="X20" s="1">
        <v>526.34699999999998</v>
      </c>
      <c r="Y20" s="1">
        <v>633.62139999999999</v>
      </c>
      <c r="Z20" s="1">
        <v>658.92899999999997</v>
      </c>
      <c r="AA20" s="1"/>
      <c r="AB20" s="1">
        <f t="shared" si="6"/>
        <v>2682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50</v>
      </c>
      <c r="B21" s="1" t="s">
        <v>31</v>
      </c>
      <c r="C21" s="1">
        <v>3662.6729999999998</v>
      </c>
      <c r="D21" s="1">
        <v>4683.7</v>
      </c>
      <c r="E21" s="1">
        <v>3310.09</v>
      </c>
      <c r="F21" s="1">
        <v>4390.7070000000003</v>
      </c>
      <c r="G21" s="6">
        <v>1</v>
      </c>
      <c r="H21" s="1">
        <v>55</v>
      </c>
      <c r="I21" s="1" t="str">
        <f>VLOOKUP(A21,[1]ОБЩАЯ!$A:$J,10,0)</f>
        <v>матрица</v>
      </c>
      <c r="J21" s="1">
        <v>3095.864</v>
      </c>
      <c r="K21" s="1">
        <f t="shared" si="2"/>
        <v>214.22600000000011</v>
      </c>
      <c r="L21" s="1"/>
      <c r="M21" s="1"/>
      <c r="N21" s="1"/>
      <c r="O21" s="1">
        <f t="shared" si="3"/>
        <v>662.01800000000003</v>
      </c>
      <c r="P21" s="5">
        <f t="shared" si="8"/>
        <v>1931.5649000000003</v>
      </c>
      <c r="Q21" s="5"/>
      <c r="R21" s="1"/>
      <c r="S21" s="1">
        <f t="shared" si="4"/>
        <v>9.5500000000000007</v>
      </c>
      <c r="T21" s="1">
        <f t="shared" si="5"/>
        <v>6.632307580760644</v>
      </c>
      <c r="U21" s="1">
        <v>642.98540000000003</v>
      </c>
      <c r="V21" s="1">
        <v>699.15879999999993</v>
      </c>
      <c r="W21" s="1">
        <v>756.31279999999992</v>
      </c>
      <c r="X21" s="1">
        <v>725.37819999999999</v>
      </c>
      <c r="Y21" s="1">
        <v>728.97479999999996</v>
      </c>
      <c r="Z21" s="1">
        <v>702.94479999999999</v>
      </c>
      <c r="AA21" s="1"/>
      <c r="AB21" s="1">
        <f t="shared" si="6"/>
        <v>1932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2" t="s">
        <v>51</v>
      </c>
      <c r="B22" s="12" t="s">
        <v>31</v>
      </c>
      <c r="C22" s="12"/>
      <c r="D22" s="12"/>
      <c r="E22" s="12"/>
      <c r="F22" s="12"/>
      <c r="G22" s="13">
        <v>0</v>
      </c>
      <c r="H22" s="12">
        <v>60</v>
      </c>
      <c r="I22" s="12" t="str">
        <f>VLOOKUP(A22,[1]ОБЩАЯ!$A:$J,10,0)</f>
        <v>матрица</v>
      </c>
      <c r="J22" s="12"/>
      <c r="K22" s="12">
        <f t="shared" si="2"/>
        <v>0</v>
      </c>
      <c r="L22" s="12"/>
      <c r="M22" s="12"/>
      <c r="N22" s="12"/>
      <c r="O22" s="12">
        <f t="shared" si="3"/>
        <v>0</v>
      </c>
      <c r="P22" s="14"/>
      <c r="Q22" s="14"/>
      <c r="R22" s="12"/>
      <c r="S22" s="12" t="e">
        <f t="shared" si="4"/>
        <v>#DIV/0!</v>
      </c>
      <c r="T22" s="12" t="e">
        <f t="shared" si="5"/>
        <v>#DIV/0!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 t="s">
        <v>52</v>
      </c>
      <c r="AB22" s="12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8" t="s">
        <v>53</v>
      </c>
      <c r="B23" s="18" t="s">
        <v>31</v>
      </c>
      <c r="C23" s="18"/>
      <c r="D23" s="18">
        <v>2.645</v>
      </c>
      <c r="E23" s="18">
        <v>-1.0900000000000001</v>
      </c>
      <c r="F23" s="18"/>
      <c r="G23" s="19">
        <v>0</v>
      </c>
      <c r="H23" s="18">
        <v>60</v>
      </c>
      <c r="I23" s="20" t="s">
        <v>38</v>
      </c>
      <c r="J23" s="18">
        <v>2.5</v>
      </c>
      <c r="K23" s="18">
        <f t="shared" si="2"/>
        <v>-3.59</v>
      </c>
      <c r="L23" s="18"/>
      <c r="M23" s="18"/>
      <c r="N23" s="18"/>
      <c r="O23" s="18">
        <f t="shared" si="3"/>
        <v>-0.21800000000000003</v>
      </c>
      <c r="P23" s="21"/>
      <c r="Q23" s="21"/>
      <c r="R23" s="18"/>
      <c r="S23" s="18">
        <f t="shared" si="4"/>
        <v>0</v>
      </c>
      <c r="T23" s="18">
        <f t="shared" si="5"/>
        <v>0</v>
      </c>
      <c r="U23" s="18">
        <v>7.9281999999999986</v>
      </c>
      <c r="V23" s="18">
        <v>142.30940000000001</v>
      </c>
      <c r="W23" s="18">
        <v>932.67620000000011</v>
      </c>
      <c r="X23" s="18">
        <v>905.97379999999998</v>
      </c>
      <c r="Y23" s="18">
        <v>941.70740000000001</v>
      </c>
      <c r="Z23" s="18">
        <v>974.7962</v>
      </c>
      <c r="AA23" s="18" t="s">
        <v>54</v>
      </c>
      <c r="AB23" s="18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55</v>
      </c>
      <c r="B24" s="12" t="s">
        <v>31</v>
      </c>
      <c r="C24" s="12"/>
      <c r="D24" s="12"/>
      <c r="E24" s="12"/>
      <c r="F24" s="12"/>
      <c r="G24" s="13">
        <v>0</v>
      </c>
      <c r="H24" s="12">
        <v>50</v>
      </c>
      <c r="I24" s="12" t="str">
        <f>VLOOKUP(A24,[1]ОБЩАЯ!$A:$J,10,0)</f>
        <v>матрица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/>
      <c r="Q24" s="14"/>
      <c r="R24" s="12"/>
      <c r="S24" s="12" t="e">
        <f t="shared" si="4"/>
        <v>#DIV/0!</v>
      </c>
      <c r="T24" s="12" t="e">
        <f t="shared" si="5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44</v>
      </c>
      <c r="AB24" s="12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31</v>
      </c>
      <c r="C25" s="1">
        <v>2817.5160000000001</v>
      </c>
      <c r="D25" s="1">
        <v>4480.3580000000002</v>
      </c>
      <c r="E25" s="1">
        <v>2544.87</v>
      </c>
      <c r="F25" s="1">
        <v>4197.53</v>
      </c>
      <c r="G25" s="6">
        <v>1</v>
      </c>
      <c r="H25" s="1">
        <v>55</v>
      </c>
      <c r="I25" s="1" t="str">
        <f>VLOOKUP(A25,[1]ОБЩАЯ!$A:$J,10,0)</f>
        <v>матрица</v>
      </c>
      <c r="J25" s="1">
        <v>2382.0300000000002</v>
      </c>
      <c r="K25" s="1">
        <f t="shared" si="2"/>
        <v>162.83999999999969</v>
      </c>
      <c r="L25" s="1"/>
      <c r="M25" s="1"/>
      <c r="N25" s="1"/>
      <c r="O25" s="1">
        <f t="shared" si="3"/>
        <v>508.97399999999999</v>
      </c>
      <c r="P25" s="5">
        <f>9.55*O25-N25-F25</f>
        <v>663.17170000000078</v>
      </c>
      <c r="Q25" s="5"/>
      <c r="R25" s="1"/>
      <c r="S25" s="1">
        <f t="shared" si="4"/>
        <v>9.5500000000000007</v>
      </c>
      <c r="T25" s="1">
        <f t="shared" si="5"/>
        <v>8.2470420885939166</v>
      </c>
      <c r="U25" s="1">
        <v>542.90959999999995</v>
      </c>
      <c r="V25" s="1">
        <v>611.94200000000001</v>
      </c>
      <c r="W25" s="1">
        <v>639.53660000000002</v>
      </c>
      <c r="X25" s="1">
        <v>608.56180000000006</v>
      </c>
      <c r="Y25" s="1">
        <v>577.59559999999999</v>
      </c>
      <c r="Z25" s="1">
        <v>566.12920000000008</v>
      </c>
      <c r="AA25" s="1"/>
      <c r="AB25" s="1">
        <f t="shared" si="6"/>
        <v>663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8" t="s">
        <v>57</v>
      </c>
      <c r="B26" s="18" t="s">
        <v>31</v>
      </c>
      <c r="C26" s="18">
        <v>3002.7860000000001</v>
      </c>
      <c r="D26" s="18">
        <v>1535.7950000000001</v>
      </c>
      <c r="E26" s="23">
        <v>3348.7420000000002</v>
      </c>
      <c r="F26" s="23">
        <v>916.31299999999999</v>
      </c>
      <c r="G26" s="19">
        <v>0</v>
      </c>
      <c r="H26" s="18">
        <v>60</v>
      </c>
      <c r="I26" s="18" t="str">
        <f>VLOOKUP(A26,[1]ОБЩАЯ!$A:$J,10,0)</f>
        <v>не в матрице /ротация ОР</v>
      </c>
      <c r="J26" s="18">
        <v>3304.1590000000001</v>
      </c>
      <c r="K26" s="18">
        <f t="shared" si="2"/>
        <v>44.583000000000084</v>
      </c>
      <c r="L26" s="18"/>
      <c r="M26" s="18"/>
      <c r="N26" s="18"/>
      <c r="O26" s="18">
        <f t="shared" si="3"/>
        <v>669.74840000000006</v>
      </c>
      <c r="P26" s="21"/>
      <c r="Q26" s="21"/>
      <c r="R26" s="18"/>
      <c r="S26" s="18">
        <f t="shared" si="4"/>
        <v>1.3681451124034039</v>
      </c>
      <c r="T26" s="18">
        <f t="shared" si="5"/>
        <v>1.3681451124034039</v>
      </c>
      <c r="U26" s="18">
        <v>682.17219999999998</v>
      </c>
      <c r="V26" s="18">
        <v>588.37940000000003</v>
      </c>
      <c r="W26" s="18">
        <v>679.3922</v>
      </c>
      <c r="X26" s="18">
        <v>653.15980000000002</v>
      </c>
      <c r="Y26" s="18">
        <v>632.76239999999996</v>
      </c>
      <c r="Z26" s="18">
        <v>684.67399999999998</v>
      </c>
      <c r="AA26" s="18" t="s">
        <v>54</v>
      </c>
      <c r="AB26" s="18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8" t="s">
        <v>58</v>
      </c>
      <c r="B27" s="18" t="s">
        <v>31</v>
      </c>
      <c r="C27" s="18">
        <v>4.7779999999999996</v>
      </c>
      <c r="D27" s="18">
        <v>12.875999999999999</v>
      </c>
      <c r="E27" s="23">
        <v>12.875999999999999</v>
      </c>
      <c r="F27" s="18"/>
      <c r="G27" s="19">
        <v>0</v>
      </c>
      <c r="H27" s="18">
        <v>60</v>
      </c>
      <c r="I27" s="18" t="str">
        <f>VLOOKUP(A27,[1]ОБЩАЯ!$A:$J,10,0)</f>
        <v>не в матрице /ротация ОР</v>
      </c>
      <c r="J27" s="18">
        <v>10</v>
      </c>
      <c r="K27" s="18">
        <f t="shared" si="2"/>
        <v>2.8759999999999994</v>
      </c>
      <c r="L27" s="18"/>
      <c r="M27" s="18"/>
      <c r="N27" s="18"/>
      <c r="O27" s="18">
        <f t="shared" si="3"/>
        <v>2.5751999999999997</v>
      </c>
      <c r="P27" s="21"/>
      <c r="Q27" s="21"/>
      <c r="R27" s="18"/>
      <c r="S27" s="18">
        <f t="shared" si="4"/>
        <v>0</v>
      </c>
      <c r="T27" s="18">
        <f t="shared" si="5"/>
        <v>0</v>
      </c>
      <c r="U27" s="18">
        <v>8.8064</v>
      </c>
      <c r="V27" s="18">
        <v>8.8064</v>
      </c>
      <c r="W27" s="18">
        <v>167.0284</v>
      </c>
      <c r="X27" s="18">
        <v>221.5454</v>
      </c>
      <c r="Y27" s="18">
        <v>309.59460000000001</v>
      </c>
      <c r="Z27" s="18">
        <v>320.21519999999998</v>
      </c>
      <c r="AA27" s="18" t="s">
        <v>54</v>
      </c>
      <c r="AB27" s="18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31</v>
      </c>
      <c r="C28" s="1">
        <v>614.11500000000001</v>
      </c>
      <c r="D28" s="1">
        <v>693.95</v>
      </c>
      <c r="E28" s="1">
        <v>408.44499999999999</v>
      </c>
      <c r="F28" s="1">
        <v>807.53399999999999</v>
      </c>
      <c r="G28" s="6">
        <v>1</v>
      </c>
      <c r="H28" s="1">
        <v>60</v>
      </c>
      <c r="I28" s="1" t="str">
        <f>VLOOKUP(A28,[1]ОБЩАЯ!$A:$J,10,0)</f>
        <v>матрица</v>
      </c>
      <c r="J28" s="1">
        <v>383.47399999999999</v>
      </c>
      <c r="K28" s="1">
        <f t="shared" ref="K28:K55" si="9">E28-J28</f>
        <v>24.971000000000004</v>
      </c>
      <c r="L28" s="1"/>
      <c r="M28" s="1"/>
      <c r="N28" s="1"/>
      <c r="O28" s="1">
        <f t="shared" si="3"/>
        <v>81.688999999999993</v>
      </c>
      <c r="P28" s="5"/>
      <c r="Q28" s="5"/>
      <c r="R28" s="1"/>
      <c r="S28" s="1">
        <f t="shared" si="4"/>
        <v>9.885468055674572</v>
      </c>
      <c r="T28" s="1">
        <f t="shared" si="5"/>
        <v>9.885468055674572</v>
      </c>
      <c r="U28" s="1">
        <v>92.440399999999997</v>
      </c>
      <c r="V28" s="1">
        <v>110.584</v>
      </c>
      <c r="W28" s="1">
        <v>121.05200000000001</v>
      </c>
      <c r="X28" s="1">
        <v>138.57599999999999</v>
      </c>
      <c r="Y28" s="1">
        <v>130.37459999999999</v>
      </c>
      <c r="Z28" s="1">
        <v>115.15940000000001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31</v>
      </c>
      <c r="C29" s="1">
        <v>992.53200000000004</v>
      </c>
      <c r="D29" s="1">
        <v>1592.1179999999999</v>
      </c>
      <c r="E29" s="1">
        <v>819.30600000000004</v>
      </c>
      <c r="F29" s="1">
        <v>1559.846</v>
      </c>
      <c r="G29" s="6">
        <v>1</v>
      </c>
      <c r="H29" s="1">
        <v>60</v>
      </c>
      <c r="I29" s="1" t="str">
        <f>VLOOKUP(A29,[1]ОБЩАЯ!$A:$J,10,0)</f>
        <v>матрица</v>
      </c>
      <c r="J29" s="1">
        <v>783.9</v>
      </c>
      <c r="K29" s="1">
        <f t="shared" si="9"/>
        <v>35.406000000000063</v>
      </c>
      <c r="L29" s="1"/>
      <c r="M29" s="1"/>
      <c r="N29" s="1"/>
      <c r="O29" s="1">
        <f t="shared" si="3"/>
        <v>163.8612</v>
      </c>
      <c r="P29" s="5">
        <f t="shared" ref="P29:P30" si="10">9.55*O29-N29-F29</f>
        <v>5.0284599999999955</v>
      </c>
      <c r="Q29" s="5"/>
      <c r="R29" s="1"/>
      <c r="S29" s="1">
        <f t="shared" si="4"/>
        <v>9.5500000000000007</v>
      </c>
      <c r="T29" s="1">
        <f t="shared" si="5"/>
        <v>9.5193126865908475</v>
      </c>
      <c r="U29" s="1">
        <v>193.6754</v>
      </c>
      <c r="V29" s="1">
        <v>215.36879999999999</v>
      </c>
      <c r="W29" s="1">
        <v>209.7868</v>
      </c>
      <c r="X29" s="1">
        <v>213.47980000000001</v>
      </c>
      <c r="Y29" s="1">
        <v>235.39859999999999</v>
      </c>
      <c r="Z29" s="1">
        <v>222.94579999999999</v>
      </c>
      <c r="AA29" s="1"/>
      <c r="AB29" s="1">
        <f t="shared" si="6"/>
        <v>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31</v>
      </c>
      <c r="C30" s="1">
        <v>1889.856</v>
      </c>
      <c r="D30" s="1">
        <v>2320.1619999999998</v>
      </c>
      <c r="E30" s="1">
        <v>1488.242</v>
      </c>
      <c r="F30" s="1">
        <v>2390.261</v>
      </c>
      <c r="G30" s="6">
        <v>1</v>
      </c>
      <c r="H30" s="1">
        <v>60</v>
      </c>
      <c r="I30" s="1" t="str">
        <f>VLOOKUP(A30,[1]ОБЩАЯ!$A:$J,10,0)</f>
        <v>матрица</v>
      </c>
      <c r="J30" s="1">
        <v>1388.2619999999999</v>
      </c>
      <c r="K30" s="1">
        <f t="shared" si="9"/>
        <v>99.980000000000018</v>
      </c>
      <c r="L30" s="1"/>
      <c r="M30" s="1"/>
      <c r="N30" s="1"/>
      <c r="O30" s="1">
        <f t="shared" si="3"/>
        <v>297.64839999999998</v>
      </c>
      <c r="P30" s="5">
        <f t="shared" si="10"/>
        <v>452.28121999999985</v>
      </c>
      <c r="Q30" s="5"/>
      <c r="R30" s="1"/>
      <c r="S30" s="1">
        <f t="shared" si="4"/>
        <v>9.5500000000000007</v>
      </c>
      <c r="T30" s="1">
        <f t="shared" si="5"/>
        <v>8.0304849614511618</v>
      </c>
      <c r="U30" s="1">
        <v>317.72199999999998</v>
      </c>
      <c r="V30" s="1">
        <v>351.31360000000001</v>
      </c>
      <c r="W30" s="1">
        <v>329.47059999999999</v>
      </c>
      <c r="X30" s="1">
        <v>333.4862</v>
      </c>
      <c r="Y30" s="1">
        <v>379.3288</v>
      </c>
      <c r="Z30" s="1">
        <v>364.86880000000002</v>
      </c>
      <c r="AA30" s="1"/>
      <c r="AB30" s="1">
        <f t="shared" si="6"/>
        <v>452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31</v>
      </c>
      <c r="C31" s="1">
        <v>92.275999999999996</v>
      </c>
      <c r="D31" s="1"/>
      <c r="E31" s="1">
        <v>23.928999999999998</v>
      </c>
      <c r="F31" s="1">
        <v>53.761000000000003</v>
      </c>
      <c r="G31" s="6">
        <v>1</v>
      </c>
      <c r="H31" s="1">
        <v>35</v>
      </c>
      <c r="I31" s="1" t="str">
        <f>VLOOKUP(A31,[1]ОБЩАЯ!$A:$J,10,0)</f>
        <v>матрица</v>
      </c>
      <c r="J31" s="1">
        <v>36.5</v>
      </c>
      <c r="K31" s="1">
        <f t="shared" si="9"/>
        <v>-12.571000000000002</v>
      </c>
      <c r="L31" s="1"/>
      <c r="M31" s="1"/>
      <c r="N31" s="1"/>
      <c r="O31" s="1">
        <f t="shared" si="3"/>
        <v>4.7858000000000001</v>
      </c>
      <c r="P31" s="5"/>
      <c r="Q31" s="5"/>
      <c r="R31" s="1"/>
      <c r="S31" s="1">
        <f t="shared" si="4"/>
        <v>11.233440595093819</v>
      </c>
      <c r="T31" s="1">
        <f t="shared" si="5"/>
        <v>11.233440595093819</v>
      </c>
      <c r="U31" s="1">
        <v>4.7842000000000002</v>
      </c>
      <c r="V31" s="1">
        <v>7.4159999999999986</v>
      </c>
      <c r="W31" s="1">
        <v>7.883</v>
      </c>
      <c r="X31" s="1">
        <v>10.3226</v>
      </c>
      <c r="Y31" s="1">
        <v>14.363799999999999</v>
      </c>
      <c r="Z31" s="1">
        <v>12.385400000000001</v>
      </c>
      <c r="AA31" s="22" t="s">
        <v>34</v>
      </c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63</v>
      </c>
      <c r="B32" s="12" t="s">
        <v>31</v>
      </c>
      <c r="C32" s="12"/>
      <c r="D32" s="12"/>
      <c r="E32" s="12"/>
      <c r="F32" s="12"/>
      <c r="G32" s="13">
        <v>0</v>
      </c>
      <c r="H32" s="12" t="e">
        <v>#N/A</v>
      </c>
      <c r="I32" s="12" t="str">
        <f>VLOOKUP(A32,[1]ОБЩАЯ!$A:$J,10,0)</f>
        <v>матрица</v>
      </c>
      <c r="J32" s="12"/>
      <c r="K32" s="12">
        <f t="shared" si="9"/>
        <v>0</v>
      </c>
      <c r="L32" s="12"/>
      <c r="M32" s="12"/>
      <c r="N32" s="12"/>
      <c r="O32" s="12">
        <f t="shared" si="3"/>
        <v>0</v>
      </c>
      <c r="P32" s="14"/>
      <c r="Q32" s="14"/>
      <c r="R32" s="12"/>
      <c r="S32" s="12" t="e">
        <f t="shared" si="4"/>
        <v>#DIV/0!</v>
      </c>
      <c r="T32" s="12" t="e">
        <f t="shared" si="5"/>
        <v>#DIV/0!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 t="s">
        <v>44</v>
      </c>
      <c r="AB32" s="12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64</v>
      </c>
      <c r="B33" s="12" t="s">
        <v>31</v>
      </c>
      <c r="C33" s="12"/>
      <c r="D33" s="12"/>
      <c r="E33" s="12"/>
      <c r="F33" s="12"/>
      <c r="G33" s="13">
        <v>0</v>
      </c>
      <c r="H33" s="12">
        <v>30</v>
      </c>
      <c r="I33" s="12" t="str">
        <f>VLOOKUP(A33,[1]ОБЩАЯ!$A:$J,10,0)</f>
        <v>матрица</v>
      </c>
      <c r="J33" s="12"/>
      <c r="K33" s="12">
        <f t="shared" si="9"/>
        <v>0</v>
      </c>
      <c r="L33" s="12"/>
      <c r="M33" s="12"/>
      <c r="N33" s="12"/>
      <c r="O33" s="12">
        <f t="shared" si="3"/>
        <v>0</v>
      </c>
      <c r="P33" s="14"/>
      <c r="Q33" s="14"/>
      <c r="R33" s="12"/>
      <c r="S33" s="12" t="e">
        <f t="shared" si="4"/>
        <v>#DIV/0!</v>
      </c>
      <c r="T33" s="12" t="e">
        <f t="shared" si="5"/>
        <v>#DIV/0!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 t="s">
        <v>44</v>
      </c>
      <c r="AB33" s="12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31</v>
      </c>
      <c r="C34" s="1">
        <v>1133.8920000000001</v>
      </c>
      <c r="D34" s="1">
        <v>373.40699999999998</v>
      </c>
      <c r="E34" s="1">
        <v>490.76799999999997</v>
      </c>
      <c r="F34" s="1">
        <v>888.25099999999998</v>
      </c>
      <c r="G34" s="6">
        <v>1</v>
      </c>
      <c r="H34" s="1">
        <v>30</v>
      </c>
      <c r="I34" s="1" t="str">
        <f>VLOOKUP(A34,[1]ОБЩАЯ!$A:$J,10,0)</f>
        <v>матрица</v>
      </c>
      <c r="J34" s="1">
        <v>498.99400000000003</v>
      </c>
      <c r="K34" s="1">
        <f t="shared" si="9"/>
        <v>-8.2260000000000559</v>
      </c>
      <c r="L34" s="1"/>
      <c r="M34" s="1"/>
      <c r="N34" s="1"/>
      <c r="O34" s="1">
        <f t="shared" si="3"/>
        <v>98.153599999999997</v>
      </c>
      <c r="P34" s="5">
        <f>9.55*O34-N34-F34</f>
        <v>49.115880000000061</v>
      </c>
      <c r="Q34" s="5"/>
      <c r="R34" s="1"/>
      <c r="S34" s="1">
        <f t="shared" si="4"/>
        <v>9.5500000000000007</v>
      </c>
      <c r="T34" s="1">
        <f t="shared" si="5"/>
        <v>9.0496018485312817</v>
      </c>
      <c r="U34" s="1">
        <v>113</v>
      </c>
      <c r="V34" s="1">
        <v>137.78100000000001</v>
      </c>
      <c r="W34" s="1">
        <v>101.13120000000001</v>
      </c>
      <c r="X34" s="1">
        <v>95.135599999999997</v>
      </c>
      <c r="Y34" s="1">
        <v>194.76580000000001</v>
      </c>
      <c r="Z34" s="1">
        <v>202.22120000000001</v>
      </c>
      <c r="AA34" s="1"/>
      <c r="AB34" s="1">
        <f t="shared" si="6"/>
        <v>49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2" t="s">
        <v>66</v>
      </c>
      <c r="B35" s="12" t="s">
        <v>31</v>
      </c>
      <c r="C35" s="12"/>
      <c r="D35" s="12"/>
      <c r="E35" s="12"/>
      <c r="F35" s="12"/>
      <c r="G35" s="13">
        <v>0</v>
      </c>
      <c r="H35" s="12" t="e">
        <v>#N/A</v>
      </c>
      <c r="I35" s="12" t="str">
        <f>VLOOKUP(A35,[1]ОБЩАЯ!$A:$J,10,0)</f>
        <v>матрица</v>
      </c>
      <c r="J35" s="12"/>
      <c r="K35" s="12">
        <f t="shared" si="9"/>
        <v>0</v>
      </c>
      <c r="L35" s="12"/>
      <c r="M35" s="12"/>
      <c r="N35" s="12"/>
      <c r="O35" s="12">
        <f t="shared" si="3"/>
        <v>0</v>
      </c>
      <c r="P35" s="14"/>
      <c r="Q35" s="14"/>
      <c r="R35" s="12"/>
      <c r="S35" s="12" t="e">
        <f t="shared" si="4"/>
        <v>#DIV/0!</v>
      </c>
      <c r="T35" s="12" t="e">
        <f t="shared" si="5"/>
        <v>#DIV/0!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 t="s">
        <v>44</v>
      </c>
      <c r="AB35" s="12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2" t="s">
        <v>67</v>
      </c>
      <c r="B36" s="12" t="s">
        <v>31</v>
      </c>
      <c r="C36" s="12"/>
      <c r="D36" s="12"/>
      <c r="E36" s="12"/>
      <c r="F36" s="12"/>
      <c r="G36" s="13">
        <v>0</v>
      </c>
      <c r="H36" s="12">
        <v>40</v>
      </c>
      <c r="I36" s="12" t="str">
        <f>VLOOKUP(A36,[1]ОБЩАЯ!$A:$J,10,0)</f>
        <v>матрица</v>
      </c>
      <c r="J36" s="12"/>
      <c r="K36" s="12">
        <f t="shared" si="9"/>
        <v>0</v>
      </c>
      <c r="L36" s="12"/>
      <c r="M36" s="12"/>
      <c r="N36" s="12"/>
      <c r="O36" s="12">
        <f t="shared" si="3"/>
        <v>0</v>
      </c>
      <c r="P36" s="14"/>
      <c r="Q36" s="14"/>
      <c r="R36" s="12"/>
      <c r="S36" s="12" t="e">
        <f t="shared" si="4"/>
        <v>#DIV/0!</v>
      </c>
      <c r="T36" s="12" t="e">
        <f t="shared" si="5"/>
        <v>#DIV/0!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 t="s">
        <v>52</v>
      </c>
      <c r="AB36" s="12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31</v>
      </c>
      <c r="C37" s="1">
        <v>5004.2700000000004</v>
      </c>
      <c r="D37" s="1">
        <v>6451.73</v>
      </c>
      <c r="E37" s="1">
        <v>4618.6629999999996</v>
      </c>
      <c r="F37" s="1">
        <v>6102.6909999999998</v>
      </c>
      <c r="G37" s="6">
        <v>1</v>
      </c>
      <c r="H37" s="1">
        <v>40</v>
      </c>
      <c r="I37" s="1" t="str">
        <f>VLOOKUP(A37,[1]ОБЩАЯ!$A:$J,10,0)</f>
        <v>матрица</v>
      </c>
      <c r="J37" s="1">
        <v>4522.9620000000004</v>
      </c>
      <c r="K37" s="1">
        <f t="shared" si="9"/>
        <v>95.700999999999112</v>
      </c>
      <c r="L37" s="1"/>
      <c r="M37" s="1"/>
      <c r="N37" s="1">
        <v>50.502200000002631</v>
      </c>
      <c r="O37" s="1">
        <f t="shared" si="3"/>
        <v>923.73259999999993</v>
      </c>
      <c r="P37" s="5">
        <f>9.55*O37-N37-F37</f>
        <v>2668.4531299999971</v>
      </c>
      <c r="Q37" s="5"/>
      <c r="R37" s="1"/>
      <c r="S37" s="1">
        <f t="shared" si="4"/>
        <v>9.5500000000000007</v>
      </c>
      <c r="T37" s="1">
        <f t="shared" si="5"/>
        <v>6.6612277189307845</v>
      </c>
      <c r="U37" s="1">
        <v>919.61540000000002</v>
      </c>
      <c r="V37" s="1">
        <v>974.01859999999999</v>
      </c>
      <c r="W37" s="1">
        <v>1045.3524</v>
      </c>
      <c r="X37" s="1">
        <v>1075.2231999999999</v>
      </c>
      <c r="Y37" s="1">
        <v>1089.6461999999999</v>
      </c>
      <c r="Z37" s="1">
        <v>1076.9048</v>
      </c>
      <c r="AA37" s="1"/>
      <c r="AB37" s="1">
        <f t="shared" si="6"/>
        <v>2668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2" t="s">
        <v>69</v>
      </c>
      <c r="B38" s="12" t="s">
        <v>31</v>
      </c>
      <c r="C38" s="12"/>
      <c r="D38" s="12"/>
      <c r="E38" s="12"/>
      <c r="F38" s="12"/>
      <c r="G38" s="13">
        <v>0</v>
      </c>
      <c r="H38" s="12">
        <v>35</v>
      </c>
      <c r="I38" s="12" t="str">
        <f>VLOOKUP(A38,[1]ОБЩАЯ!$A:$J,10,0)</f>
        <v>матрица</v>
      </c>
      <c r="J38" s="12"/>
      <c r="K38" s="12">
        <f t="shared" si="9"/>
        <v>0</v>
      </c>
      <c r="L38" s="12"/>
      <c r="M38" s="12"/>
      <c r="N38" s="12"/>
      <c r="O38" s="12">
        <f t="shared" si="3"/>
        <v>0</v>
      </c>
      <c r="P38" s="14"/>
      <c r="Q38" s="14"/>
      <c r="R38" s="12"/>
      <c r="S38" s="12" t="e">
        <f t="shared" si="4"/>
        <v>#DIV/0!</v>
      </c>
      <c r="T38" s="12" t="e">
        <f t="shared" si="5"/>
        <v>#DIV/0!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 t="s">
        <v>44</v>
      </c>
      <c r="AB38" s="12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70</v>
      </c>
      <c r="B39" s="1" t="s">
        <v>31</v>
      </c>
      <c r="C39" s="1">
        <v>12.721</v>
      </c>
      <c r="D39" s="1">
        <v>16.995999999999999</v>
      </c>
      <c r="E39" s="1">
        <v>4.3259999999999996</v>
      </c>
      <c r="F39" s="1">
        <v>20.771999999999998</v>
      </c>
      <c r="G39" s="6">
        <v>1</v>
      </c>
      <c r="H39" s="1">
        <v>45</v>
      </c>
      <c r="I39" s="1" t="str">
        <f>VLOOKUP(A39,[1]ОБЩАЯ!$A:$J,10,0)</f>
        <v>матрица</v>
      </c>
      <c r="J39" s="1">
        <v>6.5</v>
      </c>
      <c r="K39" s="1">
        <f t="shared" si="9"/>
        <v>-2.1740000000000004</v>
      </c>
      <c r="L39" s="1"/>
      <c r="M39" s="1"/>
      <c r="N39" s="1"/>
      <c r="O39" s="1">
        <f t="shared" si="3"/>
        <v>0.86519999999999997</v>
      </c>
      <c r="P39" s="5"/>
      <c r="Q39" s="5"/>
      <c r="R39" s="1"/>
      <c r="S39" s="1">
        <f t="shared" si="4"/>
        <v>24.008321775312066</v>
      </c>
      <c r="T39" s="1">
        <f t="shared" si="5"/>
        <v>24.008321775312066</v>
      </c>
      <c r="U39" s="1">
        <v>1.1910000000000001</v>
      </c>
      <c r="V39" s="1">
        <v>2.3849999999999998</v>
      </c>
      <c r="W39" s="1">
        <v>0.65820000000000001</v>
      </c>
      <c r="X39" s="1">
        <v>0</v>
      </c>
      <c r="Y39" s="1">
        <v>0.73080000000000001</v>
      </c>
      <c r="Z39" s="1">
        <v>0.73080000000000001</v>
      </c>
      <c r="AA39" s="22" t="s">
        <v>34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71</v>
      </c>
      <c r="B40" s="12" t="s">
        <v>31</v>
      </c>
      <c r="C40" s="12"/>
      <c r="D40" s="12"/>
      <c r="E40" s="12"/>
      <c r="F40" s="12"/>
      <c r="G40" s="13">
        <v>0</v>
      </c>
      <c r="H40" s="12" t="e">
        <v>#N/A</v>
      </c>
      <c r="I40" s="12" t="str">
        <f>VLOOKUP(A40,[1]ОБЩАЯ!$A:$J,10,0)</f>
        <v>матрица</v>
      </c>
      <c r="J40" s="12"/>
      <c r="K40" s="12">
        <f t="shared" si="9"/>
        <v>0</v>
      </c>
      <c r="L40" s="12"/>
      <c r="M40" s="12"/>
      <c r="N40" s="12"/>
      <c r="O40" s="12">
        <f t="shared" si="3"/>
        <v>0</v>
      </c>
      <c r="P40" s="14"/>
      <c r="Q40" s="14"/>
      <c r="R40" s="12"/>
      <c r="S40" s="12" t="e">
        <f t="shared" si="4"/>
        <v>#DIV/0!</v>
      </c>
      <c r="T40" s="12" t="e">
        <f t="shared" si="5"/>
        <v>#DIV/0!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 t="s">
        <v>44</v>
      </c>
      <c r="AB40" s="12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8" t="s">
        <v>72</v>
      </c>
      <c r="B41" s="18" t="s">
        <v>31</v>
      </c>
      <c r="C41" s="18">
        <v>56.531999999999996</v>
      </c>
      <c r="D41" s="18">
        <v>1.464</v>
      </c>
      <c r="E41" s="18">
        <v>42.173999999999999</v>
      </c>
      <c r="F41" s="18"/>
      <c r="G41" s="19">
        <v>0</v>
      </c>
      <c r="H41" s="18" t="e">
        <v>#N/A</v>
      </c>
      <c r="I41" s="20" t="s">
        <v>38</v>
      </c>
      <c r="J41" s="18">
        <v>38.700000000000003</v>
      </c>
      <c r="K41" s="18">
        <f t="shared" si="9"/>
        <v>3.4739999999999966</v>
      </c>
      <c r="L41" s="18"/>
      <c r="M41" s="18"/>
      <c r="N41" s="18"/>
      <c r="O41" s="18">
        <f t="shared" si="3"/>
        <v>8.4347999999999992</v>
      </c>
      <c r="P41" s="21"/>
      <c r="Q41" s="21"/>
      <c r="R41" s="18"/>
      <c r="S41" s="18">
        <f t="shared" si="4"/>
        <v>0</v>
      </c>
      <c r="T41" s="18">
        <f t="shared" si="5"/>
        <v>0</v>
      </c>
      <c r="U41" s="18">
        <v>8.2880000000000003</v>
      </c>
      <c r="V41" s="18">
        <v>12.242000000000001</v>
      </c>
      <c r="W41" s="18">
        <v>18.162199999999999</v>
      </c>
      <c r="X41" s="18">
        <v>17.0532</v>
      </c>
      <c r="Y41" s="18">
        <v>13.487399999999999</v>
      </c>
      <c r="Z41" s="18">
        <v>17.550799999999999</v>
      </c>
      <c r="AA41" s="18" t="s">
        <v>73</v>
      </c>
      <c r="AB41" s="18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2" t="s">
        <v>74</v>
      </c>
      <c r="B42" s="12" t="s">
        <v>31</v>
      </c>
      <c r="C42" s="12"/>
      <c r="D42" s="12"/>
      <c r="E42" s="12"/>
      <c r="F42" s="12"/>
      <c r="G42" s="13">
        <v>0</v>
      </c>
      <c r="H42" s="12">
        <v>45</v>
      </c>
      <c r="I42" s="12" t="str">
        <f>VLOOKUP(A42,[1]ОБЩАЯ!$A:$J,10,0)</f>
        <v>матрица</v>
      </c>
      <c r="J42" s="12">
        <v>5</v>
      </c>
      <c r="K42" s="12">
        <f t="shared" si="9"/>
        <v>-5</v>
      </c>
      <c r="L42" s="12"/>
      <c r="M42" s="12"/>
      <c r="N42" s="12"/>
      <c r="O42" s="12">
        <f t="shared" si="3"/>
        <v>0</v>
      </c>
      <c r="P42" s="14"/>
      <c r="Q42" s="14"/>
      <c r="R42" s="12"/>
      <c r="S42" s="12" t="e">
        <f t="shared" si="4"/>
        <v>#DIV/0!</v>
      </c>
      <c r="T42" s="12" t="e">
        <f t="shared" si="5"/>
        <v>#DIV/0!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 t="s">
        <v>44</v>
      </c>
      <c r="AB42" s="12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31</v>
      </c>
      <c r="C43" s="1">
        <v>178.053</v>
      </c>
      <c r="D43" s="1">
        <v>51.396000000000001</v>
      </c>
      <c r="E43" s="1">
        <v>73.061000000000007</v>
      </c>
      <c r="F43" s="1">
        <v>137.37100000000001</v>
      </c>
      <c r="G43" s="6">
        <v>1</v>
      </c>
      <c r="H43" s="1">
        <v>45</v>
      </c>
      <c r="I43" s="1" t="str">
        <f>VLOOKUP(A43,[1]ОБЩАЯ!$A:$J,10,0)</f>
        <v>матрица</v>
      </c>
      <c r="J43" s="1">
        <v>75.933999999999997</v>
      </c>
      <c r="K43" s="1">
        <f t="shared" si="9"/>
        <v>-2.8729999999999905</v>
      </c>
      <c r="L43" s="1"/>
      <c r="M43" s="1"/>
      <c r="N43" s="1"/>
      <c r="O43" s="1">
        <f t="shared" si="3"/>
        <v>14.612200000000001</v>
      </c>
      <c r="P43" s="5">
        <f>9.55*O43-N43-F43</f>
        <v>2.1755100000000027</v>
      </c>
      <c r="Q43" s="5"/>
      <c r="R43" s="1"/>
      <c r="S43" s="1">
        <f t="shared" si="4"/>
        <v>9.5500000000000007</v>
      </c>
      <c r="T43" s="1">
        <f t="shared" si="5"/>
        <v>9.4011168749401186</v>
      </c>
      <c r="U43" s="1">
        <v>13.925599999999999</v>
      </c>
      <c r="V43" s="1">
        <v>18.465199999999999</v>
      </c>
      <c r="W43" s="1">
        <v>17.669799999999999</v>
      </c>
      <c r="X43" s="1">
        <v>19.424399999999999</v>
      </c>
      <c r="Y43" s="1">
        <v>26.804400000000001</v>
      </c>
      <c r="Z43" s="1">
        <v>25.282399999999999</v>
      </c>
      <c r="AA43" s="1"/>
      <c r="AB43" s="1">
        <f t="shared" si="6"/>
        <v>2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31</v>
      </c>
      <c r="C44" s="1">
        <v>140.983</v>
      </c>
      <c r="D44" s="1">
        <v>34.651000000000003</v>
      </c>
      <c r="E44" s="1">
        <v>43.859000000000002</v>
      </c>
      <c r="F44" s="1">
        <v>114.181</v>
      </c>
      <c r="G44" s="6">
        <v>1</v>
      </c>
      <c r="H44" s="1">
        <v>45</v>
      </c>
      <c r="I44" s="1" t="str">
        <f>VLOOKUP(A44,[1]ОБЩАЯ!$A:$J,10,0)</f>
        <v>матрица</v>
      </c>
      <c r="J44" s="1">
        <v>47.1</v>
      </c>
      <c r="K44" s="1">
        <f t="shared" si="9"/>
        <v>-3.2409999999999997</v>
      </c>
      <c r="L44" s="1"/>
      <c r="M44" s="1"/>
      <c r="N44" s="1"/>
      <c r="O44" s="1">
        <f t="shared" si="3"/>
        <v>8.7718000000000007</v>
      </c>
      <c r="P44" s="5"/>
      <c r="Q44" s="5"/>
      <c r="R44" s="1"/>
      <c r="S44" s="1">
        <f t="shared" si="4"/>
        <v>13.016826649034405</v>
      </c>
      <c r="T44" s="1">
        <f t="shared" si="5"/>
        <v>13.016826649034405</v>
      </c>
      <c r="U44" s="1">
        <v>10.797599999999999</v>
      </c>
      <c r="V44" s="1">
        <v>11.0794</v>
      </c>
      <c r="W44" s="1">
        <v>11.1774</v>
      </c>
      <c r="X44" s="1">
        <v>16.783999999999999</v>
      </c>
      <c r="Y44" s="1">
        <v>19.624400000000001</v>
      </c>
      <c r="Z44" s="1">
        <v>16.5932</v>
      </c>
      <c r="AA44" s="22" t="s">
        <v>34</v>
      </c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37</v>
      </c>
      <c r="C45" s="1">
        <v>797</v>
      </c>
      <c r="D45" s="1">
        <v>1506.6</v>
      </c>
      <c r="E45" s="1">
        <v>759.6</v>
      </c>
      <c r="F45" s="1">
        <v>1400</v>
      </c>
      <c r="G45" s="6">
        <v>0.4</v>
      </c>
      <c r="H45" s="1">
        <v>45</v>
      </c>
      <c r="I45" s="1" t="str">
        <f>VLOOKUP(A45,[1]ОБЩАЯ!$A:$J,10,0)</f>
        <v>матрица</v>
      </c>
      <c r="J45" s="1">
        <v>753</v>
      </c>
      <c r="K45" s="1">
        <f t="shared" si="9"/>
        <v>6.6000000000000227</v>
      </c>
      <c r="L45" s="1"/>
      <c r="M45" s="1"/>
      <c r="N45" s="1"/>
      <c r="O45" s="1">
        <f t="shared" si="3"/>
        <v>151.92000000000002</v>
      </c>
      <c r="P45" s="5">
        <f>9.55*O45-N45-F45</f>
        <v>50.83600000000024</v>
      </c>
      <c r="Q45" s="5"/>
      <c r="R45" s="1"/>
      <c r="S45" s="1">
        <f t="shared" si="4"/>
        <v>9.5500000000000007</v>
      </c>
      <c r="T45" s="1">
        <f t="shared" si="5"/>
        <v>9.2153765139547126</v>
      </c>
      <c r="U45" s="1">
        <v>172.97499999999999</v>
      </c>
      <c r="V45" s="1">
        <v>196.17500000000001</v>
      </c>
      <c r="W45" s="1">
        <v>198.6</v>
      </c>
      <c r="X45" s="1">
        <v>207</v>
      </c>
      <c r="Y45" s="1">
        <v>211.2</v>
      </c>
      <c r="Z45" s="1">
        <v>189</v>
      </c>
      <c r="AA45" s="1"/>
      <c r="AB45" s="1">
        <f t="shared" si="6"/>
        <v>51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2" t="s">
        <v>78</v>
      </c>
      <c r="B46" s="12" t="s">
        <v>37</v>
      </c>
      <c r="C46" s="12"/>
      <c r="D46" s="12"/>
      <c r="E46" s="12"/>
      <c r="F46" s="12"/>
      <c r="G46" s="13">
        <v>0</v>
      </c>
      <c r="H46" s="12">
        <v>50</v>
      </c>
      <c r="I46" s="12" t="str">
        <f>VLOOKUP(A46,[1]ОБЩАЯ!$A:$J,10,0)</f>
        <v>матрица</v>
      </c>
      <c r="J46" s="12"/>
      <c r="K46" s="12">
        <f t="shared" si="9"/>
        <v>0</v>
      </c>
      <c r="L46" s="12"/>
      <c r="M46" s="12"/>
      <c r="N46" s="12"/>
      <c r="O46" s="12">
        <f t="shared" si="3"/>
        <v>0</v>
      </c>
      <c r="P46" s="14"/>
      <c r="Q46" s="14"/>
      <c r="R46" s="12"/>
      <c r="S46" s="12" t="e">
        <f t="shared" si="4"/>
        <v>#DIV/0!</v>
      </c>
      <c r="T46" s="12" t="e">
        <f t="shared" si="5"/>
        <v>#DIV/0!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 t="s">
        <v>44</v>
      </c>
      <c r="AB46" s="12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37</v>
      </c>
      <c r="C47" s="1">
        <v>683</v>
      </c>
      <c r="D47" s="1">
        <v>1255.2</v>
      </c>
      <c r="E47" s="1">
        <v>734.2</v>
      </c>
      <c r="F47" s="1">
        <v>1052</v>
      </c>
      <c r="G47" s="6">
        <v>0.4</v>
      </c>
      <c r="H47" s="1">
        <v>45</v>
      </c>
      <c r="I47" s="1" t="str">
        <f>VLOOKUP(A47,[1]ОБЩАЯ!$A:$J,10,0)</f>
        <v>матрица</v>
      </c>
      <c r="J47" s="1">
        <v>728</v>
      </c>
      <c r="K47" s="1">
        <f t="shared" si="9"/>
        <v>6.2000000000000455</v>
      </c>
      <c r="L47" s="1"/>
      <c r="M47" s="1"/>
      <c r="N47" s="1">
        <v>230</v>
      </c>
      <c r="O47" s="1">
        <f t="shared" si="3"/>
        <v>146.84</v>
      </c>
      <c r="P47" s="5">
        <f t="shared" ref="P47:P48" si="11">9.55*O47-N47-F47</f>
        <v>120.32200000000012</v>
      </c>
      <c r="Q47" s="5"/>
      <c r="R47" s="1"/>
      <c r="S47" s="1">
        <f t="shared" si="4"/>
        <v>9.5500000000000007</v>
      </c>
      <c r="T47" s="1">
        <f t="shared" si="5"/>
        <v>8.7305911195859434</v>
      </c>
      <c r="U47" s="1">
        <v>163</v>
      </c>
      <c r="V47" s="1">
        <v>170</v>
      </c>
      <c r="W47" s="1">
        <v>168.6</v>
      </c>
      <c r="X47" s="1">
        <v>177.2</v>
      </c>
      <c r="Y47" s="1">
        <v>178</v>
      </c>
      <c r="Z47" s="1">
        <v>157.80000000000001</v>
      </c>
      <c r="AA47" s="1"/>
      <c r="AB47" s="1">
        <f t="shared" si="6"/>
        <v>120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31</v>
      </c>
      <c r="C48" s="1">
        <v>600.97699999999998</v>
      </c>
      <c r="D48" s="1">
        <v>401.255</v>
      </c>
      <c r="E48" s="1">
        <v>423.57299999999998</v>
      </c>
      <c r="F48" s="1">
        <v>537.76900000000001</v>
      </c>
      <c r="G48" s="6">
        <v>1</v>
      </c>
      <c r="H48" s="1">
        <v>45</v>
      </c>
      <c r="I48" s="1" t="str">
        <f>VLOOKUP(A48,[1]ОБЩАЯ!$A:$J,10,0)</f>
        <v>матрица</v>
      </c>
      <c r="J48" s="1">
        <v>404.27100000000002</v>
      </c>
      <c r="K48" s="1">
        <f t="shared" si="9"/>
        <v>19.301999999999964</v>
      </c>
      <c r="L48" s="1"/>
      <c r="M48" s="1"/>
      <c r="N48" s="1">
        <v>170</v>
      </c>
      <c r="O48" s="1">
        <f t="shared" si="3"/>
        <v>84.71459999999999</v>
      </c>
      <c r="P48" s="5">
        <f t="shared" si="11"/>
        <v>101.25542999999993</v>
      </c>
      <c r="Q48" s="5"/>
      <c r="R48" s="1"/>
      <c r="S48" s="1">
        <f t="shared" si="4"/>
        <v>9.5500000000000007</v>
      </c>
      <c r="T48" s="1">
        <f t="shared" si="5"/>
        <v>8.3547464073489106</v>
      </c>
      <c r="U48" s="1">
        <v>86.759399999999999</v>
      </c>
      <c r="V48" s="1">
        <v>91.276199999999989</v>
      </c>
      <c r="W48" s="1">
        <v>102.5424</v>
      </c>
      <c r="X48" s="1">
        <v>104.7336</v>
      </c>
      <c r="Y48" s="1">
        <v>119.6992</v>
      </c>
      <c r="Z48" s="1">
        <v>75.620599999999996</v>
      </c>
      <c r="AA48" s="1"/>
      <c r="AB48" s="1">
        <f t="shared" si="6"/>
        <v>101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2" t="s">
        <v>81</v>
      </c>
      <c r="B49" s="12" t="s">
        <v>37</v>
      </c>
      <c r="C49" s="12"/>
      <c r="D49" s="12"/>
      <c r="E49" s="12"/>
      <c r="F49" s="12"/>
      <c r="G49" s="13">
        <v>0</v>
      </c>
      <c r="H49" s="12" t="e">
        <v>#N/A</v>
      </c>
      <c r="I49" s="12" t="str">
        <f>VLOOKUP(A49,[1]ОБЩАЯ!$A:$J,10,0)</f>
        <v>матрица</v>
      </c>
      <c r="J49" s="12"/>
      <c r="K49" s="12"/>
      <c r="L49" s="12"/>
      <c r="M49" s="12"/>
      <c r="N49" s="12"/>
      <c r="O49" s="12">
        <f t="shared" si="3"/>
        <v>0</v>
      </c>
      <c r="P49" s="14"/>
      <c r="Q49" s="14"/>
      <c r="R49" s="12"/>
      <c r="S49" s="12" t="e">
        <f t="shared" si="4"/>
        <v>#DIV/0!</v>
      </c>
      <c r="T49" s="12" t="e">
        <f t="shared" si="5"/>
        <v>#DIV/0!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5" t="s">
        <v>137</v>
      </c>
      <c r="AB49" s="12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82</v>
      </c>
      <c r="B50" s="1" t="s">
        <v>37</v>
      </c>
      <c r="C50" s="1">
        <v>170</v>
      </c>
      <c r="D50" s="1">
        <v>265.16000000000003</v>
      </c>
      <c r="E50" s="1">
        <v>168.16</v>
      </c>
      <c r="F50" s="1">
        <v>210</v>
      </c>
      <c r="G50" s="6">
        <v>0.35</v>
      </c>
      <c r="H50" s="1">
        <v>40</v>
      </c>
      <c r="I50" s="1" t="str">
        <f>VLOOKUP(A50,[1]ОБЩАЯ!$A:$J,10,0)</f>
        <v>матрица</v>
      </c>
      <c r="J50" s="1">
        <v>190</v>
      </c>
      <c r="K50" s="1">
        <f t="shared" si="9"/>
        <v>-21.840000000000003</v>
      </c>
      <c r="L50" s="1"/>
      <c r="M50" s="1"/>
      <c r="N50" s="1"/>
      <c r="O50" s="1">
        <f t="shared" si="3"/>
        <v>33.631999999999998</v>
      </c>
      <c r="P50" s="5">
        <f>9.55*O50-N50-F50</f>
        <v>111.18560000000002</v>
      </c>
      <c r="Q50" s="5"/>
      <c r="R50" s="1"/>
      <c r="S50" s="1">
        <f t="shared" si="4"/>
        <v>9.5500000000000007</v>
      </c>
      <c r="T50" s="1">
        <f t="shared" si="5"/>
        <v>6.2440532825880117</v>
      </c>
      <c r="U50" s="1">
        <v>33.4</v>
      </c>
      <c r="V50" s="1">
        <v>37.799999999999997</v>
      </c>
      <c r="W50" s="1">
        <v>43.2</v>
      </c>
      <c r="X50" s="1">
        <v>43</v>
      </c>
      <c r="Y50" s="1">
        <v>46.6</v>
      </c>
      <c r="Z50" s="1">
        <v>43.8</v>
      </c>
      <c r="AA50" s="1"/>
      <c r="AB50" s="1">
        <f t="shared" si="6"/>
        <v>111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83</v>
      </c>
      <c r="B51" s="1" t="s">
        <v>31</v>
      </c>
      <c r="C51" s="1">
        <v>27.242000000000001</v>
      </c>
      <c r="D51" s="1">
        <v>64.966999999999999</v>
      </c>
      <c r="E51" s="1">
        <v>12.928000000000001</v>
      </c>
      <c r="F51" s="1">
        <v>67.097999999999999</v>
      </c>
      <c r="G51" s="6">
        <v>1</v>
      </c>
      <c r="H51" s="1">
        <v>40</v>
      </c>
      <c r="I51" s="1" t="str">
        <f>VLOOKUP(A51,[1]ОБЩАЯ!$A:$J,10,0)</f>
        <v>матрица</v>
      </c>
      <c r="J51" s="1">
        <v>15.5</v>
      </c>
      <c r="K51" s="1">
        <f t="shared" si="9"/>
        <v>-2.5719999999999992</v>
      </c>
      <c r="L51" s="1"/>
      <c r="M51" s="1"/>
      <c r="N51" s="1"/>
      <c r="O51" s="1">
        <f t="shared" si="3"/>
        <v>2.5856000000000003</v>
      </c>
      <c r="P51" s="5"/>
      <c r="Q51" s="5"/>
      <c r="R51" s="1"/>
      <c r="S51" s="1">
        <f t="shared" si="4"/>
        <v>25.950649752475243</v>
      </c>
      <c r="T51" s="1">
        <f t="shared" si="5"/>
        <v>25.950649752475243</v>
      </c>
      <c r="U51" s="1">
        <v>6.4367999999999999</v>
      </c>
      <c r="V51" s="1">
        <v>7.1480000000000006</v>
      </c>
      <c r="W51" s="1">
        <v>6.1712000000000007</v>
      </c>
      <c r="X51" s="1">
        <v>6.6191999999999993</v>
      </c>
      <c r="Y51" s="1">
        <v>6.7538</v>
      </c>
      <c r="Z51" s="1">
        <v>6.1701999999999986</v>
      </c>
      <c r="AA51" s="22" t="s">
        <v>34</v>
      </c>
      <c r="AB51" s="1">
        <f t="shared" si="6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84</v>
      </c>
      <c r="B52" s="1" t="s">
        <v>37</v>
      </c>
      <c r="C52" s="1">
        <v>562</v>
      </c>
      <c r="D52" s="1">
        <v>697.2</v>
      </c>
      <c r="E52" s="1">
        <v>466.2</v>
      </c>
      <c r="F52" s="1">
        <v>688</v>
      </c>
      <c r="G52" s="6">
        <v>0.4</v>
      </c>
      <c r="H52" s="1">
        <v>40</v>
      </c>
      <c r="I52" s="1" t="str">
        <f>VLOOKUP(A52,[1]ОБЩАЯ!$A:$J,10,0)</f>
        <v>матрица</v>
      </c>
      <c r="J52" s="1">
        <v>479</v>
      </c>
      <c r="K52" s="1">
        <f t="shared" si="9"/>
        <v>-12.800000000000011</v>
      </c>
      <c r="L52" s="1"/>
      <c r="M52" s="1"/>
      <c r="N52" s="1">
        <v>250</v>
      </c>
      <c r="O52" s="1">
        <f t="shared" si="3"/>
        <v>93.24</v>
      </c>
      <c r="P52" s="5"/>
      <c r="Q52" s="5"/>
      <c r="R52" s="1"/>
      <c r="S52" s="1">
        <f t="shared" si="4"/>
        <v>10.06006006006006</v>
      </c>
      <c r="T52" s="1">
        <f t="shared" si="5"/>
        <v>10.06006006006006</v>
      </c>
      <c r="U52" s="1">
        <v>111.6</v>
      </c>
      <c r="V52" s="1">
        <v>109.8</v>
      </c>
      <c r="W52" s="1">
        <v>112.2</v>
      </c>
      <c r="X52" s="1">
        <v>108.6</v>
      </c>
      <c r="Y52" s="1">
        <v>127.2</v>
      </c>
      <c r="Z52" s="1">
        <v>138</v>
      </c>
      <c r="AA52" s="1"/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85</v>
      </c>
      <c r="B53" s="1" t="s">
        <v>37</v>
      </c>
      <c r="C53" s="1">
        <v>830</v>
      </c>
      <c r="D53" s="1">
        <v>1243.2</v>
      </c>
      <c r="E53" s="1">
        <v>604.20000000000005</v>
      </c>
      <c r="F53" s="1">
        <v>1298</v>
      </c>
      <c r="G53" s="6">
        <v>0.4</v>
      </c>
      <c r="H53" s="1">
        <v>45</v>
      </c>
      <c r="I53" s="1" t="str">
        <f>VLOOKUP(A53,[1]ОБЩАЯ!$A:$J,10,0)</f>
        <v>матрица</v>
      </c>
      <c r="J53" s="1">
        <v>608</v>
      </c>
      <c r="K53" s="1">
        <f t="shared" si="9"/>
        <v>-3.7999999999999545</v>
      </c>
      <c r="L53" s="1"/>
      <c r="M53" s="1"/>
      <c r="N53" s="1"/>
      <c r="O53" s="1">
        <f t="shared" si="3"/>
        <v>120.84</v>
      </c>
      <c r="P53" s="5"/>
      <c r="Q53" s="5"/>
      <c r="R53" s="1"/>
      <c r="S53" s="1">
        <f t="shared" si="4"/>
        <v>10.741476332340284</v>
      </c>
      <c r="T53" s="1">
        <f t="shared" si="5"/>
        <v>10.741476332340284</v>
      </c>
      <c r="U53" s="1">
        <v>144.19999999999999</v>
      </c>
      <c r="V53" s="1">
        <v>172.6</v>
      </c>
      <c r="W53" s="1">
        <v>163.80000000000001</v>
      </c>
      <c r="X53" s="1">
        <v>157.19999999999999</v>
      </c>
      <c r="Y53" s="1">
        <v>187</v>
      </c>
      <c r="Z53" s="1">
        <v>190.4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86</v>
      </c>
      <c r="B54" s="1" t="s">
        <v>31</v>
      </c>
      <c r="C54" s="1">
        <v>10.624000000000001</v>
      </c>
      <c r="D54" s="1">
        <v>119.967</v>
      </c>
      <c r="E54" s="1">
        <v>16.789000000000001</v>
      </c>
      <c r="F54" s="1">
        <v>101.02200000000001</v>
      </c>
      <c r="G54" s="6">
        <v>1</v>
      </c>
      <c r="H54" s="1">
        <v>40</v>
      </c>
      <c r="I54" s="1" t="str">
        <f>VLOOKUP(A54,[1]ОБЩАЯ!$A:$J,10,0)</f>
        <v>матрица</v>
      </c>
      <c r="J54" s="1">
        <v>19.600000000000001</v>
      </c>
      <c r="K54" s="1">
        <f t="shared" si="9"/>
        <v>-2.8109999999999999</v>
      </c>
      <c r="L54" s="1"/>
      <c r="M54" s="1"/>
      <c r="N54" s="1"/>
      <c r="O54" s="1">
        <f t="shared" si="3"/>
        <v>3.3578000000000001</v>
      </c>
      <c r="P54" s="5"/>
      <c r="Q54" s="5"/>
      <c r="R54" s="1"/>
      <c r="S54" s="1">
        <f t="shared" si="4"/>
        <v>30.085770444934184</v>
      </c>
      <c r="T54" s="1">
        <f t="shared" si="5"/>
        <v>30.085770444934184</v>
      </c>
      <c r="U54" s="1">
        <v>8.7484000000000002</v>
      </c>
      <c r="V54" s="1">
        <v>11.0562</v>
      </c>
      <c r="W54" s="1">
        <v>12.413600000000001</v>
      </c>
      <c r="X54" s="1">
        <v>10.817600000000001</v>
      </c>
      <c r="Y54" s="1">
        <v>8.3510000000000009</v>
      </c>
      <c r="Z54" s="1">
        <v>9.6348000000000003</v>
      </c>
      <c r="AA54" s="1"/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87</v>
      </c>
      <c r="B55" s="1" t="s">
        <v>37</v>
      </c>
      <c r="C55" s="1">
        <v>273</v>
      </c>
      <c r="D55" s="1">
        <v>409.15800000000002</v>
      </c>
      <c r="E55" s="1">
        <v>255.15799999999999</v>
      </c>
      <c r="F55" s="1">
        <v>359</v>
      </c>
      <c r="G55" s="6">
        <v>0.35</v>
      </c>
      <c r="H55" s="1">
        <v>40</v>
      </c>
      <c r="I55" s="1" t="str">
        <f>VLOOKUP(A55,[1]ОБЩАЯ!$A:$J,10,0)</f>
        <v>матрица</v>
      </c>
      <c r="J55" s="1">
        <v>259</v>
      </c>
      <c r="K55" s="1">
        <f t="shared" si="9"/>
        <v>-3.842000000000013</v>
      </c>
      <c r="L55" s="1"/>
      <c r="M55" s="1"/>
      <c r="N55" s="1"/>
      <c r="O55" s="1">
        <f t="shared" si="3"/>
        <v>51.031599999999997</v>
      </c>
      <c r="P55" s="5">
        <f t="shared" ref="P55:P58" si="12">9.55*O55-N55-F55</f>
        <v>128.35178000000002</v>
      </c>
      <c r="Q55" s="5"/>
      <c r="R55" s="1"/>
      <c r="S55" s="1">
        <f t="shared" si="4"/>
        <v>9.5500000000000007</v>
      </c>
      <c r="T55" s="1">
        <f t="shared" si="5"/>
        <v>7.0348568338049366</v>
      </c>
      <c r="U55" s="1">
        <v>52</v>
      </c>
      <c r="V55" s="1">
        <v>58.6</v>
      </c>
      <c r="W55" s="1">
        <v>64</v>
      </c>
      <c r="X55" s="1">
        <v>63.2</v>
      </c>
      <c r="Y55" s="1">
        <v>67.8</v>
      </c>
      <c r="Z55" s="1">
        <v>62.6</v>
      </c>
      <c r="AA55" s="1"/>
      <c r="AB55" s="1">
        <f t="shared" si="6"/>
        <v>128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88</v>
      </c>
      <c r="B56" s="1" t="s">
        <v>37</v>
      </c>
      <c r="C56" s="1">
        <v>348</v>
      </c>
      <c r="D56" s="1">
        <v>432</v>
      </c>
      <c r="E56" s="1">
        <v>254</v>
      </c>
      <c r="F56" s="1">
        <v>467</v>
      </c>
      <c r="G56" s="6">
        <v>0.4</v>
      </c>
      <c r="H56" s="1">
        <v>40</v>
      </c>
      <c r="I56" s="1" t="str">
        <f>VLOOKUP(A56,[1]ОБЩАЯ!$A:$J,10,0)</f>
        <v>матрица</v>
      </c>
      <c r="J56" s="1">
        <v>253</v>
      </c>
      <c r="K56" s="1">
        <f t="shared" ref="K56:K77" si="13">E56-J56</f>
        <v>1</v>
      </c>
      <c r="L56" s="1"/>
      <c r="M56" s="1"/>
      <c r="N56" s="1"/>
      <c r="O56" s="1">
        <f t="shared" si="3"/>
        <v>50.8</v>
      </c>
      <c r="P56" s="5">
        <f t="shared" si="12"/>
        <v>18.139999999999986</v>
      </c>
      <c r="Q56" s="5"/>
      <c r="R56" s="1"/>
      <c r="S56" s="1">
        <f t="shared" si="4"/>
        <v>9.5500000000000007</v>
      </c>
      <c r="T56" s="1">
        <f t="shared" si="5"/>
        <v>9.1929133858267722</v>
      </c>
      <c r="U56" s="1">
        <v>46.2</v>
      </c>
      <c r="V56" s="1">
        <v>68.8</v>
      </c>
      <c r="W56" s="1">
        <v>71.2</v>
      </c>
      <c r="X56" s="1">
        <v>57</v>
      </c>
      <c r="Y56" s="1">
        <v>74.599999999999994</v>
      </c>
      <c r="Z56" s="1">
        <v>53.8</v>
      </c>
      <c r="AA56" s="1"/>
      <c r="AB56" s="1">
        <f t="shared" si="6"/>
        <v>18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6" t="s">
        <v>89</v>
      </c>
      <c r="B57" s="1" t="s">
        <v>31</v>
      </c>
      <c r="C57" s="1">
        <v>143.78299999999999</v>
      </c>
      <c r="D57" s="1">
        <v>226.619</v>
      </c>
      <c r="E57" s="1">
        <v>128.19900000000001</v>
      </c>
      <c r="F57" s="1">
        <v>203.60499999999999</v>
      </c>
      <c r="G57" s="6">
        <v>1</v>
      </c>
      <c r="H57" s="1">
        <v>50</v>
      </c>
      <c r="I57" s="11" t="s">
        <v>138</v>
      </c>
      <c r="J57" s="1">
        <v>119.494</v>
      </c>
      <c r="K57" s="1">
        <f t="shared" si="13"/>
        <v>8.7050000000000125</v>
      </c>
      <c r="L57" s="1"/>
      <c r="M57" s="1"/>
      <c r="N57" s="1"/>
      <c r="O57" s="1">
        <f>E57/5</f>
        <v>25.639800000000001</v>
      </c>
      <c r="P57" s="5">
        <f t="shared" si="12"/>
        <v>41.255090000000052</v>
      </c>
      <c r="Q57" s="5"/>
      <c r="R57" s="1"/>
      <c r="S57" s="1">
        <f t="shared" si="4"/>
        <v>9.5500000000000007</v>
      </c>
      <c r="T57" s="1">
        <f t="shared" si="5"/>
        <v>7.9409745785848553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/>
      <c r="AB57" s="1">
        <f t="shared" si="6"/>
        <v>41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90</v>
      </c>
      <c r="B58" s="1" t="s">
        <v>31</v>
      </c>
      <c r="C58" s="1">
        <v>519.36900000000003</v>
      </c>
      <c r="D58" s="1">
        <v>434.02199999999999</v>
      </c>
      <c r="E58" s="1">
        <v>336.22199999999998</v>
      </c>
      <c r="F58" s="1">
        <v>561.57000000000005</v>
      </c>
      <c r="G58" s="6">
        <v>1</v>
      </c>
      <c r="H58" s="1">
        <v>50</v>
      </c>
      <c r="I58" s="1" t="str">
        <f>VLOOKUP(A58,[1]ОБЩАЯ!$A:$J,10,0)</f>
        <v>матрица</v>
      </c>
      <c r="J58" s="1">
        <v>326.178</v>
      </c>
      <c r="K58" s="1">
        <f t="shared" si="13"/>
        <v>10.043999999999983</v>
      </c>
      <c r="L58" s="1"/>
      <c r="M58" s="1"/>
      <c r="N58" s="1"/>
      <c r="O58" s="1">
        <f>E58/5</f>
        <v>67.244399999999999</v>
      </c>
      <c r="P58" s="5">
        <f t="shared" si="12"/>
        <v>80.614019999999982</v>
      </c>
      <c r="Q58" s="5"/>
      <c r="R58" s="1"/>
      <c r="S58" s="1">
        <f t="shared" si="4"/>
        <v>9.5500000000000007</v>
      </c>
      <c r="T58" s="1">
        <f t="shared" si="5"/>
        <v>8.3511786855113588</v>
      </c>
      <c r="U58" s="1">
        <v>67.3108</v>
      </c>
      <c r="V58" s="1">
        <v>85.040199999999999</v>
      </c>
      <c r="W58" s="1">
        <v>103.5988</v>
      </c>
      <c r="X58" s="1">
        <v>110.105</v>
      </c>
      <c r="Y58" s="1">
        <v>105.8686</v>
      </c>
      <c r="Z58" s="1">
        <v>100.11499999999999</v>
      </c>
      <c r="AA58" s="1"/>
      <c r="AB58" s="1">
        <f t="shared" si="6"/>
        <v>81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2" t="s">
        <v>126</v>
      </c>
      <c r="B59" s="12" t="s">
        <v>31</v>
      </c>
      <c r="C59" s="12"/>
      <c r="D59" s="12"/>
      <c r="E59" s="12"/>
      <c r="F59" s="12"/>
      <c r="G59" s="13">
        <v>0</v>
      </c>
      <c r="H59" s="12" t="e">
        <v>#N/A</v>
      </c>
      <c r="I59" s="12" t="str">
        <f>VLOOKUP(A59,[1]ОБЩАЯ!$A:$J,10,0)</f>
        <v>матрица</v>
      </c>
      <c r="J59" s="12"/>
      <c r="K59" s="12">
        <f t="shared" si="13"/>
        <v>0</v>
      </c>
      <c r="L59" s="12"/>
      <c r="M59" s="12"/>
      <c r="N59" s="12"/>
      <c r="O59" s="12">
        <f>E59/5</f>
        <v>0</v>
      </c>
      <c r="P59" s="14"/>
      <c r="Q59" s="14"/>
      <c r="R59" s="12"/>
      <c r="S59" s="12" t="e">
        <f t="shared" si="4"/>
        <v>#DIV/0!</v>
      </c>
      <c r="T59" s="12" t="e">
        <f t="shared" si="5"/>
        <v>#DIV/0!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 t="s">
        <v>44</v>
      </c>
      <c r="AB59" s="12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2" t="s">
        <v>127</v>
      </c>
      <c r="B60" s="12" t="s">
        <v>31</v>
      </c>
      <c r="C60" s="12"/>
      <c r="D60" s="12"/>
      <c r="E60" s="12"/>
      <c r="F60" s="12"/>
      <c r="G60" s="13">
        <v>0</v>
      </c>
      <c r="H60" s="12">
        <v>40</v>
      </c>
      <c r="I60" s="12" t="str">
        <f>VLOOKUP(A60,[1]ОБЩАЯ!$A:$J,10,0)</f>
        <v>матрица</v>
      </c>
      <c r="J60" s="12"/>
      <c r="K60" s="12">
        <f t="shared" si="13"/>
        <v>0</v>
      </c>
      <c r="L60" s="12"/>
      <c r="M60" s="12"/>
      <c r="N60" s="12"/>
      <c r="O60" s="12">
        <f>E60/5</f>
        <v>0</v>
      </c>
      <c r="P60" s="14"/>
      <c r="Q60" s="14"/>
      <c r="R60" s="12"/>
      <c r="S60" s="12" t="e">
        <f t="shared" si="4"/>
        <v>#DIV/0!</v>
      </c>
      <c r="T60" s="12" t="e">
        <f t="shared" si="5"/>
        <v>#DIV/0!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 t="s">
        <v>91</v>
      </c>
      <c r="AB60" s="12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2" t="s">
        <v>128</v>
      </c>
      <c r="B61" s="12" t="s">
        <v>31</v>
      </c>
      <c r="C61" s="12"/>
      <c r="D61" s="12"/>
      <c r="E61" s="12"/>
      <c r="F61" s="12"/>
      <c r="G61" s="13">
        <v>0</v>
      </c>
      <c r="H61" s="12" t="e">
        <v>#N/A</v>
      </c>
      <c r="I61" s="12" t="str">
        <f>VLOOKUP(A61,[1]ОБЩАЯ!$A:$J,10,0)</f>
        <v>матрица</v>
      </c>
      <c r="J61" s="12"/>
      <c r="K61" s="12">
        <f t="shared" ref="K61" si="14">E61-J61</f>
        <v>0</v>
      </c>
      <c r="L61" s="12"/>
      <c r="M61" s="12"/>
      <c r="N61" s="12"/>
      <c r="O61" s="12">
        <f t="shared" ref="O61" si="15">E61/5</f>
        <v>0</v>
      </c>
      <c r="P61" s="14"/>
      <c r="Q61" s="14"/>
      <c r="R61" s="12"/>
      <c r="S61" s="12" t="e">
        <f t="shared" si="4"/>
        <v>#DIV/0!</v>
      </c>
      <c r="T61" s="12" t="e">
        <f t="shared" si="5"/>
        <v>#DIV/0!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 t="s">
        <v>44</v>
      </c>
      <c r="AB61" s="12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92</v>
      </c>
      <c r="B62" s="1" t="s">
        <v>37</v>
      </c>
      <c r="C62" s="1">
        <v>72</v>
      </c>
      <c r="D62" s="1">
        <v>120</v>
      </c>
      <c r="E62" s="1">
        <v>63</v>
      </c>
      <c r="F62" s="1">
        <v>122</v>
      </c>
      <c r="G62" s="6">
        <v>0.45</v>
      </c>
      <c r="H62" s="1">
        <v>50</v>
      </c>
      <c r="I62" s="1" t="str">
        <f>VLOOKUP(A62,[1]ОБЩАЯ!$A:$J,10,0)</f>
        <v>матрица</v>
      </c>
      <c r="J62" s="1">
        <v>87</v>
      </c>
      <c r="K62" s="1">
        <f t="shared" si="13"/>
        <v>-24</v>
      </c>
      <c r="L62" s="1"/>
      <c r="M62" s="1"/>
      <c r="N62" s="1"/>
      <c r="O62" s="1">
        <f t="shared" ref="O62:O73" si="16">E62/5</f>
        <v>12.6</v>
      </c>
      <c r="P62" s="5"/>
      <c r="Q62" s="5"/>
      <c r="R62" s="1"/>
      <c r="S62" s="1">
        <f t="shared" si="4"/>
        <v>9.6825396825396837</v>
      </c>
      <c r="T62" s="1">
        <f t="shared" si="5"/>
        <v>9.6825396825396837</v>
      </c>
      <c r="U62" s="1">
        <v>12.2</v>
      </c>
      <c r="V62" s="1">
        <v>17.600000000000001</v>
      </c>
      <c r="W62" s="1">
        <v>16.600000000000001</v>
      </c>
      <c r="X62" s="1">
        <v>15.8</v>
      </c>
      <c r="Y62" s="1">
        <v>17.2</v>
      </c>
      <c r="Z62" s="1">
        <v>14.4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93</v>
      </c>
      <c r="B63" s="1" t="s">
        <v>37</v>
      </c>
      <c r="C63" s="1">
        <v>43</v>
      </c>
      <c r="D63" s="1">
        <v>234</v>
      </c>
      <c r="E63" s="1">
        <v>77</v>
      </c>
      <c r="F63" s="1">
        <v>175</v>
      </c>
      <c r="G63" s="6">
        <v>0.4</v>
      </c>
      <c r="H63" s="1">
        <v>40</v>
      </c>
      <c r="I63" s="1" t="str">
        <f>VLOOKUP(A63,[1]ОБЩАЯ!$A:$J,10,0)</f>
        <v>матрица</v>
      </c>
      <c r="J63" s="1">
        <v>101</v>
      </c>
      <c r="K63" s="1">
        <f t="shared" si="13"/>
        <v>-24</v>
      </c>
      <c r="L63" s="1"/>
      <c r="M63" s="1"/>
      <c r="N63" s="1"/>
      <c r="O63" s="1">
        <f t="shared" si="16"/>
        <v>15.4</v>
      </c>
      <c r="P63" s="5"/>
      <c r="Q63" s="5"/>
      <c r="R63" s="1"/>
      <c r="S63" s="1">
        <f t="shared" si="4"/>
        <v>11.363636363636363</v>
      </c>
      <c r="T63" s="1">
        <f t="shared" si="5"/>
        <v>11.363636363636363</v>
      </c>
      <c r="U63" s="1">
        <v>14.4</v>
      </c>
      <c r="V63" s="1">
        <v>23.4</v>
      </c>
      <c r="W63" s="1">
        <v>28.4</v>
      </c>
      <c r="X63" s="1">
        <v>26.2</v>
      </c>
      <c r="Y63" s="1">
        <v>20.6</v>
      </c>
      <c r="Z63" s="1">
        <v>12.6</v>
      </c>
      <c r="AA63" s="22" t="s">
        <v>34</v>
      </c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2" t="s">
        <v>129</v>
      </c>
      <c r="B64" s="12" t="s">
        <v>31</v>
      </c>
      <c r="C64" s="12"/>
      <c r="D64" s="12"/>
      <c r="E64" s="12"/>
      <c r="F64" s="12"/>
      <c r="G64" s="13">
        <v>0</v>
      </c>
      <c r="H64" s="12" t="e">
        <v>#N/A</v>
      </c>
      <c r="I64" s="12" t="str">
        <f>VLOOKUP(A64,[1]ОБЩАЯ!$A:$J,10,0)</f>
        <v>матрица</v>
      </c>
      <c r="J64" s="12"/>
      <c r="K64" s="12"/>
      <c r="L64" s="12"/>
      <c r="M64" s="12"/>
      <c r="N64" s="12"/>
      <c r="O64" s="12">
        <f t="shared" si="16"/>
        <v>0</v>
      </c>
      <c r="P64" s="14"/>
      <c r="Q64" s="14"/>
      <c r="R64" s="12"/>
      <c r="S64" s="12" t="e">
        <f t="shared" si="4"/>
        <v>#DIV/0!</v>
      </c>
      <c r="T64" s="12" t="e">
        <f t="shared" si="5"/>
        <v>#DIV/0!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 t="s">
        <v>44</v>
      </c>
      <c r="AB64" s="12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94</v>
      </c>
      <c r="B65" s="1" t="s">
        <v>37</v>
      </c>
      <c r="C65" s="1">
        <v>136</v>
      </c>
      <c r="D65" s="1">
        <v>120</v>
      </c>
      <c r="E65" s="1">
        <v>90</v>
      </c>
      <c r="F65" s="1">
        <v>135</v>
      </c>
      <c r="G65" s="6">
        <v>0.4</v>
      </c>
      <c r="H65" s="1">
        <v>40</v>
      </c>
      <c r="I65" s="1" t="str">
        <f>VLOOKUP(A65,[1]ОБЩАЯ!$A:$J,10,0)</f>
        <v>матрица</v>
      </c>
      <c r="J65" s="1">
        <v>116</v>
      </c>
      <c r="K65" s="1">
        <f t="shared" si="13"/>
        <v>-26</v>
      </c>
      <c r="L65" s="1"/>
      <c r="M65" s="1"/>
      <c r="N65" s="1"/>
      <c r="O65" s="1">
        <f t="shared" si="16"/>
        <v>18</v>
      </c>
      <c r="P65" s="5">
        <f>9.55*O65-N65-F65</f>
        <v>36.900000000000006</v>
      </c>
      <c r="Q65" s="5"/>
      <c r="R65" s="1"/>
      <c r="S65" s="1">
        <f t="shared" si="4"/>
        <v>9.5500000000000007</v>
      </c>
      <c r="T65" s="1">
        <f t="shared" si="5"/>
        <v>7.5</v>
      </c>
      <c r="U65" s="1">
        <v>14.8</v>
      </c>
      <c r="V65" s="1">
        <v>20.8</v>
      </c>
      <c r="W65" s="1">
        <v>26.2</v>
      </c>
      <c r="X65" s="1">
        <v>24.8</v>
      </c>
      <c r="Y65" s="1">
        <v>27.4</v>
      </c>
      <c r="Z65" s="1">
        <v>28.6</v>
      </c>
      <c r="AA65" s="1"/>
      <c r="AB65" s="1">
        <f t="shared" si="6"/>
        <v>37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95</v>
      </c>
      <c r="B66" s="1" t="s">
        <v>31</v>
      </c>
      <c r="C66" s="1">
        <v>131.023</v>
      </c>
      <c r="D66" s="1">
        <v>562.72</v>
      </c>
      <c r="E66" s="1">
        <v>197.40700000000001</v>
      </c>
      <c r="F66" s="1">
        <v>433.40600000000001</v>
      </c>
      <c r="G66" s="6">
        <v>1</v>
      </c>
      <c r="H66" s="1">
        <v>55</v>
      </c>
      <c r="I66" s="1" t="str">
        <f>VLOOKUP(A66,[1]ОБЩАЯ!$A:$J,10,0)</f>
        <v>матрица</v>
      </c>
      <c r="J66" s="1">
        <v>187.75800000000001</v>
      </c>
      <c r="K66" s="1">
        <f t="shared" si="13"/>
        <v>9.6490000000000009</v>
      </c>
      <c r="L66" s="1"/>
      <c r="M66" s="1"/>
      <c r="N66" s="1"/>
      <c r="O66" s="1">
        <f t="shared" si="16"/>
        <v>39.481400000000001</v>
      </c>
      <c r="P66" s="5"/>
      <c r="Q66" s="5"/>
      <c r="R66" s="1"/>
      <c r="S66" s="1">
        <f t="shared" si="4"/>
        <v>10.977472936623322</v>
      </c>
      <c r="T66" s="1">
        <f t="shared" si="5"/>
        <v>10.977472936623322</v>
      </c>
      <c r="U66" s="1">
        <v>48.598200000000013</v>
      </c>
      <c r="V66" s="1">
        <v>57.874000000000002</v>
      </c>
      <c r="W66" s="1">
        <v>48.705199999999998</v>
      </c>
      <c r="X66" s="1">
        <v>45.564599999999999</v>
      </c>
      <c r="Y66" s="1">
        <v>44.122999999999998</v>
      </c>
      <c r="Z66" s="1">
        <v>51.125799999999998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96</v>
      </c>
      <c r="B67" s="1" t="s">
        <v>31</v>
      </c>
      <c r="C67" s="1">
        <v>166.97200000000001</v>
      </c>
      <c r="D67" s="1">
        <v>533.78</v>
      </c>
      <c r="E67" s="1">
        <v>231.62899999999999</v>
      </c>
      <c r="F67" s="1">
        <v>424.96</v>
      </c>
      <c r="G67" s="6">
        <v>1</v>
      </c>
      <c r="H67" s="1">
        <v>50</v>
      </c>
      <c r="I67" s="1" t="str">
        <f>VLOOKUP(A67,[1]ОБЩАЯ!$A:$J,10,0)</f>
        <v>матрица</v>
      </c>
      <c r="J67" s="1">
        <v>216.251</v>
      </c>
      <c r="K67" s="1">
        <f t="shared" si="13"/>
        <v>15.377999999999986</v>
      </c>
      <c r="L67" s="1"/>
      <c r="M67" s="1"/>
      <c r="N67" s="1"/>
      <c r="O67" s="1">
        <f t="shared" si="16"/>
        <v>46.325800000000001</v>
      </c>
      <c r="P67" s="5">
        <f>9.55*O67-N67-F67</f>
        <v>17.45139000000006</v>
      </c>
      <c r="Q67" s="5"/>
      <c r="R67" s="1"/>
      <c r="S67" s="1">
        <f t="shared" si="4"/>
        <v>9.5500000000000007</v>
      </c>
      <c r="T67" s="1">
        <f t="shared" si="5"/>
        <v>9.1732900457196624</v>
      </c>
      <c r="U67" s="1">
        <v>50.869</v>
      </c>
      <c r="V67" s="1">
        <v>60.185199999999988</v>
      </c>
      <c r="W67" s="1">
        <v>58.139599999999987</v>
      </c>
      <c r="X67" s="1">
        <v>57.898200000000003</v>
      </c>
      <c r="Y67" s="1">
        <v>53.313000000000002</v>
      </c>
      <c r="Z67" s="1">
        <v>46.016800000000003</v>
      </c>
      <c r="AA67" s="1"/>
      <c r="AB67" s="1">
        <f t="shared" si="6"/>
        <v>17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2" t="s">
        <v>97</v>
      </c>
      <c r="B68" s="12" t="s">
        <v>31</v>
      </c>
      <c r="C68" s="12"/>
      <c r="D68" s="12"/>
      <c r="E68" s="12"/>
      <c r="F68" s="12"/>
      <c r="G68" s="13">
        <v>0</v>
      </c>
      <c r="H68" s="12">
        <v>50</v>
      </c>
      <c r="I68" s="12" t="str">
        <f>VLOOKUP(A68,[1]ОБЩАЯ!$A:$J,10,0)</f>
        <v>матрица</v>
      </c>
      <c r="J68" s="12"/>
      <c r="K68" s="12">
        <f t="shared" si="13"/>
        <v>0</v>
      </c>
      <c r="L68" s="12"/>
      <c r="M68" s="12"/>
      <c r="N68" s="12"/>
      <c r="O68" s="12">
        <f t="shared" si="16"/>
        <v>0</v>
      </c>
      <c r="P68" s="14"/>
      <c r="Q68" s="14"/>
      <c r="R68" s="12"/>
      <c r="S68" s="12" t="e">
        <f t="shared" si="4"/>
        <v>#DIV/0!</v>
      </c>
      <c r="T68" s="12" t="e">
        <f t="shared" si="5"/>
        <v>#DIV/0!</v>
      </c>
      <c r="U68" s="12">
        <v>0</v>
      </c>
      <c r="V68" s="12">
        <v>0</v>
      </c>
      <c r="W68" s="12">
        <v>0</v>
      </c>
      <c r="X68" s="12">
        <v>1.3660000000000001</v>
      </c>
      <c r="Y68" s="12">
        <v>2.181</v>
      </c>
      <c r="Z68" s="12">
        <v>7.8029999999999999</v>
      </c>
      <c r="AA68" s="12" t="s">
        <v>98</v>
      </c>
      <c r="AB68" s="12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99</v>
      </c>
      <c r="B69" s="1" t="s">
        <v>37</v>
      </c>
      <c r="C69" s="1">
        <v>121</v>
      </c>
      <c r="D69" s="1">
        <v>120</v>
      </c>
      <c r="E69" s="1">
        <v>111</v>
      </c>
      <c r="F69" s="1">
        <v>118</v>
      </c>
      <c r="G69" s="6">
        <v>0.4</v>
      </c>
      <c r="H69" s="1">
        <v>50</v>
      </c>
      <c r="I69" s="1" t="str">
        <f>VLOOKUP(A69,[1]ОБЩАЯ!$A:$J,10,0)</f>
        <v>матрица</v>
      </c>
      <c r="J69" s="1">
        <v>126</v>
      </c>
      <c r="K69" s="1">
        <f t="shared" si="13"/>
        <v>-15</v>
      </c>
      <c r="L69" s="1"/>
      <c r="M69" s="1"/>
      <c r="N69" s="1"/>
      <c r="O69" s="1">
        <f t="shared" si="16"/>
        <v>22.2</v>
      </c>
      <c r="P69" s="5">
        <f t="shared" ref="P69:P71" si="17">9.55*O69-N69-F69</f>
        <v>94.010000000000019</v>
      </c>
      <c r="Q69" s="5"/>
      <c r="R69" s="1"/>
      <c r="S69" s="1">
        <f t="shared" si="4"/>
        <v>9.5500000000000007</v>
      </c>
      <c r="T69" s="1">
        <f t="shared" si="5"/>
        <v>5.3153153153153152</v>
      </c>
      <c r="U69" s="1">
        <v>15.4</v>
      </c>
      <c r="V69" s="1">
        <v>22.4</v>
      </c>
      <c r="W69" s="1">
        <v>26.6</v>
      </c>
      <c r="X69" s="1">
        <v>21.8</v>
      </c>
      <c r="Y69" s="1">
        <v>27.6</v>
      </c>
      <c r="Z69" s="1">
        <v>27</v>
      </c>
      <c r="AA69" s="1"/>
      <c r="AB69" s="1">
        <f t="shared" si="6"/>
        <v>94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100</v>
      </c>
      <c r="B70" s="1" t="s">
        <v>37</v>
      </c>
      <c r="C70" s="1">
        <v>715</v>
      </c>
      <c r="D70" s="1">
        <v>1158</v>
      </c>
      <c r="E70" s="1">
        <v>616</v>
      </c>
      <c r="F70" s="1">
        <v>1075</v>
      </c>
      <c r="G70" s="6">
        <v>0.4</v>
      </c>
      <c r="H70" s="1">
        <v>40</v>
      </c>
      <c r="I70" s="1" t="str">
        <f>VLOOKUP(A70,[1]ОБЩАЯ!$A:$J,10,0)</f>
        <v>матрица</v>
      </c>
      <c r="J70" s="1">
        <v>633</v>
      </c>
      <c r="K70" s="1">
        <f t="shared" si="13"/>
        <v>-17</v>
      </c>
      <c r="L70" s="1"/>
      <c r="M70" s="1"/>
      <c r="N70" s="1"/>
      <c r="O70" s="1">
        <f t="shared" si="16"/>
        <v>123.2</v>
      </c>
      <c r="P70" s="5">
        <f t="shared" si="17"/>
        <v>101.56000000000017</v>
      </c>
      <c r="Q70" s="5"/>
      <c r="R70" s="1"/>
      <c r="S70" s="1">
        <f t="shared" si="4"/>
        <v>9.5500000000000007</v>
      </c>
      <c r="T70" s="1">
        <f t="shared" si="5"/>
        <v>8.7256493506493502</v>
      </c>
      <c r="U70" s="1">
        <v>142.19999999999999</v>
      </c>
      <c r="V70" s="1">
        <v>161.80000000000001</v>
      </c>
      <c r="W70" s="1">
        <v>172</v>
      </c>
      <c r="X70" s="1">
        <v>171</v>
      </c>
      <c r="Y70" s="1">
        <v>182.8</v>
      </c>
      <c r="Z70" s="1">
        <v>171</v>
      </c>
      <c r="AA70" s="1"/>
      <c r="AB70" s="1">
        <f t="shared" si="6"/>
        <v>102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101</v>
      </c>
      <c r="B71" s="1" t="s">
        <v>37</v>
      </c>
      <c r="C71" s="1">
        <v>516</v>
      </c>
      <c r="D71" s="1">
        <v>894</v>
      </c>
      <c r="E71" s="1">
        <v>467</v>
      </c>
      <c r="F71" s="1">
        <v>807</v>
      </c>
      <c r="G71" s="6">
        <v>0.4</v>
      </c>
      <c r="H71" s="1">
        <v>40</v>
      </c>
      <c r="I71" s="1" t="str">
        <f>VLOOKUP(A71,[1]ОБЩАЯ!$A:$J,10,0)</f>
        <v>матрица</v>
      </c>
      <c r="J71" s="1">
        <v>470</v>
      </c>
      <c r="K71" s="1">
        <f t="shared" si="13"/>
        <v>-3</v>
      </c>
      <c r="L71" s="1"/>
      <c r="M71" s="1"/>
      <c r="N71" s="1"/>
      <c r="O71" s="1">
        <f t="shared" si="16"/>
        <v>93.4</v>
      </c>
      <c r="P71" s="5">
        <f t="shared" si="17"/>
        <v>84.970000000000141</v>
      </c>
      <c r="Q71" s="5"/>
      <c r="R71" s="1"/>
      <c r="S71" s="1">
        <f t="shared" ref="S71:S101" si="18">(F71+N71+P71)/O71</f>
        <v>9.5500000000000007</v>
      </c>
      <c r="T71" s="1">
        <f t="shared" ref="T71:T101" si="19">(F71+N71)/O71</f>
        <v>8.6402569593147742</v>
      </c>
      <c r="U71" s="1">
        <v>105</v>
      </c>
      <c r="V71" s="1">
        <v>121.2</v>
      </c>
      <c r="W71" s="1">
        <v>122</v>
      </c>
      <c r="X71" s="1">
        <v>116</v>
      </c>
      <c r="Y71" s="1">
        <v>133.6</v>
      </c>
      <c r="Z71" s="1">
        <v>128.19999999999999</v>
      </c>
      <c r="AA71" s="1"/>
      <c r="AB71" s="1">
        <f t="shared" ref="AB71:AB101" si="20">ROUND(P71,0)</f>
        <v>85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102</v>
      </c>
      <c r="B72" s="1" t="s">
        <v>31</v>
      </c>
      <c r="C72" s="1">
        <v>209.19399999999999</v>
      </c>
      <c r="D72" s="1">
        <v>122.65</v>
      </c>
      <c r="E72" s="1">
        <v>95.186999999999998</v>
      </c>
      <c r="F72" s="1">
        <v>204.72</v>
      </c>
      <c r="G72" s="6">
        <v>1</v>
      </c>
      <c r="H72" s="1">
        <v>40</v>
      </c>
      <c r="I72" s="1" t="str">
        <f>VLOOKUP(A72,[1]ОБЩАЯ!$A:$J,10,0)</f>
        <v>матрица</v>
      </c>
      <c r="J72" s="1">
        <v>101.1</v>
      </c>
      <c r="K72" s="1">
        <f t="shared" si="13"/>
        <v>-5.9129999999999967</v>
      </c>
      <c r="L72" s="1"/>
      <c r="M72" s="1"/>
      <c r="N72" s="1"/>
      <c r="O72" s="1">
        <f t="shared" si="16"/>
        <v>19.037399999999998</v>
      </c>
      <c r="P72" s="5"/>
      <c r="Q72" s="5"/>
      <c r="R72" s="1"/>
      <c r="S72" s="1">
        <f t="shared" si="18"/>
        <v>10.753569289924044</v>
      </c>
      <c r="T72" s="1">
        <f t="shared" si="19"/>
        <v>10.753569289924044</v>
      </c>
      <c r="U72" s="1">
        <v>23.6556</v>
      </c>
      <c r="V72" s="1">
        <v>27.741</v>
      </c>
      <c r="W72" s="1">
        <v>21.462599999999998</v>
      </c>
      <c r="X72" s="1">
        <v>22.399000000000001</v>
      </c>
      <c r="Y72" s="1">
        <v>35.454000000000001</v>
      </c>
      <c r="Z72" s="1">
        <v>33.170200000000001</v>
      </c>
      <c r="AA72" s="1"/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103</v>
      </c>
      <c r="B73" s="1" t="s">
        <v>31</v>
      </c>
      <c r="C73" s="1">
        <v>158.91800000000001</v>
      </c>
      <c r="D73" s="1">
        <v>62.893000000000001</v>
      </c>
      <c r="E73" s="1">
        <v>46.896000000000001</v>
      </c>
      <c r="F73" s="1">
        <v>147.36000000000001</v>
      </c>
      <c r="G73" s="6">
        <v>1</v>
      </c>
      <c r="H73" s="1">
        <v>40</v>
      </c>
      <c r="I73" s="1" t="str">
        <f>VLOOKUP(A73,[1]ОБЩАЯ!$A:$J,10,0)</f>
        <v>матрица</v>
      </c>
      <c r="J73" s="1">
        <v>46.5</v>
      </c>
      <c r="K73" s="1">
        <f t="shared" si="13"/>
        <v>0.3960000000000008</v>
      </c>
      <c r="L73" s="1"/>
      <c r="M73" s="1"/>
      <c r="N73" s="1"/>
      <c r="O73" s="1">
        <f t="shared" si="16"/>
        <v>9.3792000000000009</v>
      </c>
      <c r="P73" s="5"/>
      <c r="Q73" s="5"/>
      <c r="R73" s="1"/>
      <c r="S73" s="1">
        <f t="shared" si="18"/>
        <v>15.711361310133061</v>
      </c>
      <c r="T73" s="1">
        <f t="shared" si="19"/>
        <v>15.711361310133061</v>
      </c>
      <c r="U73" s="1">
        <v>14.279199999999999</v>
      </c>
      <c r="V73" s="1">
        <v>17.536799999999999</v>
      </c>
      <c r="W73" s="1">
        <v>19.585999999999999</v>
      </c>
      <c r="X73" s="1">
        <v>22.866599999999998</v>
      </c>
      <c r="Y73" s="1">
        <v>26.552800000000001</v>
      </c>
      <c r="Z73" s="1">
        <v>21.501799999999999</v>
      </c>
      <c r="AA73" s="22" t="s">
        <v>34</v>
      </c>
      <c r="AB73" s="1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2" t="s">
        <v>130</v>
      </c>
      <c r="B74" s="12" t="s">
        <v>31</v>
      </c>
      <c r="C74" s="12"/>
      <c r="D74" s="12"/>
      <c r="E74" s="12"/>
      <c r="F74" s="12"/>
      <c r="G74" s="13">
        <v>0</v>
      </c>
      <c r="H74" s="12" t="e">
        <v>#N/A</v>
      </c>
      <c r="I74" s="12" t="str">
        <f>VLOOKUP(A74,[1]ОБЩАЯ!$A:$J,10,0)</f>
        <v>матрица</v>
      </c>
      <c r="J74" s="12"/>
      <c r="K74" s="12">
        <f t="shared" ref="K74" si="21">E74-J74</f>
        <v>0</v>
      </c>
      <c r="L74" s="12"/>
      <c r="M74" s="12"/>
      <c r="N74" s="12"/>
      <c r="O74" s="12">
        <f t="shared" ref="O74" si="22">E74/5</f>
        <v>0</v>
      </c>
      <c r="P74" s="14"/>
      <c r="Q74" s="14"/>
      <c r="R74" s="12"/>
      <c r="S74" s="12" t="e">
        <f t="shared" si="18"/>
        <v>#DIV/0!</v>
      </c>
      <c r="T74" s="12" t="e">
        <f t="shared" si="19"/>
        <v>#DIV/0!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 t="s">
        <v>44</v>
      </c>
      <c r="AB74" s="12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104</v>
      </c>
      <c r="B75" s="1" t="s">
        <v>31</v>
      </c>
      <c r="C75" s="1">
        <v>86.058999999999997</v>
      </c>
      <c r="D75" s="1">
        <v>280.48899999999998</v>
      </c>
      <c r="E75" s="1">
        <v>60.982999999999997</v>
      </c>
      <c r="F75" s="1">
        <v>270.29199999999997</v>
      </c>
      <c r="G75" s="6">
        <v>1</v>
      </c>
      <c r="H75" s="1">
        <v>30</v>
      </c>
      <c r="I75" s="1" t="str">
        <f>VLOOKUP(A75,[1]ОБЩАЯ!$A:$J,10,0)</f>
        <v>матрица</v>
      </c>
      <c r="J75" s="1">
        <v>74.5</v>
      </c>
      <c r="K75" s="1">
        <f t="shared" si="13"/>
        <v>-13.517000000000003</v>
      </c>
      <c r="L75" s="1"/>
      <c r="M75" s="1"/>
      <c r="N75" s="1"/>
      <c r="O75" s="1">
        <f>E75/5</f>
        <v>12.1966</v>
      </c>
      <c r="P75" s="5"/>
      <c r="Q75" s="5"/>
      <c r="R75" s="1"/>
      <c r="S75" s="1">
        <f t="shared" si="18"/>
        <v>22.161258055523668</v>
      </c>
      <c r="T75" s="1">
        <f t="shared" si="19"/>
        <v>22.161258055523668</v>
      </c>
      <c r="U75" s="1">
        <v>13.5466</v>
      </c>
      <c r="V75" s="1">
        <v>19.310600000000001</v>
      </c>
      <c r="W75" s="1">
        <v>32.071199999999997</v>
      </c>
      <c r="X75" s="1">
        <v>37.917999999999999</v>
      </c>
      <c r="Y75" s="1">
        <v>25.48</v>
      </c>
      <c r="Z75" s="1">
        <v>22.432400000000001</v>
      </c>
      <c r="AA75" s="22" t="s">
        <v>34</v>
      </c>
      <c r="AB75" s="1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2" t="s">
        <v>131</v>
      </c>
      <c r="B76" s="12" t="s">
        <v>37</v>
      </c>
      <c r="C76" s="12"/>
      <c r="D76" s="12"/>
      <c r="E76" s="12"/>
      <c r="F76" s="12"/>
      <c r="G76" s="13">
        <v>0</v>
      </c>
      <c r="H76" s="12" t="e">
        <v>#N/A</v>
      </c>
      <c r="I76" s="12" t="str">
        <f>VLOOKUP(A76,[1]ОБЩАЯ!$A:$J,10,0)</f>
        <v>матрица</v>
      </c>
      <c r="J76" s="12"/>
      <c r="K76" s="12"/>
      <c r="L76" s="12"/>
      <c r="M76" s="12"/>
      <c r="N76" s="12"/>
      <c r="O76" s="12"/>
      <c r="P76" s="14"/>
      <c r="Q76" s="14"/>
      <c r="R76" s="12"/>
      <c r="S76" s="12" t="e">
        <f t="shared" si="18"/>
        <v>#DIV/0!</v>
      </c>
      <c r="T76" s="12" t="e">
        <f t="shared" si="19"/>
        <v>#DIV/0!</v>
      </c>
      <c r="U76" s="12"/>
      <c r="V76" s="12"/>
      <c r="W76" s="12"/>
      <c r="X76" s="12"/>
      <c r="Y76" s="12"/>
      <c r="Z76" s="12"/>
      <c r="AA76" s="15" t="s">
        <v>137</v>
      </c>
      <c r="AB76" s="12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2" t="s">
        <v>105</v>
      </c>
      <c r="B77" s="12" t="s">
        <v>37</v>
      </c>
      <c r="C77" s="12"/>
      <c r="D77" s="12"/>
      <c r="E77" s="12"/>
      <c r="F77" s="12"/>
      <c r="G77" s="13">
        <v>0</v>
      </c>
      <c r="H77" s="12" t="e">
        <v>#N/A</v>
      </c>
      <c r="I77" s="12" t="str">
        <f>VLOOKUP(A77,[1]ОБЩАЯ!$A:$J,10,0)</f>
        <v>матрица</v>
      </c>
      <c r="J77" s="12"/>
      <c r="K77" s="12">
        <f t="shared" si="13"/>
        <v>0</v>
      </c>
      <c r="L77" s="12"/>
      <c r="M77" s="12"/>
      <c r="N77" s="12"/>
      <c r="O77" s="12">
        <f>E77/5</f>
        <v>0</v>
      </c>
      <c r="P77" s="14"/>
      <c r="Q77" s="14"/>
      <c r="R77" s="12"/>
      <c r="S77" s="12" t="e">
        <f t="shared" si="18"/>
        <v>#DIV/0!</v>
      </c>
      <c r="T77" s="12" t="e">
        <f t="shared" si="19"/>
        <v>#DIV/0!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 t="s">
        <v>44</v>
      </c>
      <c r="AB77" s="12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2" t="s">
        <v>132</v>
      </c>
      <c r="B78" s="12" t="s">
        <v>37</v>
      </c>
      <c r="C78" s="12"/>
      <c r="D78" s="12"/>
      <c r="E78" s="12"/>
      <c r="F78" s="12"/>
      <c r="G78" s="13">
        <v>0</v>
      </c>
      <c r="H78" s="12" t="e">
        <v>#N/A</v>
      </c>
      <c r="I78" s="12" t="str">
        <f>VLOOKUP(A78,[1]ОБЩАЯ!$A:$J,10,0)</f>
        <v>матрица</v>
      </c>
      <c r="J78" s="12"/>
      <c r="K78" s="12">
        <f t="shared" ref="K78" si="23">E78-J78</f>
        <v>0</v>
      </c>
      <c r="L78" s="12"/>
      <c r="M78" s="12"/>
      <c r="N78" s="12"/>
      <c r="O78" s="12">
        <f t="shared" ref="O78" si="24">E78/5</f>
        <v>0</v>
      </c>
      <c r="P78" s="14"/>
      <c r="Q78" s="14"/>
      <c r="R78" s="12"/>
      <c r="S78" s="12" t="e">
        <f t="shared" si="18"/>
        <v>#DIV/0!</v>
      </c>
      <c r="T78" s="12" t="e">
        <f t="shared" si="19"/>
        <v>#DIV/0!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 t="s">
        <v>44</v>
      </c>
      <c r="AB78" s="12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133</v>
      </c>
      <c r="B79" s="12" t="s">
        <v>37</v>
      </c>
      <c r="C79" s="12"/>
      <c r="D79" s="12"/>
      <c r="E79" s="12"/>
      <c r="F79" s="12"/>
      <c r="G79" s="13">
        <v>0</v>
      </c>
      <c r="H79" s="12" t="e">
        <v>#N/A</v>
      </c>
      <c r="I79" s="12" t="str">
        <f>VLOOKUP(A79,[1]ОБЩАЯ!$A:$J,10,0)</f>
        <v>матрица</v>
      </c>
      <c r="J79" s="12"/>
      <c r="K79" s="12">
        <f t="shared" ref="K79:K101" si="25">E79-J79</f>
        <v>0</v>
      </c>
      <c r="L79" s="12"/>
      <c r="M79" s="12"/>
      <c r="N79" s="12"/>
      <c r="O79" s="12">
        <f>E79/5</f>
        <v>0</v>
      </c>
      <c r="P79" s="14"/>
      <c r="Q79" s="14"/>
      <c r="R79" s="12"/>
      <c r="S79" s="12" t="e">
        <f t="shared" si="18"/>
        <v>#DIV/0!</v>
      </c>
      <c r="T79" s="12" t="e">
        <f t="shared" si="19"/>
        <v>#DIV/0!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 t="s">
        <v>44</v>
      </c>
      <c r="AB79" s="12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2" t="s">
        <v>106</v>
      </c>
      <c r="B80" s="12" t="s">
        <v>37</v>
      </c>
      <c r="C80" s="12"/>
      <c r="D80" s="12"/>
      <c r="E80" s="12"/>
      <c r="F80" s="12"/>
      <c r="G80" s="13">
        <v>0</v>
      </c>
      <c r="H80" s="12" t="e">
        <v>#N/A</v>
      </c>
      <c r="I80" s="12" t="str">
        <f>VLOOKUP(A80,[1]ОБЩАЯ!$A:$J,10,0)</f>
        <v>матрица</v>
      </c>
      <c r="J80" s="12"/>
      <c r="K80" s="12">
        <f t="shared" si="25"/>
        <v>0</v>
      </c>
      <c r="L80" s="12"/>
      <c r="M80" s="12"/>
      <c r="N80" s="12"/>
      <c r="O80" s="12">
        <f>E80/5</f>
        <v>0</v>
      </c>
      <c r="P80" s="14"/>
      <c r="Q80" s="14"/>
      <c r="R80" s="12"/>
      <c r="S80" s="12" t="e">
        <f t="shared" si="18"/>
        <v>#DIV/0!</v>
      </c>
      <c r="T80" s="12" t="e">
        <f t="shared" si="19"/>
        <v>#DIV/0!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 t="s">
        <v>44</v>
      </c>
      <c r="AB80" s="12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s="10" customFormat="1" x14ac:dyDescent="0.25">
      <c r="A81" s="12" t="s">
        <v>134</v>
      </c>
      <c r="B81" s="12" t="s">
        <v>37</v>
      </c>
      <c r="C81" s="12"/>
      <c r="D81" s="12"/>
      <c r="E81" s="12"/>
      <c r="F81" s="12"/>
      <c r="G81" s="13">
        <v>0</v>
      </c>
      <c r="H81" s="12" t="e">
        <v>#N/A</v>
      </c>
      <c r="I81" s="12" t="str">
        <f>VLOOKUP(A81,[1]ОБЩАЯ!$A:$J,10,0)</f>
        <v>матрица</v>
      </c>
      <c r="J81" s="12"/>
      <c r="K81" s="12"/>
      <c r="L81" s="12"/>
      <c r="M81" s="12"/>
      <c r="N81" s="12"/>
      <c r="O81" s="12"/>
      <c r="P81" s="14"/>
      <c r="Q81" s="14"/>
      <c r="R81" s="12"/>
      <c r="S81" s="12" t="e">
        <f t="shared" si="18"/>
        <v>#DIV/0!</v>
      </c>
      <c r="T81" s="12" t="e">
        <f t="shared" si="19"/>
        <v>#DIV/0!</v>
      </c>
      <c r="U81" s="12"/>
      <c r="V81" s="12"/>
      <c r="W81" s="12"/>
      <c r="X81" s="12"/>
      <c r="Y81" s="12"/>
      <c r="Z81" s="12"/>
      <c r="AA81" s="15" t="s">
        <v>137</v>
      </c>
      <c r="AB81" s="12">
        <f t="shared" si="20"/>
        <v>0</v>
      </c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</row>
    <row r="82" spans="1:49" s="10" customFormat="1" x14ac:dyDescent="0.25">
      <c r="A82" s="12" t="s">
        <v>135</v>
      </c>
      <c r="B82" s="12" t="s">
        <v>37</v>
      </c>
      <c r="C82" s="12"/>
      <c r="D82" s="12"/>
      <c r="E82" s="12"/>
      <c r="F82" s="12"/>
      <c r="G82" s="13">
        <v>0</v>
      </c>
      <c r="H82" s="12" t="e">
        <v>#N/A</v>
      </c>
      <c r="I82" s="12" t="str">
        <f>VLOOKUP(A82,[1]ОБЩАЯ!$A:$J,10,0)</f>
        <v>матрица</v>
      </c>
      <c r="J82" s="12"/>
      <c r="K82" s="12"/>
      <c r="L82" s="12"/>
      <c r="M82" s="12"/>
      <c r="N82" s="12"/>
      <c r="O82" s="12">
        <f t="shared" ref="O82:O89" si="26">E82/5</f>
        <v>0</v>
      </c>
      <c r="P82" s="14"/>
      <c r="Q82" s="14"/>
      <c r="R82" s="12"/>
      <c r="S82" s="12" t="e">
        <f t="shared" si="18"/>
        <v>#DIV/0!</v>
      </c>
      <c r="T82" s="12" t="e">
        <f t="shared" si="19"/>
        <v>#DIV/0!</v>
      </c>
      <c r="U82" s="12"/>
      <c r="V82" s="12"/>
      <c r="W82" s="12"/>
      <c r="X82" s="12"/>
      <c r="Y82" s="12"/>
      <c r="Z82" s="12"/>
      <c r="AA82" s="15" t="s">
        <v>137</v>
      </c>
      <c r="AB82" s="12">
        <f t="shared" si="20"/>
        <v>0</v>
      </c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</row>
    <row r="83" spans="1:49" x14ac:dyDescent="0.25">
      <c r="A83" s="16" t="s">
        <v>107</v>
      </c>
      <c r="B83" s="1" t="s">
        <v>37</v>
      </c>
      <c r="C83" s="1"/>
      <c r="D83" s="1">
        <v>108</v>
      </c>
      <c r="E83" s="1"/>
      <c r="F83" s="1">
        <v>108</v>
      </c>
      <c r="G83" s="6">
        <v>0.11</v>
      </c>
      <c r="H83" s="1">
        <v>150</v>
      </c>
      <c r="I83" s="1" t="str">
        <f>VLOOKUP(A83,[1]ОБЩАЯ!$A:$J,10,0)</f>
        <v>матрица</v>
      </c>
      <c r="J83" s="1">
        <v>2</v>
      </c>
      <c r="K83" s="1">
        <f t="shared" si="25"/>
        <v>-2</v>
      </c>
      <c r="L83" s="1"/>
      <c r="M83" s="1"/>
      <c r="N83" s="1"/>
      <c r="O83" s="1">
        <f t="shared" si="26"/>
        <v>0</v>
      </c>
      <c r="P83" s="5"/>
      <c r="Q83" s="5"/>
      <c r="R83" s="1"/>
      <c r="S83" s="1" t="e">
        <f t="shared" si="18"/>
        <v>#DIV/0!</v>
      </c>
      <c r="T83" s="1" t="e">
        <f t="shared" si="19"/>
        <v>#DIV/0!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108</v>
      </c>
      <c r="B84" s="1" t="s">
        <v>37</v>
      </c>
      <c r="C84" s="1">
        <v>64</v>
      </c>
      <c r="D84" s="1"/>
      <c r="E84" s="1">
        <v>27</v>
      </c>
      <c r="F84" s="1">
        <v>29</v>
      </c>
      <c r="G84" s="6">
        <v>0.06</v>
      </c>
      <c r="H84" s="1">
        <v>60</v>
      </c>
      <c r="I84" s="1" t="str">
        <f>VLOOKUP(A84,[1]ОБЩАЯ!$A:$J,10,0)</f>
        <v>матрица</v>
      </c>
      <c r="J84" s="1">
        <v>28</v>
      </c>
      <c r="K84" s="1">
        <f t="shared" si="25"/>
        <v>-1</v>
      </c>
      <c r="L84" s="1"/>
      <c r="M84" s="1"/>
      <c r="N84" s="1">
        <v>6.4000000000000057</v>
      </c>
      <c r="O84" s="1">
        <f t="shared" si="26"/>
        <v>5.4</v>
      </c>
      <c r="P84" s="5">
        <f>9.55*O84-N84-F84</f>
        <v>16.170000000000002</v>
      </c>
      <c r="Q84" s="5"/>
      <c r="R84" s="1"/>
      <c r="S84" s="1">
        <f t="shared" si="18"/>
        <v>9.5500000000000007</v>
      </c>
      <c r="T84" s="1">
        <f t="shared" si="19"/>
        <v>6.5555555555555562</v>
      </c>
      <c r="U84" s="1">
        <v>5.4</v>
      </c>
      <c r="V84" s="1">
        <v>6.6</v>
      </c>
      <c r="W84" s="1">
        <v>9.4</v>
      </c>
      <c r="X84" s="1">
        <v>9</v>
      </c>
      <c r="Y84" s="1">
        <v>8.1999999999999993</v>
      </c>
      <c r="Z84" s="1">
        <v>7</v>
      </c>
      <c r="AA84" s="1" t="s">
        <v>109</v>
      </c>
      <c r="AB84" s="1">
        <f t="shared" si="20"/>
        <v>16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110</v>
      </c>
      <c r="B85" s="1" t="s">
        <v>37</v>
      </c>
      <c r="C85" s="1">
        <v>81</v>
      </c>
      <c r="D85" s="1"/>
      <c r="E85" s="1">
        <v>24</v>
      </c>
      <c r="F85" s="1">
        <v>49</v>
      </c>
      <c r="G85" s="6">
        <v>0.15</v>
      </c>
      <c r="H85" s="1">
        <v>60</v>
      </c>
      <c r="I85" s="1" t="str">
        <f>VLOOKUP(A85,[1]ОБЩАЯ!$A:$J,10,0)</f>
        <v>матрица</v>
      </c>
      <c r="J85" s="1">
        <v>25</v>
      </c>
      <c r="K85" s="1">
        <f t="shared" si="25"/>
        <v>-1</v>
      </c>
      <c r="L85" s="1"/>
      <c r="M85" s="1"/>
      <c r="N85" s="1"/>
      <c r="O85" s="1">
        <f t="shared" si="26"/>
        <v>4.8</v>
      </c>
      <c r="P85" s="5"/>
      <c r="Q85" s="5"/>
      <c r="R85" s="1"/>
      <c r="S85" s="1">
        <f t="shared" si="18"/>
        <v>10.208333333333334</v>
      </c>
      <c r="T85" s="1">
        <f t="shared" si="19"/>
        <v>10.208333333333334</v>
      </c>
      <c r="U85" s="1">
        <v>6</v>
      </c>
      <c r="V85" s="1">
        <v>7</v>
      </c>
      <c r="W85" s="1">
        <v>8.8000000000000007</v>
      </c>
      <c r="X85" s="1">
        <v>8.6</v>
      </c>
      <c r="Y85" s="1">
        <v>3.2</v>
      </c>
      <c r="Z85" s="1">
        <v>2.2000000000000002</v>
      </c>
      <c r="AA85" s="1"/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8" t="s">
        <v>111</v>
      </c>
      <c r="B86" s="18" t="s">
        <v>31</v>
      </c>
      <c r="C86" s="18"/>
      <c r="D86" s="18">
        <v>4.0460000000000003</v>
      </c>
      <c r="E86" s="18">
        <v>4.0460000000000003</v>
      </c>
      <c r="F86" s="18"/>
      <c r="G86" s="19">
        <v>0</v>
      </c>
      <c r="H86" s="18" t="e">
        <v>#N/A</v>
      </c>
      <c r="I86" s="20" t="s">
        <v>38</v>
      </c>
      <c r="J86" s="18">
        <v>3.9</v>
      </c>
      <c r="K86" s="18">
        <f t="shared" si="25"/>
        <v>0.14600000000000035</v>
      </c>
      <c r="L86" s="18"/>
      <c r="M86" s="18"/>
      <c r="N86" s="18"/>
      <c r="O86" s="18">
        <f t="shared" si="26"/>
        <v>0.80920000000000003</v>
      </c>
      <c r="P86" s="21"/>
      <c r="Q86" s="21"/>
      <c r="R86" s="18"/>
      <c r="S86" s="18">
        <f t="shared" si="18"/>
        <v>0</v>
      </c>
      <c r="T86" s="18">
        <f t="shared" si="19"/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/>
      <c r="AB86" s="18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112</v>
      </c>
      <c r="B87" s="1" t="s">
        <v>31</v>
      </c>
      <c r="C87" s="1">
        <v>106.607</v>
      </c>
      <c r="D87" s="1">
        <v>161.30000000000001</v>
      </c>
      <c r="E87" s="1">
        <v>56.676000000000002</v>
      </c>
      <c r="F87" s="1">
        <v>184.49299999999999</v>
      </c>
      <c r="G87" s="6">
        <v>1</v>
      </c>
      <c r="H87" s="1">
        <v>55</v>
      </c>
      <c r="I87" s="1" t="str">
        <f>VLOOKUP(A87,[1]ОБЩАЯ!$A:$J,10,0)</f>
        <v>матрица</v>
      </c>
      <c r="J87" s="1">
        <v>53.45</v>
      </c>
      <c r="K87" s="1">
        <f t="shared" si="25"/>
        <v>3.2259999999999991</v>
      </c>
      <c r="L87" s="1"/>
      <c r="M87" s="1"/>
      <c r="N87" s="1"/>
      <c r="O87" s="1">
        <f t="shared" si="26"/>
        <v>11.3352</v>
      </c>
      <c r="P87" s="5"/>
      <c r="Q87" s="5"/>
      <c r="R87" s="1"/>
      <c r="S87" s="1">
        <f t="shared" si="18"/>
        <v>16.276113346037121</v>
      </c>
      <c r="T87" s="1">
        <f t="shared" si="19"/>
        <v>16.276113346037121</v>
      </c>
      <c r="U87" s="1">
        <v>15.581799999999999</v>
      </c>
      <c r="V87" s="1">
        <v>20.4908</v>
      </c>
      <c r="W87" s="1">
        <v>20.5702</v>
      </c>
      <c r="X87" s="1">
        <v>17.257999999999999</v>
      </c>
      <c r="Y87" s="1">
        <v>20.805399999999999</v>
      </c>
      <c r="Z87" s="1">
        <v>21.0838</v>
      </c>
      <c r="AA87" s="22" t="s">
        <v>34</v>
      </c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113</v>
      </c>
      <c r="B88" s="1" t="s">
        <v>37</v>
      </c>
      <c r="C88" s="1">
        <v>43</v>
      </c>
      <c r="D88" s="1">
        <v>120</v>
      </c>
      <c r="E88" s="1">
        <v>46</v>
      </c>
      <c r="F88" s="1">
        <v>107</v>
      </c>
      <c r="G88" s="6">
        <v>0.4</v>
      </c>
      <c r="H88" s="1">
        <v>55</v>
      </c>
      <c r="I88" s="1" t="str">
        <f>VLOOKUP(A88,[1]ОБЩАЯ!$A:$J,10,0)</f>
        <v>матрица</v>
      </c>
      <c r="J88" s="1">
        <v>56</v>
      </c>
      <c r="K88" s="1">
        <f t="shared" si="25"/>
        <v>-10</v>
      </c>
      <c r="L88" s="1"/>
      <c r="M88" s="1"/>
      <c r="N88" s="1"/>
      <c r="O88" s="1">
        <f t="shared" si="26"/>
        <v>9.1999999999999993</v>
      </c>
      <c r="P88" s="5"/>
      <c r="Q88" s="5"/>
      <c r="R88" s="1"/>
      <c r="S88" s="1">
        <f t="shared" si="18"/>
        <v>11.630434782608697</v>
      </c>
      <c r="T88" s="1">
        <f t="shared" si="19"/>
        <v>11.630434782608697</v>
      </c>
      <c r="U88" s="1">
        <v>10</v>
      </c>
      <c r="V88" s="1">
        <v>13.8</v>
      </c>
      <c r="W88" s="1">
        <v>13.2</v>
      </c>
      <c r="X88" s="1">
        <v>8.8000000000000007</v>
      </c>
      <c r="Y88" s="1">
        <v>12</v>
      </c>
      <c r="Z88" s="1">
        <v>13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114</v>
      </c>
      <c r="B89" s="1" t="s">
        <v>31</v>
      </c>
      <c r="C89" s="1">
        <v>1.4550000000000001</v>
      </c>
      <c r="D89" s="1">
        <v>199.11</v>
      </c>
      <c r="E89" s="1">
        <v>10.051</v>
      </c>
      <c r="F89" s="1">
        <v>184.68</v>
      </c>
      <c r="G89" s="6">
        <v>1</v>
      </c>
      <c r="H89" s="1" t="e">
        <v>#N/A</v>
      </c>
      <c r="I89" s="1" t="str">
        <f>VLOOKUP(A89,[1]ОБЩАЯ!$A:$J,10,0)</f>
        <v>матрица</v>
      </c>
      <c r="J89" s="1">
        <v>9.1999999999999993</v>
      </c>
      <c r="K89" s="1">
        <f t="shared" si="25"/>
        <v>0.85100000000000087</v>
      </c>
      <c r="L89" s="1"/>
      <c r="M89" s="1"/>
      <c r="N89" s="1"/>
      <c r="O89" s="1">
        <f t="shared" si="26"/>
        <v>2.0102000000000002</v>
      </c>
      <c r="P89" s="5"/>
      <c r="Q89" s="5"/>
      <c r="R89" s="1"/>
      <c r="S89" s="1">
        <f t="shared" si="18"/>
        <v>91.871455576559541</v>
      </c>
      <c r="T89" s="1">
        <f t="shared" si="19"/>
        <v>91.871455576559541</v>
      </c>
      <c r="U89" s="1">
        <v>1.1628000000000001</v>
      </c>
      <c r="V89" s="1">
        <v>1.1628000000000001</v>
      </c>
      <c r="W89" s="1">
        <v>0</v>
      </c>
      <c r="X89" s="1">
        <v>0</v>
      </c>
      <c r="Y89" s="1">
        <v>0</v>
      </c>
      <c r="Z89" s="1">
        <v>0</v>
      </c>
      <c r="AA89" s="1"/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7" t="s">
        <v>136</v>
      </c>
      <c r="B90" s="17" t="s">
        <v>37</v>
      </c>
      <c r="C90" s="12"/>
      <c r="D90" s="12"/>
      <c r="E90" s="12"/>
      <c r="F90" s="12"/>
      <c r="G90" s="13">
        <v>0</v>
      </c>
      <c r="H90" s="12" t="e">
        <v>#N/A</v>
      </c>
      <c r="I90" s="12" t="str">
        <f>VLOOKUP(A90,[1]ОБЩАЯ!$A:$J,10,0)</f>
        <v>матрица</v>
      </c>
      <c r="J90" s="12"/>
      <c r="K90" s="12"/>
      <c r="L90" s="12"/>
      <c r="M90" s="12"/>
      <c r="N90" s="12"/>
      <c r="O90" s="12"/>
      <c r="P90" s="14"/>
      <c r="Q90" s="14"/>
      <c r="R90" s="12"/>
      <c r="S90" s="12" t="e">
        <f t="shared" si="18"/>
        <v>#DIV/0!</v>
      </c>
      <c r="T90" s="12" t="e">
        <f t="shared" si="19"/>
        <v>#DIV/0!</v>
      </c>
      <c r="U90" s="12"/>
      <c r="V90" s="12"/>
      <c r="W90" s="12"/>
      <c r="X90" s="12"/>
      <c r="Y90" s="12"/>
      <c r="Z90" s="12"/>
      <c r="AA90" s="15" t="s">
        <v>137</v>
      </c>
      <c r="AB90" s="12">
        <f t="shared" si="2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6" t="s">
        <v>115</v>
      </c>
      <c r="B91" s="1" t="s">
        <v>37</v>
      </c>
      <c r="C91" s="1">
        <v>58</v>
      </c>
      <c r="D91" s="1">
        <v>70</v>
      </c>
      <c r="E91" s="1">
        <v>33</v>
      </c>
      <c r="F91" s="1">
        <v>84</v>
      </c>
      <c r="G91" s="6">
        <v>0.4</v>
      </c>
      <c r="H91" s="1" t="e">
        <v>#N/A</v>
      </c>
      <c r="I91" s="1" t="str">
        <f>VLOOKUP(A91,[1]ОБЩАЯ!$A:$J,10,0)</f>
        <v>матрица</v>
      </c>
      <c r="J91" s="1">
        <v>36</v>
      </c>
      <c r="K91" s="1">
        <f t="shared" si="25"/>
        <v>-3</v>
      </c>
      <c r="L91" s="1"/>
      <c r="M91" s="1"/>
      <c r="N91" s="1"/>
      <c r="O91" s="1">
        <f t="shared" ref="O91:O101" si="27">E91/5</f>
        <v>6.6</v>
      </c>
      <c r="P91" s="5"/>
      <c r="Q91" s="5"/>
      <c r="R91" s="1"/>
      <c r="S91" s="1">
        <f t="shared" si="18"/>
        <v>12.727272727272728</v>
      </c>
      <c r="T91" s="1">
        <f t="shared" si="19"/>
        <v>12.727272727272728</v>
      </c>
      <c r="U91" s="1">
        <v>8.6</v>
      </c>
      <c r="V91" s="1">
        <v>10.8</v>
      </c>
      <c r="W91" s="1">
        <v>9.6</v>
      </c>
      <c r="X91" s="1">
        <v>8.1999999999999993</v>
      </c>
      <c r="Y91" s="1">
        <v>11.8</v>
      </c>
      <c r="Z91" s="1">
        <v>12</v>
      </c>
      <c r="AA91" s="1"/>
      <c r="AB91" s="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116</v>
      </c>
      <c r="B92" s="1" t="s">
        <v>31</v>
      </c>
      <c r="C92" s="1">
        <v>98.784000000000006</v>
      </c>
      <c r="D92" s="1">
        <v>90.831000000000003</v>
      </c>
      <c r="E92" s="1">
        <v>27.57</v>
      </c>
      <c r="F92" s="1">
        <v>145.91399999999999</v>
      </c>
      <c r="G92" s="6">
        <v>1</v>
      </c>
      <c r="H92" s="1">
        <v>50</v>
      </c>
      <c r="I92" s="1" t="str">
        <f>VLOOKUP(A92,[1]ОБЩАЯ!$A:$J,10,0)</f>
        <v>матрица</v>
      </c>
      <c r="J92" s="1">
        <v>26.25</v>
      </c>
      <c r="K92" s="1">
        <f t="shared" si="25"/>
        <v>1.3200000000000003</v>
      </c>
      <c r="L92" s="1"/>
      <c r="M92" s="1"/>
      <c r="N92" s="1"/>
      <c r="O92" s="1">
        <f t="shared" si="27"/>
        <v>5.5140000000000002</v>
      </c>
      <c r="P92" s="5"/>
      <c r="Q92" s="5"/>
      <c r="R92" s="1"/>
      <c r="S92" s="1">
        <f t="shared" si="18"/>
        <v>26.46245919477693</v>
      </c>
      <c r="T92" s="1">
        <f t="shared" si="19"/>
        <v>26.46245919477693</v>
      </c>
      <c r="U92" s="1">
        <v>11.773400000000001</v>
      </c>
      <c r="V92" s="1">
        <v>15.756</v>
      </c>
      <c r="W92" s="1">
        <v>14.207599999999999</v>
      </c>
      <c r="X92" s="1">
        <v>15.459</v>
      </c>
      <c r="Y92" s="1">
        <v>17.040400000000002</v>
      </c>
      <c r="Z92" s="1">
        <v>17.755199999999999</v>
      </c>
      <c r="AA92" s="22" t="s">
        <v>34</v>
      </c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117</v>
      </c>
      <c r="B93" s="1" t="s">
        <v>37</v>
      </c>
      <c r="C93" s="1">
        <v>22</v>
      </c>
      <c r="D93" s="1">
        <v>32</v>
      </c>
      <c r="E93" s="1">
        <v>26</v>
      </c>
      <c r="F93" s="1">
        <v>26</v>
      </c>
      <c r="G93" s="6">
        <v>0.3</v>
      </c>
      <c r="H93" s="1">
        <v>30</v>
      </c>
      <c r="I93" s="1" t="str">
        <f>VLOOKUP(A93,[1]ОБЩАЯ!$A:$J,10,0)</f>
        <v>матрица</v>
      </c>
      <c r="J93" s="1">
        <v>27</v>
      </c>
      <c r="K93" s="1">
        <f t="shared" si="25"/>
        <v>-1</v>
      </c>
      <c r="L93" s="1"/>
      <c r="M93" s="1"/>
      <c r="N93" s="1"/>
      <c r="O93" s="1">
        <f t="shared" si="27"/>
        <v>5.2</v>
      </c>
      <c r="P93" s="5">
        <f>9.55*O93-N93-F93</f>
        <v>23.660000000000004</v>
      </c>
      <c r="Q93" s="5"/>
      <c r="R93" s="1"/>
      <c r="S93" s="1">
        <f t="shared" si="18"/>
        <v>9.5500000000000007</v>
      </c>
      <c r="T93" s="1">
        <f t="shared" si="19"/>
        <v>5</v>
      </c>
      <c r="U93" s="1">
        <v>2.2000000000000002</v>
      </c>
      <c r="V93" s="1">
        <v>2.6</v>
      </c>
      <c r="W93" s="1">
        <v>4</v>
      </c>
      <c r="X93" s="1">
        <v>3.6</v>
      </c>
      <c r="Y93" s="1">
        <v>4.4000000000000004</v>
      </c>
      <c r="Z93" s="1">
        <v>2.4</v>
      </c>
      <c r="AA93" s="1"/>
      <c r="AB93" s="1">
        <f t="shared" si="20"/>
        <v>24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118</v>
      </c>
      <c r="B94" s="1" t="s">
        <v>37</v>
      </c>
      <c r="C94" s="1">
        <v>9</v>
      </c>
      <c r="D94" s="1">
        <v>48</v>
      </c>
      <c r="E94" s="1">
        <v>8</v>
      </c>
      <c r="F94" s="1">
        <v>49</v>
      </c>
      <c r="G94" s="6">
        <v>0.3</v>
      </c>
      <c r="H94" s="1">
        <v>30</v>
      </c>
      <c r="I94" s="1" t="str">
        <f>VLOOKUP(A94,[1]ОБЩАЯ!$A:$J,10,0)</f>
        <v>матрица</v>
      </c>
      <c r="J94" s="1">
        <v>22</v>
      </c>
      <c r="K94" s="1">
        <f t="shared" si="25"/>
        <v>-14</v>
      </c>
      <c r="L94" s="1"/>
      <c r="M94" s="1"/>
      <c r="N94" s="1"/>
      <c r="O94" s="1">
        <f t="shared" si="27"/>
        <v>1.6</v>
      </c>
      <c r="P94" s="5"/>
      <c r="Q94" s="5"/>
      <c r="R94" s="1"/>
      <c r="S94" s="1">
        <f t="shared" si="18"/>
        <v>30.625</v>
      </c>
      <c r="T94" s="1">
        <f t="shared" si="19"/>
        <v>30.625</v>
      </c>
      <c r="U94" s="1">
        <v>2.4</v>
      </c>
      <c r="V94" s="1">
        <v>4.5999999999999996</v>
      </c>
      <c r="W94" s="1">
        <v>5.2</v>
      </c>
      <c r="X94" s="1">
        <v>3.2</v>
      </c>
      <c r="Y94" s="1">
        <v>3</v>
      </c>
      <c r="Z94" s="1">
        <v>1.2</v>
      </c>
      <c r="AA94" s="1"/>
      <c r="AB94" s="1">
        <f t="shared" si="20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119</v>
      </c>
      <c r="B95" s="1" t="s">
        <v>31</v>
      </c>
      <c r="C95" s="1">
        <v>1260.45</v>
      </c>
      <c r="D95" s="1">
        <v>2627.8780000000002</v>
      </c>
      <c r="E95" s="23">
        <f>1552.231+E27</f>
        <v>1565.107</v>
      </c>
      <c r="F95" s="1">
        <v>2225.1460000000002</v>
      </c>
      <c r="G95" s="6">
        <v>1</v>
      </c>
      <c r="H95" s="1">
        <v>60</v>
      </c>
      <c r="I95" s="1" t="str">
        <f>VLOOKUP(A95,[1]ОБЩАЯ!$A:$J,10,0)</f>
        <v>матрица / ротация ОР</v>
      </c>
      <c r="J95" s="1">
        <v>1512.1849999999999</v>
      </c>
      <c r="K95" s="1">
        <f t="shared" si="25"/>
        <v>52.922000000000025</v>
      </c>
      <c r="L95" s="1"/>
      <c r="M95" s="1"/>
      <c r="N95" s="1">
        <v>390</v>
      </c>
      <c r="O95" s="1">
        <f t="shared" si="27"/>
        <v>313.02139999999997</v>
      </c>
      <c r="P95" s="5">
        <f>9.55*O95-N95-F95</f>
        <v>374.20836999999983</v>
      </c>
      <c r="Q95" s="5"/>
      <c r="R95" s="1"/>
      <c r="S95" s="1">
        <f t="shared" si="18"/>
        <v>9.5500000000000007</v>
      </c>
      <c r="T95" s="1">
        <f t="shared" si="19"/>
        <v>8.3545278373938672</v>
      </c>
      <c r="U95" s="1">
        <v>356.85860000000002</v>
      </c>
      <c r="V95" s="1">
        <v>354.96300000000002</v>
      </c>
      <c r="W95" s="1">
        <v>333.28399999999999</v>
      </c>
      <c r="X95" s="1">
        <v>352.77</v>
      </c>
      <c r="Y95" s="1">
        <v>315.80900000000003</v>
      </c>
      <c r="Z95" s="1">
        <v>322.80560000000003</v>
      </c>
      <c r="AA95" s="1" t="s">
        <v>54</v>
      </c>
      <c r="AB95" s="1">
        <f t="shared" si="20"/>
        <v>374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8" t="s">
        <v>120</v>
      </c>
      <c r="B96" s="18" t="s">
        <v>31</v>
      </c>
      <c r="C96" s="18">
        <v>3032.0819999999999</v>
      </c>
      <c r="D96" s="18">
        <v>1809.01</v>
      </c>
      <c r="E96" s="23">
        <v>3919.3420000000001</v>
      </c>
      <c r="F96" s="23">
        <v>606.93299999999999</v>
      </c>
      <c r="G96" s="19">
        <v>0</v>
      </c>
      <c r="H96" s="18">
        <v>60</v>
      </c>
      <c r="I96" s="20" t="s">
        <v>38</v>
      </c>
      <c r="J96" s="18">
        <v>4576.2150000000001</v>
      </c>
      <c r="K96" s="18">
        <f t="shared" si="25"/>
        <v>-656.87300000000005</v>
      </c>
      <c r="L96" s="18"/>
      <c r="M96" s="18"/>
      <c r="N96" s="18"/>
      <c r="O96" s="18">
        <f t="shared" si="27"/>
        <v>783.86840000000007</v>
      </c>
      <c r="P96" s="21"/>
      <c r="Q96" s="21"/>
      <c r="R96" s="18"/>
      <c r="S96" s="18">
        <f t="shared" si="18"/>
        <v>0.77427920298866482</v>
      </c>
      <c r="T96" s="18">
        <f t="shared" si="19"/>
        <v>0.77427920298866482</v>
      </c>
      <c r="U96" s="18">
        <v>961.86800000000005</v>
      </c>
      <c r="V96" s="18">
        <v>751.91399999999999</v>
      </c>
      <c r="W96" s="18">
        <v>957.52260000000001</v>
      </c>
      <c r="X96" s="18">
        <v>921.03439999999989</v>
      </c>
      <c r="Y96" s="18">
        <v>941.70740000000001</v>
      </c>
      <c r="Z96" s="18">
        <v>974.7962</v>
      </c>
      <c r="AA96" s="18" t="s">
        <v>54</v>
      </c>
      <c r="AB96" s="18">
        <f t="shared" si="20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6" t="s">
        <v>121</v>
      </c>
      <c r="B97" s="1" t="s">
        <v>37</v>
      </c>
      <c r="C97" s="1"/>
      <c r="D97" s="1">
        <v>59</v>
      </c>
      <c r="E97" s="1"/>
      <c r="F97" s="1">
        <v>59</v>
      </c>
      <c r="G97" s="6">
        <v>0.1</v>
      </c>
      <c r="H97" s="1">
        <v>60</v>
      </c>
      <c r="I97" s="1" t="str">
        <f>VLOOKUP(A97,[1]ОБЩАЯ!$A:$J,10,0)</f>
        <v>матрица</v>
      </c>
      <c r="J97" s="1"/>
      <c r="K97" s="1">
        <f t="shared" si="25"/>
        <v>0</v>
      </c>
      <c r="L97" s="1"/>
      <c r="M97" s="1"/>
      <c r="N97" s="1"/>
      <c r="O97" s="1">
        <f t="shared" si="27"/>
        <v>0</v>
      </c>
      <c r="P97" s="5"/>
      <c r="Q97" s="5"/>
      <c r="R97" s="1"/>
      <c r="S97" s="1" t="e">
        <f t="shared" si="18"/>
        <v>#DIV/0!</v>
      </c>
      <c r="T97" s="1" t="e">
        <f t="shared" si="19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/>
      <c r="AB97" s="1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122</v>
      </c>
      <c r="B98" s="1" t="s">
        <v>31</v>
      </c>
      <c r="C98" s="1">
        <v>1197.895</v>
      </c>
      <c r="D98" s="1">
        <v>4144.4750000000004</v>
      </c>
      <c r="E98" s="23">
        <f>1091.057+E96</f>
        <v>5010.3990000000003</v>
      </c>
      <c r="F98" s="23">
        <f>4248.808+F96</f>
        <v>4855.741</v>
      </c>
      <c r="G98" s="6">
        <v>1</v>
      </c>
      <c r="H98" s="1">
        <v>60</v>
      </c>
      <c r="I98" s="1" t="str">
        <f>VLOOKUP(A98,[1]ОБЩАЯ!$A:$J,10,0)</f>
        <v>матрица</v>
      </c>
      <c r="J98" s="1">
        <v>350</v>
      </c>
      <c r="K98" s="1">
        <f t="shared" si="25"/>
        <v>4660.3990000000003</v>
      </c>
      <c r="L98" s="1"/>
      <c r="M98" s="1"/>
      <c r="N98" s="1">
        <v>2000</v>
      </c>
      <c r="O98" s="1">
        <f t="shared" si="27"/>
        <v>1002.0798000000001</v>
      </c>
      <c r="P98" s="5">
        <f t="shared" ref="P98:P99" si="28">9.55*O98-N98-F98</f>
        <v>2714.1210900000024</v>
      </c>
      <c r="Q98" s="5"/>
      <c r="R98" s="1"/>
      <c r="S98" s="1">
        <f t="shared" si="18"/>
        <v>9.5500000000000007</v>
      </c>
      <c r="T98" s="1">
        <f t="shared" si="19"/>
        <v>6.8415120232939524</v>
      </c>
      <c r="U98" s="1">
        <v>976.27819999999997</v>
      </c>
      <c r="V98" s="1">
        <v>894.72440000000006</v>
      </c>
      <c r="W98" s="1">
        <v>0</v>
      </c>
      <c r="X98" s="1">
        <v>0</v>
      </c>
      <c r="Y98" s="1">
        <v>0</v>
      </c>
      <c r="Z98" s="1">
        <v>0</v>
      </c>
      <c r="AA98" s="1" t="s">
        <v>54</v>
      </c>
      <c r="AB98" s="1">
        <f t="shared" si="20"/>
        <v>2714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123</v>
      </c>
      <c r="B99" s="1" t="s">
        <v>31</v>
      </c>
      <c r="C99" s="1"/>
      <c r="D99" s="1">
        <v>2250.19</v>
      </c>
      <c r="E99" s="23">
        <f>195.769+E26</f>
        <v>3544.5110000000004</v>
      </c>
      <c r="F99" s="23">
        <f>2054.421+F26</f>
        <v>2970.7339999999999</v>
      </c>
      <c r="G99" s="6">
        <v>1</v>
      </c>
      <c r="H99" s="1">
        <v>60</v>
      </c>
      <c r="I99" s="1" t="str">
        <f>VLOOKUP(A99,[1]ОБЩАЯ!$A:$J,10,0)</f>
        <v>матрица / ротация ОР</v>
      </c>
      <c r="J99" s="1">
        <v>190</v>
      </c>
      <c r="K99" s="1">
        <f t="shared" si="25"/>
        <v>3354.5110000000004</v>
      </c>
      <c r="L99" s="1"/>
      <c r="M99" s="1"/>
      <c r="N99" s="1">
        <v>2060</v>
      </c>
      <c r="O99" s="1">
        <f t="shared" si="27"/>
        <v>708.90220000000011</v>
      </c>
      <c r="P99" s="5">
        <f t="shared" si="28"/>
        <v>1739.2820100000013</v>
      </c>
      <c r="Q99" s="5"/>
      <c r="R99" s="1"/>
      <c r="S99" s="1">
        <f t="shared" si="18"/>
        <v>9.5500000000000007</v>
      </c>
      <c r="T99" s="1">
        <f t="shared" si="19"/>
        <v>7.0965134541831008</v>
      </c>
      <c r="U99" s="1">
        <v>682.17219999999998</v>
      </c>
      <c r="V99" s="1">
        <v>588.37940000000003</v>
      </c>
      <c r="W99" s="1">
        <v>0</v>
      </c>
      <c r="X99" s="1">
        <v>0</v>
      </c>
      <c r="Y99" s="1">
        <v>0</v>
      </c>
      <c r="Z99" s="1">
        <v>0</v>
      </c>
      <c r="AA99" s="1" t="s">
        <v>54</v>
      </c>
      <c r="AB99" s="1">
        <f t="shared" si="20"/>
        <v>1739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6" t="s">
        <v>124</v>
      </c>
      <c r="B100" s="1" t="s">
        <v>37</v>
      </c>
      <c r="C100" s="1"/>
      <c r="D100" s="1">
        <v>30</v>
      </c>
      <c r="E100" s="1">
        <v>1</v>
      </c>
      <c r="F100" s="1">
        <v>29</v>
      </c>
      <c r="G100" s="6">
        <v>0.2</v>
      </c>
      <c r="H100" s="1" t="e">
        <v>#N/A</v>
      </c>
      <c r="I100" s="1" t="str">
        <f>VLOOKUP(A100,[1]ОБЩАЯ!$A:$J,10,0)</f>
        <v>матрица</v>
      </c>
      <c r="J100" s="1"/>
      <c r="K100" s="1">
        <f t="shared" si="25"/>
        <v>1</v>
      </c>
      <c r="L100" s="1"/>
      <c r="M100" s="1"/>
      <c r="N100" s="1"/>
      <c r="O100" s="1">
        <f t="shared" si="27"/>
        <v>0.2</v>
      </c>
      <c r="P100" s="5"/>
      <c r="Q100" s="5"/>
      <c r="R100" s="1"/>
      <c r="S100" s="1">
        <f t="shared" si="18"/>
        <v>145</v>
      </c>
      <c r="T100" s="1">
        <f t="shared" si="19"/>
        <v>145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/>
      <c r="AB100" s="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8" t="s">
        <v>125</v>
      </c>
      <c r="B101" s="18" t="s">
        <v>37</v>
      </c>
      <c r="C101" s="18">
        <v>1</v>
      </c>
      <c r="D101" s="18">
        <v>60</v>
      </c>
      <c r="E101" s="18">
        <v>2</v>
      </c>
      <c r="F101" s="18"/>
      <c r="G101" s="19">
        <v>0</v>
      </c>
      <c r="H101" s="18" t="e">
        <v>#N/A</v>
      </c>
      <c r="I101" s="20" t="s">
        <v>38</v>
      </c>
      <c r="J101" s="18">
        <v>2</v>
      </c>
      <c r="K101" s="18">
        <f t="shared" si="25"/>
        <v>0</v>
      </c>
      <c r="L101" s="18"/>
      <c r="M101" s="18"/>
      <c r="N101" s="18"/>
      <c r="O101" s="18">
        <f t="shared" si="27"/>
        <v>0.4</v>
      </c>
      <c r="P101" s="21"/>
      <c r="Q101" s="21"/>
      <c r="R101" s="18"/>
      <c r="S101" s="18">
        <f t="shared" si="18"/>
        <v>0</v>
      </c>
      <c r="T101" s="18">
        <f t="shared" si="19"/>
        <v>0</v>
      </c>
      <c r="U101" s="18">
        <v>0</v>
      </c>
      <c r="V101" s="18">
        <v>0</v>
      </c>
      <c r="W101" s="18">
        <v>0</v>
      </c>
      <c r="X101" s="18">
        <v>0</v>
      </c>
      <c r="Y101" s="18">
        <v>0</v>
      </c>
      <c r="Z101" s="18">
        <v>0</v>
      </c>
      <c r="AA101" s="18"/>
      <c r="AB101" s="18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</sheetData>
  <autoFilter ref="A3:AB101" xr:uid="{285BBD07-B061-458B-A4ED-C5CD72CBB99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2024-06-19T13:20:53Z</dcterms:created>
  <dcterms:modified xsi:type="dcterms:W3CDTF">2024-06-26T13:15:19Z</dcterms:modified>
</cp:coreProperties>
</file>