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6,24 ПОКОМ КИ филиалы\"/>
    </mc:Choice>
  </mc:AlternateContent>
  <xr:revisionPtr revIDLastSave="0" documentId="13_ncr:1_{E4BA33D1-930A-4349-AD9C-BC45915DDB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5" i="1" l="1"/>
  <c r="AC45" i="1"/>
  <c r="AC39" i="1"/>
  <c r="AC35" i="1"/>
  <c r="AC15" i="1"/>
  <c r="AC9" i="1"/>
  <c r="F95" i="1"/>
  <c r="E95" i="1"/>
  <c r="P95" i="1" s="1"/>
  <c r="AC95" i="1" s="1"/>
  <c r="F101" i="1"/>
  <c r="E101" i="1"/>
  <c r="P101" i="1" s="1"/>
  <c r="F102" i="1"/>
  <c r="E102" i="1"/>
  <c r="P102" i="1" s="1"/>
  <c r="Q102" i="1" s="1"/>
  <c r="F98" i="1"/>
  <c r="E98" i="1"/>
  <c r="P98" i="1" s="1"/>
  <c r="AC7" i="1"/>
  <c r="AC21" i="1"/>
  <c r="AC23" i="1"/>
  <c r="AC24" i="1"/>
  <c r="AC27" i="1"/>
  <c r="AC28" i="1"/>
  <c r="AC33" i="1"/>
  <c r="AC36" i="1"/>
  <c r="AC37" i="1"/>
  <c r="AC61" i="1"/>
  <c r="AC66" i="1"/>
  <c r="AC69" i="1"/>
  <c r="AC73" i="1"/>
  <c r="AC76" i="1"/>
  <c r="AC78" i="1"/>
  <c r="AC79" i="1"/>
  <c r="AC80" i="1"/>
  <c r="AC81" i="1"/>
  <c r="AC82" i="1"/>
  <c r="AC84" i="1"/>
  <c r="AC85" i="1"/>
  <c r="AC86" i="1"/>
  <c r="AC89" i="1"/>
  <c r="AC93" i="1"/>
  <c r="AC99" i="1"/>
  <c r="AC100" i="1"/>
  <c r="AC104" i="1"/>
  <c r="AC105" i="1"/>
  <c r="AC106" i="1"/>
  <c r="AC107" i="1"/>
  <c r="AC108" i="1"/>
  <c r="AC109" i="1"/>
  <c r="AC110" i="1"/>
  <c r="P7" i="1"/>
  <c r="T7" i="1" s="1"/>
  <c r="P8" i="1"/>
  <c r="P9" i="1"/>
  <c r="P10" i="1"/>
  <c r="P11" i="1"/>
  <c r="Q11" i="1" s="1"/>
  <c r="AC11" i="1" s="1"/>
  <c r="P12" i="1"/>
  <c r="P13" i="1"/>
  <c r="Q13" i="1" s="1"/>
  <c r="AC13" i="1" s="1"/>
  <c r="P14" i="1"/>
  <c r="P15" i="1"/>
  <c r="P16" i="1"/>
  <c r="P17" i="1"/>
  <c r="AC17" i="1" s="1"/>
  <c r="P18" i="1"/>
  <c r="P19" i="1"/>
  <c r="Q19" i="1" s="1"/>
  <c r="AC19" i="1" s="1"/>
  <c r="P20" i="1"/>
  <c r="P21" i="1"/>
  <c r="T21" i="1" s="1"/>
  <c r="P22" i="1"/>
  <c r="P23" i="1"/>
  <c r="T23" i="1" s="1"/>
  <c r="P24" i="1"/>
  <c r="T24" i="1" s="1"/>
  <c r="P25" i="1"/>
  <c r="P26" i="1"/>
  <c r="P27" i="1"/>
  <c r="T27" i="1" s="1"/>
  <c r="P28" i="1"/>
  <c r="T28" i="1" s="1"/>
  <c r="P29" i="1"/>
  <c r="P30" i="1"/>
  <c r="P31" i="1"/>
  <c r="P32" i="1"/>
  <c r="P33" i="1"/>
  <c r="T33" i="1" s="1"/>
  <c r="P34" i="1"/>
  <c r="P35" i="1"/>
  <c r="P36" i="1"/>
  <c r="T36" i="1" s="1"/>
  <c r="P37" i="1"/>
  <c r="T37" i="1" s="1"/>
  <c r="P38" i="1"/>
  <c r="P39" i="1"/>
  <c r="P40" i="1"/>
  <c r="P41" i="1"/>
  <c r="AC41" i="1" s="1"/>
  <c r="P42" i="1"/>
  <c r="P43" i="1"/>
  <c r="Q43" i="1" s="1"/>
  <c r="AC43" i="1" s="1"/>
  <c r="P44" i="1"/>
  <c r="P45" i="1"/>
  <c r="P46" i="1"/>
  <c r="P47" i="1"/>
  <c r="AC47" i="1" s="1"/>
  <c r="P48" i="1"/>
  <c r="P49" i="1"/>
  <c r="AC49" i="1" s="1"/>
  <c r="P50" i="1"/>
  <c r="P51" i="1"/>
  <c r="Q51" i="1" s="1"/>
  <c r="AC51" i="1" s="1"/>
  <c r="P52" i="1"/>
  <c r="P53" i="1"/>
  <c r="Q53" i="1" s="1"/>
  <c r="AC53" i="1" s="1"/>
  <c r="P54" i="1"/>
  <c r="P55" i="1"/>
  <c r="P56" i="1"/>
  <c r="P57" i="1"/>
  <c r="Q57" i="1" s="1"/>
  <c r="AC57" i="1" s="1"/>
  <c r="P58" i="1"/>
  <c r="P59" i="1"/>
  <c r="AC59" i="1" s="1"/>
  <c r="P60" i="1"/>
  <c r="P61" i="1"/>
  <c r="T61" i="1" s="1"/>
  <c r="P62" i="1"/>
  <c r="P63" i="1"/>
  <c r="P64" i="1"/>
  <c r="P65" i="1"/>
  <c r="P66" i="1"/>
  <c r="T66" i="1" s="1"/>
  <c r="P67" i="1"/>
  <c r="Q67" i="1" s="1"/>
  <c r="AC67" i="1" s="1"/>
  <c r="P68" i="1"/>
  <c r="P69" i="1"/>
  <c r="T69" i="1" s="1"/>
  <c r="P70" i="1"/>
  <c r="P71" i="1"/>
  <c r="P72" i="1"/>
  <c r="P73" i="1"/>
  <c r="T73" i="1" s="1"/>
  <c r="P74" i="1"/>
  <c r="P75" i="1"/>
  <c r="Q75" i="1" s="1"/>
  <c r="AC75" i="1" s="1"/>
  <c r="P76" i="1"/>
  <c r="T76" i="1" s="1"/>
  <c r="P77" i="1"/>
  <c r="P78" i="1"/>
  <c r="T78" i="1" s="1"/>
  <c r="P79" i="1"/>
  <c r="T79" i="1" s="1"/>
  <c r="P80" i="1"/>
  <c r="T80" i="1" s="1"/>
  <c r="P81" i="1"/>
  <c r="T81" i="1" s="1"/>
  <c r="P82" i="1"/>
  <c r="T82" i="1" s="1"/>
  <c r="P83" i="1"/>
  <c r="AC83" i="1" s="1"/>
  <c r="P84" i="1"/>
  <c r="T84" i="1" s="1"/>
  <c r="P85" i="1"/>
  <c r="T85" i="1" s="1"/>
  <c r="P86" i="1"/>
  <c r="T86" i="1" s="1"/>
  <c r="P87" i="1"/>
  <c r="P88" i="1"/>
  <c r="P89" i="1"/>
  <c r="T89" i="1" s="1"/>
  <c r="P90" i="1"/>
  <c r="P91" i="1"/>
  <c r="AC91" i="1" s="1"/>
  <c r="P92" i="1"/>
  <c r="P93" i="1"/>
  <c r="U93" i="1" s="1"/>
  <c r="P94" i="1"/>
  <c r="P96" i="1"/>
  <c r="P97" i="1"/>
  <c r="U97" i="1" s="1"/>
  <c r="P99" i="1"/>
  <c r="U99" i="1" s="1"/>
  <c r="P100" i="1"/>
  <c r="U100" i="1" s="1"/>
  <c r="P103" i="1"/>
  <c r="P104" i="1"/>
  <c r="U104" i="1" s="1"/>
  <c r="P105" i="1"/>
  <c r="U105" i="1" s="1"/>
  <c r="P106" i="1"/>
  <c r="U106" i="1" s="1"/>
  <c r="P107" i="1"/>
  <c r="U107" i="1" s="1"/>
  <c r="P108" i="1"/>
  <c r="U108" i="1" s="1"/>
  <c r="P109" i="1"/>
  <c r="U109" i="1" s="1"/>
  <c r="P110" i="1"/>
  <c r="U110" i="1" s="1"/>
  <c r="P6" i="1"/>
  <c r="AC6" i="1" s="1"/>
  <c r="AC98" i="1" l="1"/>
  <c r="AC102" i="1"/>
  <c r="AC101" i="1"/>
  <c r="U94" i="1"/>
  <c r="AC94" i="1"/>
  <c r="U92" i="1"/>
  <c r="AC92" i="1"/>
  <c r="AC90" i="1"/>
  <c r="AC88" i="1"/>
  <c r="Q74" i="1"/>
  <c r="AC74" i="1" s="1"/>
  <c r="Q72" i="1"/>
  <c r="AC72" i="1" s="1"/>
  <c r="Q70" i="1"/>
  <c r="AC70" i="1" s="1"/>
  <c r="AC68" i="1"/>
  <c r="Q64" i="1"/>
  <c r="AC64" i="1" s="1"/>
  <c r="AC62" i="1"/>
  <c r="Q60" i="1"/>
  <c r="AC60" i="1" s="1"/>
  <c r="AC58" i="1"/>
  <c r="Q56" i="1"/>
  <c r="AC56" i="1" s="1"/>
  <c r="AC54" i="1"/>
  <c r="Q52" i="1"/>
  <c r="AC52" i="1" s="1"/>
  <c r="AC50" i="1"/>
  <c r="AC48" i="1"/>
  <c r="AC46" i="1"/>
  <c r="AC44" i="1"/>
  <c r="Q42" i="1"/>
  <c r="AC42" i="1" s="1"/>
  <c r="AC40" i="1"/>
  <c r="Q38" i="1"/>
  <c r="AC38" i="1" s="1"/>
  <c r="AC34" i="1"/>
  <c r="AC32" i="1"/>
  <c r="AC30" i="1"/>
  <c r="Q26" i="1"/>
  <c r="AC26" i="1" s="1"/>
  <c r="Q22" i="1"/>
  <c r="AC22" i="1" s="1"/>
  <c r="AC20" i="1"/>
  <c r="Q18" i="1"/>
  <c r="AC18" i="1" s="1"/>
  <c r="AC16" i="1"/>
  <c r="AC14" i="1"/>
  <c r="AC12" i="1"/>
  <c r="AC10" i="1"/>
  <c r="AC8" i="1"/>
  <c r="U103" i="1"/>
  <c r="AC103" i="1"/>
  <c r="U96" i="1"/>
  <c r="AC96" i="1"/>
  <c r="T77" i="1"/>
  <c r="T65" i="1"/>
  <c r="T31" i="1"/>
  <c r="Q25" i="1"/>
  <c r="AC25" i="1" s="1"/>
  <c r="AC29" i="1"/>
  <c r="AC31" i="1"/>
  <c r="AC63" i="1"/>
  <c r="AC65" i="1"/>
  <c r="Q71" i="1"/>
  <c r="AC71" i="1" s="1"/>
  <c r="AC77" i="1"/>
  <c r="AC87" i="1"/>
  <c r="AC97" i="1"/>
  <c r="T91" i="1"/>
  <c r="T83" i="1"/>
  <c r="T75" i="1"/>
  <c r="T67" i="1"/>
  <c r="T59" i="1"/>
  <c r="T57" i="1"/>
  <c r="T55" i="1"/>
  <c r="T53" i="1"/>
  <c r="T51" i="1"/>
  <c r="T49" i="1"/>
  <c r="T47" i="1"/>
  <c r="T45" i="1"/>
  <c r="T43" i="1"/>
  <c r="T41" i="1"/>
  <c r="T39" i="1"/>
  <c r="T35" i="1"/>
  <c r="T19" i="1"/>
  <c r="T17" i="1"/>
  <c r="T15" i="1"/>
  <c r="T13" i="1"/>
  <c r="T11" i="1"/>
  <c r="T9" i="1"/>
  <c r="T6" i="1"/>
  <c r="U95" i="1"/>
  <c r="U101" i="1"/>
  <c r="U102" i="1"/>
  <c r="U98" i="1"/>
  <c r="U6" i="1"/>
  <c r="T107" i="1"/>
  <c r="T99" i="1"/>
  <c r="T95" i="1"/>
  <c r="T109" i="1"/>
  <c r="T105" i="1"/>
  <c r="T101" i="1"/>
  <c r="T97" i="1"/>
  <c r="T93" i="1"/>
  <c r="T110" i="1"/>
  <c r="T108" i="1"/>
  <c r="T106" i="1"/>
  <c r="T104" i="1"/>
  <c r="T102" i="1"/>
  <c r="T100" i="1"/>
  <c r="T96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98" i="1" l="1"/>
  <c r="T25" i="1"/>
  <c r="AC5" i="1"/>
  <c r="Q5" i="1"/>
  <c r="T94" i="1"/>
  <c r="T103" i="1"/>
  <c r="T29" i="1"/>
  <c r="T63" i="1"/>
  <c r="T71" i="1"/>
  <c r="T87" i="1"/>
  <c r="T8" i="1"/>
  <c r="T10" i="1"/>
  <c r="T12" i="1"/>
  <c r="T14" i="1"/>
  <c r="T16" i="1"/>
  <c r="T18" i="1"/>
  <c r="T20" i="1"/>
  <c r="T22" i="1"/>
  <c r="T26" i="1"/>
  <c r="T30" i="1"/>
  <c r="T32" i="1"/>
  <c r="T34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8" i="1"/>
  <c r="T70" i="1"/>
  <c r="T72" i="1"/>
  <c r="T74" i="1"/>
  <c r="T88" i="1"/>
  <c r="T90" i="1"/>
  <c r="K5" i="1"/>
</calcChain>
</file>

<file path=xl/sharedStrings.xml><?xml version="1.0" encoding="utf-8"?>
<sst xmlns="http://schemas.openxmlformats.org/spreadsheetml/2006/main" count="386" uniqueCount="151">
  <si>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</si>
  <si>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</si>
  <si>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</si>
  <si>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</si>
  <si>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</si>
  <si>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</si>
  <si>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</si>
  <si>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</si>
  <si>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</si>
  <si>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</si>
  <si>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</si>
  <si>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</si>
  <si>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</si>
  <si>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</si>
  <si>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</si>
  <si>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</si>
  <si>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</si>
  <si>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</si>
  <si>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</si>
  <si>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</si>
  <si>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</si>
  <si>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</si>
  <si>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</si>
  <si>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22,06,</t>
  </si>
  <si>
    <t>20,06,</t>
  </si>
  <si>
    <t>19,06,</t>
  </si>
  <si>
    <t>13,06,</t>
  </si>
  <si>
    <t>12,06,</t>
  </si>
  <si>
    <t>06,06,</t>
  </si>
  <si>
    <t>05,06,</t>
  </si>
  <si>
    <t>30,05,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</si>
  <si>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</si>
  <si>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</si>
  <si>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</si>
  <si>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</si>
  <si>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</si>
  <si>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</si>
  <si>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</si>
  <si>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</si>
  <si>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</si>
  <si>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</si>
  <si>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</si>
  <si>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</si>
  <si>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</si>
  <si>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</si>
  <si>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</si>
  <si>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</si>
  <si>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</si>
  <si>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</si>
  <si>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</si>
  <si>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</si>
  <si>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</si>
  <si>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</si>
  <si>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</si>
  <si>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</si>
  <si>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</si>
  <si>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</si>
  <si>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</si>
  <si>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</si>
  <si>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</si>
  <si>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</si>
  <si>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</si>
  <si>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</si>
  <si>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</si>
  <si>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</si>
  <si>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</si>
  <si>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</si>
  <si>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</si>
  <si>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</si>
  <si>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</si>
  <si>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</si>
  <si>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</si>
  <si>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</si>
  <si>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</si>
  <si>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</si>
  <si>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</si>
  <si>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</si>
  <si>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</si>
  <si>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</si>
  <si>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</si>
  <si>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</si>
  <si>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</si>
  <si>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</si>
  <si>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</si>
  <si>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</si>
  <si>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</si>
  <si>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</si>
  <si>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</si>
  <si>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</si>
  <si>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</si>
  <si>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</si>
  <si>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</si>
  <si>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</si>
  <si>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</si>
  <si>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</si>
  <si>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</si>
  <si>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</si>
  <si>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</si>
  <si>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</si>
  <si>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</si>
  <si>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</si>
  <si>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</si>
  <si>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</si>
  <si>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</si>
  <si>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</si>
  <si>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</si>
  <si>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</si>
  <si>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</si>
  <si>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</si>
  <si>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</si>
  <si>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</si>
  <si>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383  Сосиски Сочинки с сыром ТМ Стародворье, 0,3 кг. ПОКОМ</t>
  </si>
  <si>
    <t>пересорт ==&gt; 309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</si>
  <si>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</si>
  <si>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</si>
  <si>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</si>
  <si>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</si>
  <si>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</si>
  <si>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</si>
  <si>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</si>
  <si>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</si>
  <si>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нужно увеличить продажи!!!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</si>
  <si>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</si>
  <si>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</si>
  <si>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>не правильно поставлен приход ==&gt; 032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</si>
  <si>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</si>
  <si>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</si>
  <si>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</si>
  <si>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</si>
  <si>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</si>
  <si>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</si>
  <si>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</si>
  <si>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</si>
  <si>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</si>
  <si>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</si>
  <si>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</si>
  <si>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</si>
  <si>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</si>
  <si>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</si>
  <si>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</si>
  <si>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458 Колбаса Балыкбургская ТМ Баварушка с мраморным балыком в оболочке черева в вакуу 0,11 кг.  Поком</t>
  </si>
  <si>
    <t>ДУБЛЬ 016 Сосиски Вязанка Молокуши вес  Поком</t>
  </si>
  <si>
    <t>ДУБЛЬ 032 Сосиски Вязанка 450г Сливушки Сливочные газ/ср  Поком</t>
  </si>
  <si>
    <t>ДУБЛЬ 255 Сосиски Молочные для завтрака ТМ Особый рецепт в оболочке полиам  ПОКОМ</t>
  </si>
  <si>
    <t>ДУБЛЬ 30 Сосиски Вязанка 450г Молокуши Молочные газ/ср  Поком</t>
  </si>
  <si>
    <t>ДУБЛЬ 440  Колбаса Любительская ТМ Вязанка в оболочке полиамид.ВЕС ПОКОМ</t>
  </si>
  <si>
    <t>ДУБЛЬ 494 Ветчина Балыкбургская ТМ Баварушка с мраморным балыком в в.у 0,1 кг нарезка.  Поком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</si>
  <si>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</si>
  <si>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потребности</t>
    </r>
  </si>
  <si>
    <t>заказ</t>
  </si>
  <si>
    <t>24,06,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</si>
</sst>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5" fillId="5" borderId="1" xfId="1" applyNumberFormat="1" applyFont="1" applyFill="1"/>
    <xf numFmtId="164" fontId="6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28515625" style="8" customWidth="1"/>
    <col min="8" max="8" width="5.28515625" customWidth="1"/>
    <col min="9" max="9" width="12.5703125" customWidth="1"/>
    <col min="10" max="11" width="6.5703125" customWidth="1"/>
    <col min="12" max="13" width="0.85546875" customWidth="1"/>
    <col min="14" max="18" width="6.5703125" customWidth="1"/>
    <col min="19" max="19" width="21.5703125" customWidth="1"/>
    <col min="20" max="21" width="4.85546875" customWidth="1"/>
    <col min="22" max="27" width="6.140625" customWidth="1"/>
    <col min="28" max="28" width="42.5703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149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17633.099999999999</v>
      </c>
      <c r="F5" s="4">
        <f>SUM(F6:F499)</f>
        <v>21773.017999999996</v>
      </c>
      <c r="G5" s="6"/>
      <c r="H5" s="1"/>
      <c r="I5" s="1"/>
      <c r="J5" s="4">
        <f t="shared" ref="J5:R5" si="0">SUM(J6:J499)</f>
        <v>15343.546000000002</v>
      </c>
      <c r="K5" s="4">
        <f t="shared" si="0"/>
        <v>2289.5540000000005</v>
      </c>
      <c r="L5" s="4">
        <f t="shared" si="0"/>
        <v>0</v>
      </c>
      <c r="M5" s="4">
        <f t="shared" si="0"/>
        <v>0</v>
      </c>
      <c r="N5" s="4">
        <f t="shared" si="0"/>
        <v>3307.3910999999998</v>
      </c>
      <c r="O5" s="4">
        <f t="shared" si="0"/>
        <v>9490.3710999999985</v>
      </c>
      <c r="P5" s="4">
        <f t="shared" si="0"/>
        <v>3526.6200000000003</v>
      </c>
      <c r="Q5" s="4">
        <f t="shared" si="0"/>
        <v>5387.7380999999987</v>
      </c>
      <c r="R5" s="4">
        <f t="shared" si="0"/>
        <v>0</v>
      </c>
      <c r="S5" s="1"/>
      <c r="T5" s="1"/>
      <c r="U5" s="1"/>
      <c r="V5" s="4">
        <f t="shared" ref="V5:AA5" si="1">SUM(V6:V499)</f>
        <v>3542.5439999999994</v>
      </c>
      <c r="W5" s="4">
        <f t="shared" si="1"/>
        <v>3279.230399999999</v>
      </c>
      <c r="X5" s="4">
        <f t="shared" si="1"/>
        <v>3071.181599999999</v>
      </c>
      <c r="Y5" s="4">
        <f t="shared" si="1"/>
        <v>3425.4966000000009</v>
      </c>
      <c r="Z5" s="4">
        <f t="shared" si="1"/>
        <v>3452.6678000000011</v>
      </c>
      <c r="AA5" s="4">
        <f t="shared" si="1"/>
        <v>3243.8490000000006</v>
      </c>
      <c r="AB5" s="1"/>
      <c r="AC5" s="4">
        <f>SUM(AC6:AC499)</f>
        <v>4799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159.47800000000001</v>
      </c>
      <c r="D6" s="1">
        <v>69.058999999999997</v>
      </c>
      <c r="E6" s="1">
        <v>86.471999999999994</v>
      </c>
      <c r="F6" s="1">
        <v>127.5</v>
      </c>
      <c r="G6" s="6">
        <v>1</v>
      </c>
      <c r="H6" s="1">
        <v>50</v>
      </c>
      <c r="I6" s="1" t="s">
        <v>33</v>
      </c>
      <c r="J6" s="1">
        <v>80.150000000000006</v>
      </c>
      <c r="K6" s="1">
        <f t="shared" ref="K6:K37" si="2">E6-J6</f>
        <v>6.3219999999999885</v>
      </c>
      <c r="L6" s="1"/>
      <c r="M6" s="1"/>
      <c r="N6" s="1">
        <v>11.966599999999969</v>
      </c>
      <c r="O6" s="1">
        <v>70</v>
      </c>
      <c r="P6" s="1">
        <f>E6/5</f>
        <v>17.2944</v>
      </c>
      <c r="Q6" s="5"/>
      <c r="R6" s="5"/>
      <c r="S6" s="1"/>
      <c r="T6" s="1">
        <f>(F6+N6+O6+Q6)/P6</f>
        <v>12.111816541770745</v>
      </c>
      <c r="U6" s="1">
        <f>(F6+N6+O6)/P6</f>
        <v>12.111816541770745</v>
      </c>
      <c r="V6" s="1">
        <v>13.539199999999999</v>
      </c>
      <c r="W6" s="1">
        <v>20.139199999999999</v>
      </c>
      <c r="X6" s="1">
        <v>20.141200000000001</v>
      </c>
      <c r="Y6" s="1">
        <v>25.534400000000002</v>
      </c>
      <c r="Z6" s="1">
        <v>27.584</v>
      </c>
      <c r="AA6" s="1">
        <v>11.7788</v>
      </c>
      <c r="AB6" s="1"/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6" t="s">
        <v>34</v>
      </c>
      <c r="B7" s="16" t="s">
        <v>32</v>
      </c>
      <c r="C7" s="16"/>
      <c r="D7" s="16"/>
      <c r="E7" s="16">
        <v>-1.6870000000000001</v>
      </c>
      <c r="F7" s="16"/>
      <c r="G7" s="17">
        <v>0</v>
      </c>
      <c r="H7" s="16">
        <v>30</v>
      </c>
      <c r="I7" s="16" t="s">
        <v>33</v>
      </c>
      <c r="J7" s="16"/>
      <c r="K7" s="16">
        <f t="shared" si="2"/>
        <v>-1.6870000000000001</v>
      </c>
      <c r="L7" s="16"/>
      <c r="M7" s="16"/>
      <c r="N7" s="16"/>
      <c r="O7" s="16"/>
      <c r="P7" s="16">
        <f t="shared" ref="P7:P70" si="4">E7/5</f>
        <v>-0.33740000000000003</v>
      </c>
      <c r="Q7" s="18"/>
      <c r="R7" s="18"/>
      <c r="S7" s="16"/>
      <c r="T7" s="16">
        <f t="shared" ref="T7:T70" si="5">(F7+N7+O7+Q7)/P7</f>
        <v>0</v>
      </c>
      <c r="U7" s="16">
        <f t="shared" ref="U7:U70" si="6">(F7+N7+O7)/P7</f>
        <v>0</v>
      </c>
      <c r="V7" s="16">
        <v>-0.33739999999999998</v>
      </c>
      <c r="W7" s="16">
        <v>0.6804</v>
      </c>
      <c r="X7" s="16">
        <v>0.6804</v>
      </c>
      <c r="Y7" s="16">
        <v>0.61080000000000001</v>
      </c>
      <c r="Z7" s="16">
        <v>0.61080000000000001</v>
      </c>
      <c r="AA7" s="16">
        <v>2.0284</v>
      </c>
      <c r="AB7" s="16" t="s">
        <v>35</v>
      </c>
      <c r="AC7" s="16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76.48</v>
      </c>
      <c r="D8" s="1">
        <v>143.333</v>
      </c>
      <c r="E8" s="1">
        <v>70.394000000000005</v>
      </c>
      <c r="F8" s="1">
        <v>135.97999999999999</v>
      </c>
      <c r="G8" s="6">
        <v>1</v>
      </c>
      <c r="H8" s="1">
        <v>45</v>
      </c>
      <c r="I8" s="1" t="s">
        <v>33</v>
      </c>
      <c r="J8" s="1">
        <v>78.099999999999994</v>
      </c>
      <c r="K8" s="1">
        <f t="shared" si="2"/>
        <v>-7.7059999999999889</v>
      </c>
      <c r="L8" s="1"/>
      <c r="M8" s="1"/>
      <c r="N8" s="1">
        <v>24.74449999999997</v>
      </c>
      <c r="O8" s="1"/>
      <c r="P8" s="1">
        <f t="shared" si="4"/>
        <v>14.078800000000001</v>
      </c>
      <c r="Q8" s="5">
        <v>30</v>
      </c>
      <c r="R8" s="5"/>
      <c r="S8" s="1"/>
      <c r="T8" s="1">
        <f t="shared" si="5"/>
        <v>13.546928715515522</v>
      </c>
      <c r="U8" s="1">
        <f t="shared" si="6"/>
        <v>11.416065289655364</v>
      </c>
      <c r="V8" s="1">
        <v>16.1782</v>
      </c>
      <c r="W8" s="1">
        <v>19.564399999999999</v>
      </c>
      <c r="X8" s="1">
        <v>18.7438</v>
      </c>
      <c r="Y8" s="1">
        <v>14.1412</v>
      </c>
      <c r="Z8" s="1">
        <v>14.8994</v>
      </c>
      <c r="AA8" s="1">
        <v>17.815000000000001</v>
      </c>
      <c r="AB8" s="1"/>
      <c r="AC8" s="1">
        <f t="shared" si="3"/>
        <v>30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-2.0390000000000001</v>
      </c>
      <c r="D9" s="1">
        <v>231.82300000000001</v>
      </c>
      <c r="E9" s="1">
        <v>56.508000000000003</v>
      </c>
      <c r="F9" s="1">
        <v>160.28100000000001</v>
      </c>
      <c r="G9" s="6">
        <v>1</v>
      </c>
      <c r="H9" s="1">
        <v>45</v>
      </c>
      <c r="I9" s="1" t="s">
        <v>33</v>
      </c>
      <c r="J9" s="1">
        <v>53.95</v>
      </c>
      <c r="K9" s="1">
        <f t="shared" si="2"/>
        <v>2.5579999999999998</v>
      </c>
      <c r="L9" s="1"/>
      <c r="M9" s="1"/>
      <c r="N9" s="1"/>
      <c r="O9" s="1">
        <v>50</v>
      </c>
      <c r="P9" s="1">
        <f t="shared" si="4"/>
        <v>11.301600000000001</v>
      </c>
      <c r="Q9" s="5"/>
      <c r="R9" s="5"/>
      <c r="S9" s="1"/>
      <c r="T9" s="1">
        <f t="shared" si="5"/>
        <v>18.606303532243221</v>
      </c>
      <c r="U9" s="1">
        <f t="shared" si="6"/>
        <v>18.606303532243221</v>
      </c>
      <c r="V9" s="1">
        <v>9.8569999999999993</v>
      </c>
      <c r="W9" s="1">
        <v>20.183399999999999</v>
      </c>
      <c r="X9" s="1">
        <v>22.9468</v>
      </c>
      <c r="Y9" s="1">
        <v>19.564599999999999</v>
      </c>
      <c r="Z9" s="1">
        <v>20.196999999999999</v>
      </c>
      <c r="AA9" s="1">
        <v>15.757999999999999</v>
      </c>
      <c r="AB9" s="1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32</v>
      </c>
      <c r="C10" s="1">
        <v>26.625</v>
      </c>
      <c r="D10" s="1">
        <v>34.097999999999999</v>
      </c>
      <c r="E10" s="1">
        <v>21.542000000000002</v>
      </c>
      <c r="F10" s="1">
        <v>34.097999999999999</v>
      </c>
      <c r="G10" s="6">
        <v>1</v>
      </c>
      <c r="H10" s="1">
        <v>40</v>
      </c>
      <c r="I10" s="1" t="s">
        <v>33</v>
      </c>
      <c r="J10" s="1">
        <v>22.55</v>
      </c>
      <c r="K10" s="1">
        <f t="shared" si="2"/>
        <v>-1.0079999999999991</v>
      </c>
      <c r="L10" s="1"/>
      <c r="M10" s="1"/>
      <c r="N10" s="1">
        <v>10</v>
      </c>
      <c r="O10" s="1">
        <v>15.101000000000001</v>
      </c>
      <c r="P10" s="1">
        <f t="shared" si="4"/>
        <v>4.3084000000000007</v>
      </c>
      <c r="Q10" s="5"/>
      <c r="R10" s="5"/>
      <c r="S10" s="1"/>
      <c r="T10" s="1">
        <f t="shared" si="5"/>
        <v>13.74036765388543</v>
      </c>
      <c r="U10" s="1">
        <f t="shared" si="6"/>
        <v>13.74036765388543</v>
      </c>
      <c r="V10" s="1">
        <v>5.0602</v>
      </c>
      <c r="W10" s="1">
        <v>4.9584000000000001</v>
      </c>
      <c r="X10" s="1">
        <v>5.2126000000000001</v>
      </c>
      <c r="Y10" s="1">
        <v>3.806</v>
      </c>
      <c r="Z10" s="1">
        <v>2.8</v>
      </c>
      <c r="AA10" s="1">
        <v>2.5968</v>
      </c>
      <c r="AB10" s="1"/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40</v>
      </c>
      <c r="C11" s="1">
        <v>207</v>
      </c>
      <c r="D11" s="1">
        <v>104</v>
      </c>
      <c r="E11" s="1">
        <v>105</v>
      </c>
      <c r="F11" s="1">
        <v>181</v>
      </c>
      <c r="G11" s="6">
        <v>0.45</v>
      </c>
      <c r="H11" s="1">
        <v>45</v>
      </c>
      <c r="I11" s="1" t="s">
        <v>33</v>
      </c>
      <c r="J11" s="1">
        <v>104</v>
      </c>
      <c r="K11" s="1">
        <f t="shared" si="2"/>
        <v>1</v>
      </c>
      <c r="L11" s="1"/>
      <c r="M11" s="1"/>
      <c r="N11" s="1"/>
      <c r="O11" s="1">
        <v>15</v>
      </c>
      <c r="P11" s="1">
        <f t="shared" si="4"/>
        <v>21</v>
      </c>
      <c r="Q11" s="5">
        <f t="shared" ref="Q11:Q19" si="7">11*P11-O11-N11-F11</f>
        <v>35</v>
      </c>
      <c r="R11" s="5"/>
      <c r="S11" s="1"/>
      <c r="T11" s="1">
        <f t="shared" si="5"/>
        <v>11</v>
      </c>
      <c r="U11" s="1">
        <f t="shared" si="6"/>
        <v>9.3333333333333339</v>
      </c>
      <c r="V11" s="1">
        <v>21.6</v>
      </c>
      <c r="W11" s="1">
        <v>15.4</v>
      </c>
      <c r="X11" s="1">
        <v>13</v>
      </c>
      <c r="Y11" s="1">
        <v>28.8</v>
      </c>
      <c r="Z11" s="1">
        <v>28.8</v>
      </c>
      <c r="AA11" s="1">
        <v>16.600000000000001</v>
      </c>
      <c r="AB11" s="1"/>
      <c r="AC11" s="1">
        <f t="shared" si="3"/>
        <v>16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40</v>
      </c>
      <c r="C12" s="1">
        <v>142</v>
      </c>
      <c r="D12" s="1">
        <v>330</v>
      </c>
      <c r="E12" s="1">
        <v>154</v>
      </c>
      <c r="F12" s="1">
        <v>269</v>
      </c>
      <c r="G12" s="6">
        <v>0.45</v>
      </c>
      <c r="H12" s="1">
        <v>45</v>
      </c>
      <c r="I12" s="1" t="s">
        <v>33</v>
      </c>
      <c r="J12" s="1">
        <v>151</v>
      </c>
      <c r="K12" s="1">
        <f t="shared" si="2"/>
        <v>3</v>
      </c>
      <c r="L12" s="1"/>
      <c r="M12" s="1"/>
      <c r="N12" s="1">
        <v>43.799999999999947</v>
      </c>
      <c r="O12" s="1">
        <v>50</v>
      </c>
      <c r="P12" s="1">
        <f t="shared" si="4"/>
        <v>30.8</v>
      </c>
      <c r="Q12" s="5">
        <v>60</v>
      </c>
      <c r="R12" s="5"/>
      <c r="S12" s="1"/>
      <c r="T12" s="1">
        <f t="shared" si="5"/>
        <v>13.727272727272725</v>
      </c>
      <c r="U12" s="1">
        <f t="shared" si="6"/>
        <v>11.779220779220777</v>
      </c>
      <c r="V12" s="1">
        <v>31.4</v>
      </c>
      <c r="W12" s="1">
        <v>43.8</v>
      </c>
      <c r="X12" s="1">
        <v>44</v>
      </c>
      <c r="Y12" s="1">
        <v>37</v>
      </c>
      <c r="Z12" s="1">
        <v>35.200000000000003</v>
      </c>
      <c r="AA12" s="1">
        <v>35</v>
      </c>
      <c r="AB12" s="1"/>
      <c r="AC12" s="1">
        <f t="shared" si="3"/>
        <v>27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40</v>
      </c>
      <c r="C13" s="1">
        <v>30</v>
      </c>
      <c r="D13" s="1">
        <v>45</v>
      </c>
      <c r="E13" s="1">
        <v>72</v>
      </c>
      <c r="F13" s="1">
        <v>2</v>
      </c>
      <c r="G13" s="6">
        <v>0.17</v>
      </c>
      <c r="H13" s="1">
        <v>180</v>
      </c>
      <c r="I13" s="1" t="s">
        <v>33</v>
      </c>
      <c r="J13" s="1">
        <v>70</v>
      </c>
      <c r="K13" s="1">
        <f t="shared" si="2"/>
        <v>2</v>
      </c>
      <c r="L13" s="1"/>
      <c r="M13" s="1"/>
      <c r="N13" s="1"/>
      <c r="O13" s="1">
        <v>116</v>
      </c>
      <c r="P13" s="1">
        <f t="shared" si="4"/>
        <v>14.4</v>
      </c>
      <c r="Q13" s="5">
        <f t="shared" si="7"/>
        <v>40.400000000000006</v>
      </c>
      <c r="R13" s="5"/>
      <c r="S13" s="1"/>
      <c r="T13" s="1">
        <f t="shared" si="5"/>
        <v>11</v>
      </c>
      <c r="U13" s="1">
        <f t="shared" si="6"/>
        <v>8.1944444444444446</v>
      </c>
      <c r="V13" s="1">
        <v>12.4</v>
      </c>
      <c r="W13" s="1">
        <v>3.2</v>
      </c>
      <c r="X13" s="1">
        <v>4.8</v>
      </c>
      <c r="Y13" s="1">
        <v>5.6</v>
      </c>
      <c r="Z13" s="1">
        <v>4.2</v>
      </c>
      <c r="AA13" s="1">
        <v>4.8</v>
      </c>
      <c r="AB13" s="1"/>
      <c r="AC13" s="1">
        <f t="shared" si="3"/>
        <v>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40</v>
      </c>
      <c r="C14" s="1">
        <v>76</v>
      </c>
      <c r="D14" s="1">
        <v>27</v>
      </c>
      <c r="E14" s="1">
        <v>60</v>
      </c>
      <c r="F14" s="1">
        <v>16</v>
      </c>
      <c r="G14" s="6">
        <v>0.3</v>
      </c>
      <c r="H14" s="1">
        <v>40</v>
      </c>
      <c r="I14" s="1" t="s">
        <v>33</v>
      </c>
      <c r="J14" s="1">
        <v>75</v>
      </c>
      <c r="K14" s="1">
        <f t="shared" si="2"/>
        <v>-15</v>
      </c>
      <c r="L14" s="1"/>
      <c r="M14" s="1"/>
      <c r="N14" s="1">
        <v>31.400000000000009</v>
      </c>
      <c r="O14" s="1">
        <v>94.6</v>
      </c>
      <c r="P14" s="1">
        <f t="shared" si="4"/>
        <v>12</v>
      </c>
      <c r="Q14" s="5">
        <v>20</v>
      </c>
      <c r="R14" s="5"/>
      <c r="S14" s="1"/>
      <c r="T14" s="1">
        <f t="shared" si="5"/>
        <v>13.5</v>
      </c>
      <c r="U14" s="1">
        <f t="shared" si="6"/>
        <v>11.833333333333334</v>
      </c>
      <c r="V14" s="1">
        <v>14.6</v>
      </c>
      <c r="W14" s="1">
        <v>9.4</v>
      </c>
      <c r="X14" s="1">
        <v>5.2</v>
      </c>
      <c r="Y14" s="1">
        <v>5.6</v>
      </c>
      <c r="Z14" s="1">
        <v>9.8000000000000007</v>
      </c>
      <c r="AA14" s="1">
        <v>7</v>
      </c>
      <c r="AB14" s="1"/>
      <c r="AC14" s="1">
        <f t="shared" si="3"/>
        <v>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40</v>
      </c>
      <c r="C15" s="1">
        <v>12</v>
      </c>
      <c r="D15" s="1">
        <v>42</v>
      </c>
      <c r="E15" s="1">
        <v>9</v>
      </c>
      <c r="F15" s="1">
        <v>45</v>
      </c>
      <c r="G15" s="6">
        <v>0.4</v>
      </c>
      <c r="H15" s="1">
        <v>50</v>
      </c>
      <c r="I15" s="1" t="s">
        <v>33</v>
      </c>
      <c r="J15" s="1">
        <v>9</v>
      </c>
      <c r="K15" s="1">
        <f t="shared" si="2"/>
        <v>0</v>
      </c>
      <c r="L15" s="1"/>
      <c r="M15" s="1"/>
      <c r="N15" s="1"/>
      <c r="O15" s="1">
        <v>10</v>
      </c>
      <c r="P15" s="1">
        <f t="shared" si="4"/>
        <v>1.8</v>
      </c>
      <c r="Q15" s="5"/>
      <c r="R15" s="5"/>
      <c r="S15" s="1"/>
      <c r="T15" s="1">
        <f t="shared" si="5"/>
        <v>30.555555555555554</v>
      </c>
      <c r="U15" s="1">
        <f t="shared" si="6"/>
        <v>30.555555555555554</v>
      </c>
      <c r="V15" s="1">
        <v>0.8</v>
      </c>
      <c r="W15" s="1">
        <v>3</v>
      </c>
      <c r="X15" s="1">
        <v>3.8</v>
      </c>
      <c r="Y15" s="1">
        <v>4.5999999999999996</v>
      </c>
      <c r="Z15" s="1">
        <v>2.6</v>
      </c>
      <c r="AA15" s="1">
        <v>0.4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40</v>
      </c>
      <c r="C16" s="1">
        <v>-4</v>
      </c>
      <c r="D16" s="1">
        <v>160</v>
      </c>
      <c r="E16" s="1">
        <v>29</v>
      </c>
      <c r="F16" s="1">
        <v>124</v>
      </c>
      <c r="G16" s="6">
        <v>0.17</v>
      </c>
      <c r="H16" s="1">
        <v>180</v>
      </c>
      <c r="I16" s="1" t="s">
        <v>33</v>
      </c>
      <c r="J16" s="1">
        <v>24</v>
      </c>
      <c r="K16" s="1">
        <f t="shared" si="2"/>
        <v>5</v>
      </c>
      <c r="L16" s="1"/>
      <c r="M16" s="1"/>
      <c r="N16" s="1"/>
      <c r="O16" s="1">
        <v>50</v>
      </c>
      <c r="P16" s="1">
        <f t="shared" si="4"/>
        <v>5.8</v>
      </c>
      <c r="Q16" s="5"/>
      <c r="R16" s="5"/>
      <c r="S16" s="1"/>
      <c r="T16" s="1">
        <f t="shared" si="5"/>
        <v>30</v>
      </c>
      <c r="U16" s="1">
        <f t="shared" si="6"/>
        <v>30</v>
      </c>
      <c r="V16" s="1">
        <v>5</v>
      </c>
      <c r="W16" s="1">
        <v>10</v>
      </c>
      <c r="X16" s="1">
        <v>13</v>
      </c>
      <c r="Y16" s="1">
        <v>6.8</v>
      </c>
      <c r="Z16" s="1">
        <v>4.4000000000000004</v>
      </c>
      <c r="AA16" s="1">
        <v>7.6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40</v>
      </c>
      <c r="C17" s="1">
        <v>31</v>
      </c>
      <c r="D17" s="1">
        <v>18</v>
      </c>
      <c r="E17" s="1">
        <v>26</v>
      </c>
      <c r="F17" s="1">
        <v>4</v>
      </c>
      <c r="G17" s="6">
        <v>0.35</v>
      </c>
      <c r="H17" s="1">
        <v>45</v>
      </c>
      <c r="I17" s="1" t="s">
        <v>33</v>
      </c>
      <c r="J17" s="1">
        <v>28</v>
      </c>
      <c r="K17" s="1">
        <f t="shared" si="2"/>
        <v>-2</v>
      </c>
      <c r="L17" s="1"/>
      <c r="M17" s="1"/>
      <c r="N17" s="1">
        <v>31</v>
      </c>
      <c r="O17" s="1">
        <v>16</v>
      </c>
      <c r="P17" s="1">
        <f t="shared" si="4"/>
        <v>5.2</v>
      </c>
      <c r="Q17" s="5">
        <v>20</v>
      </c>
      <c r="R17" s="5"/>
      <c r="S17" s="1"/>
      <c r="T17" s="1">
        <f t="shared" si="5"/>
        <v>13.653846153846153</v>
      </c>
      <c r="U17" s="1">
        <f t="shared" si="6"/>
        <v>9.8076923076923066</v>
      </c>
      <c r="V17" s="1">
        <v>6.2</v>
      </c>
      <c r="W17" s="1">
        <v>5.8</v>
      </c>
      <c r="X17" s="1">
        <v>4</v>
      </c>
      <c r="Y17" s="1">
        <v>6</v>
      </c>
      <c r="Z17" s="1">
        <v>5.8</v>
      </c>
      <c r="AA17" s="1">
        <v>4</v>
      </c>
      <c r="AB17" s="1"/>
      <c r="AC17" s="1">
        <f t="shared" si="3"/>
        <v>7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40</v>
      </c>
      <c r="C18" s="1">
        <v>46</v>
      </c>
      <c r="D18" s="1">
        <v>12</v>
      </c>
      <c r="E18" s="1">
        <v>23</v>
      </c>
      <c r="F18" s="1">
        <v>18</v>
      </c>
      <c r="G18" s="6">
        <v>0.35</v>
      </c>
      <c r="H18" s="1">
        <v>45</v>
      </c>
      <c r="I18" s="1" t="s">
        <v>33</v>
      </c>
      <c r="J18" s="1">
        <v>25</v>
      </c>
      <c r="K18" s="1">
        <f t="shared" si="2"/>
        <v>-2</v>
      </c>
      <c r="L18" s="1"/>
      <c r="M18" s="1"/>
      <c r="N18" s="1">
        <v>22.8</v>
      </c>
      <c r="O18" s="1"/>
      <c r="P18" s="1">
        <f t="shared" si="4"/>
        <v>4.5999999999999996</v>
      </c>
      <c r="Q18" s="5">
        <f t="shared" si="7"/>
        <v>9.7999999999999936</v>
      </c>
      <c r="R18" s="5"/>
      <c r="S18" s="1"/>
      <c r="T18" s="1">
        <f t="shared" si="5"/>
        <v>11</v>
      </c>
      <c r="U18" s="1">
        <f t="shared" si="6"/>
        <v>8.8695652173913047</v>
      </c>
      <c r="V18" s="1">
        <v>5.4</v>
      </c>
      <c r="W18" s="1">
        <v>5.8</v>
      </c>
      <c r="X18" s="1">
        <v>3.8</v>
      </c>
      <c r="Y18" s="1">
        <v>5.4</v>
      </c>
      <c r="Z18" s="1">
        <v>6.2</v>
      </c>
      <c r="AA18" s="1">
        <v>2.2000000000000002</v>
      </c>
      <c r="AB18" s="1"/>
      <c r="AC18" s="1">
        <f t="shared" si="3"/>
        <v>3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32</v>
      </c>
      <c r="C19" s="1">
        <v>288.57100000000003</v>
      </c>
      <c r="D19" s="1">
        <v>285.62799999999999</v>
      </c>
      <c r="E19" s="1">
        <v>278.64999999999998</v>
      </c>
      <c r="F19" s="1">
        <v>257.755</v>
      </c>
      <c r="G19" s="6">
        <v>1</v>
      </c>
      <c r="H19" s="1">
        <v>55</v>
      </c>
      <c r="I19" s="1" t="s">
        <v>33</v>
      </c>
      <c r="J19" s="1">
        <v>265.77800000000002</v>
      </c>
      <c r="K19" s="1">
        <f t="shared" si="2"/>
        <v>12.871999999999957</v>
      </c>
      <c r="L19" s="1"/>
      <c r="M19" s="1"/>
      <c r="N19" s="1">
        <v>57.63350000000014</v>
      </c>
      <c r="O19" s="1">
        <v>175.3385999999999</v>
      </c>
      <c r="P19" s="1">
        <f t="shared" si="4"/>
        <v>55.73</v>
      </c>
      <c r="Q19" s="5">
        <f t="shared" si="7"/>
        <v>122.30289999999991</v>
      </c>
      <c r="R19" s="5"/>
      <c r="S19" s="1"/>
      <c r="T19" s="1">
        <f t="shared" si="5"/>
        <v>11</v>
      </c>
      <c r="U19" s="1">
        <f t="shared" si="6"/>
        <v>8.8054387224116297</v>
      </c>
      <c r="V19" s="1">
        <v>53.430799999999998</v>
      </c>
      <c r="W19" s="1">
        <v>52.820599999999999</v>
      </c>
      <c r="X19" s="1">
        <v>53.175800000000002</v>
      </c>
      <c r="Y19" s="1">
        <v>51.66</v>
      </c>
      <c r="Z19" s="1">
        <v>54.125800000000012</v>
      </c>
      <c r="AA19" s="1">
        <v>50.599600000000002</v>
      </c>
      <c r="AB19" s="1"/>
      <c r="AC19" s="1">
        <f t="shared" si="3"/>
        <v>122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32</v>
      </c>
      <c r="C20" s="1">
        <v>2457.5369999999998</v>
      </c>
      <c r="D20" s="1">
        <v>2439.8119999999999</v>
      </c>
      <c r="E20" s="1">
        <v>2067.473</v>
      </c>
      <c r="F20" s="1">
        <v>2436.1089999999999</v>
      </c>
      <c r="G20" s="6">
        <v>1</v>
      </c>
      <c r="H20" s="1">
        <v>50</v>
      </c>
      <c r="I20" s="1" t="s">
        <v>33</v>
      </c>
      <c r="J20" s="1">
        <v>2087.6039999999998</v>
      </c>
      <c r="K20" s="1">
        <f t="shared" si="2"/>
        <v>-20.130999999999858</v>
      </c>
      <c r="L20" s="1"/>
      <c r="M20" s="1"/>
      <c r="N20" s="1">
        <v>250</v>
      </c>
      <c r="O20" s="1">
        <v>1182.672</v>
      </c>
      <c r="P20" s="1">
        <f t="shared" si="4"/>
        <v>413.49459999999999</v>
      </c>
      <c r="Q20" s="5">
        <v>1200</v>
      </c>
      <c r="R20" s="5"/>
      <c r="S20" s="1"/>
      <c r="T20" s="1">
        <f t="shared" si="5"/>
        <v>12.258397086685051</v>
      </c>
      <c r="U20" s="1">
        <f t="shared" si="6"/>
        <v>9.3563035647865771</v>
      </c>
      <c r="V20" s="1">
        <v>420.15699999999998</v>
      </c>
      <c r="W20" s="1">
        <v>429.05180000000001</v>
      </c>
      <c r="X20" s="1">
        <v>438.08600000000001</v>
      </c>
      <c r="Y20" s="1">
        <v>452.03640000000001</v>
      </c>
      <c r="Z20" s="1">
        <v>463.25839999999999</v>
      </c>
      <c r="AA20" s="1">
        <v>466.02659999999997</v>
      </c>
      <c r="AB20" s="1"/>
      <c r="AC20" s="1">
        <f t="shared" si="3"/>
        <v>1200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50</v>
      </c>
      <c r="B21" s="11" t="s">
        <v>32</v>
      </c>
      <c r="C21" s="11"/>
      <c r="D21" s="11"/>
      <c r="E21" s="11">
        <v>0.878</v>
      </c>
      <c r="F21" s="11">
        <v>-0.878</v>
      </c>
      <c r="G21" s="12">
        <v>0</v>
      </c>
      <c r="H21" s="11" t="e">
        <v>#N/A</v>
      </c>
      <c r="I21" s="11" t="s">
        <v>54</v>
      </c>
      <c r="J21" s="11">
        <v>8.6</v>
      </c>
      <c r="K21" s="11">
        <f t="shared" si="2"/>
        <v>-7.7219999999999995</v>
      </c>
      <c r="L21" s="11"/>
      <c r="M21" s="11"/>
      <c r="N21" s="11"/>
      <c r="O21" s="11"/>
      <c r="P21" s="11">
        <f t="shared" si="4"/>
        <v>0.17560000000000001</v>
      </c>
      <c r="Q21" s="13"/>
      <c r="R21" s="13"/>
      <c r="S21" s="11"/>
      <c r="T21" s="11">
        <f t="shared" si="5"/>
        <v>-5</v>
      </c>
      <c r="U21" s="11">
        <f t="shared" si="6"/>
        <v>-5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/>
      <c r="AC21" s="1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32</v>
      </c>
      <c r="C22" s="1">
        <v>227.78399999999999</v>
      </c>
      <c r="D22" s="1">
        <v>448.98</v>
      </c>
      <c r="E22" s="1">
        <v>253.66399999999999</v>
      </c>
      <c r="F22" s="1">
        <v>387.90199999999999</v>
      </c>
      <c r="G22" s="6">
        <v>1</v>
      </c>
      <c r="H22" s="1">
        <v>55</v>
      </c>
      <c r="I22" s="1" t="s">
        <v>33</v>
      </c>
      <c r="J22" s="1">
        <v>267.10000000000002</v>
      </c>
      <c r="K22" s="1">
        <f t="shared" si="2"/>
        <v>-13.436000000000035</v>
      </c>
      <c r="L22" s="1"/>
      <c r="M22" s="1"/>
      <c r="N22" s="1">
        <v>60</v>
      </c>
      <c r="O22" s="1">
        <v>100</v>
      </c>
      <c r="P22" s="1">
        <f t="shared" si="4"/>
        <v>50.732799999999997</v>
      </c>
      <c r="Q22" s="5">
        <f>11*P22-O22-N22-F22</f>
        <v>10.158799999999985</v>
      </c>
      <c r="R22" s="5"/>
      <c r="S22" s="1"/>
      <c r="T22" s="1">
        <f t="shared" si="5"/>
        <v>11</v>
      </c>
      <c r="U22" s="1">
        <f t="shared" si="6"/>
        <v>10.799758735965689</v>
      </c>
      <c r="V22" s="1">
        <v>47.758800000000001</v>
      </c>
      <c r="W22" s="1">
        <v>63.8568</v>
      </c>
      <c r="X22" s="1">
        <v>63.333199999999998</v>
      </c>
      <c r="Y22" s="1">
        <v>48.202399999999997</v>
      </c>
      <c r="Z22" s="1">
        <v>52.910400000000003</v>
      </c>
      <c r="AA22" s="1">
        <v>59.352200000000003</v>
      </c>
      <c r="AB22" s="1"/>
      <c r="AC22" s="1">
        <f t="shared" si="3"/>
        <v>10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6" t="s">
        <v>52</v>
      </c>
      <c r="B23" s="16" t="s">
        <v>32</v>
      </c>
      <c r="C23" s="16"/>
      <c r="D23" s="16"/>
      <c r="E23" s="16"/>
      <c r="F23" s="16"/>
      <c r="G23" s="17">
        <v>0</v>
      </c>
      <c r="H23" s="16">
        <v>60</v>
      </c>
      <c r="I23" s="16" t="s">
        <v>33</v>
      </c>
      <c r="J23" s="16">
        <v>46.5</v>
      </c>
      <c r="K23" s="16">
        <f t="shared" si="2"/>
        <v>-46.5</v>
      </c>
      <c r="L23" s="16"/>
      <c r="M23" s="16"/>
      <c r="N23" s="16"/>
      <c r="O23" s="16"/>
      <c r="P23" s="16">
        <f t="shared" si="4"/>
        <v>0</v>
      </c>
      <c r="Q23" s="18"/>
      <c r="R23" s="18"/>
      <c r="S23" s="16"/>
      <c r="T23" s="16" t="e">
        <f t="shared" si="5"/>
        <v>#DIV/0!</v>
      </c>
      <c r="U23" s="16" t="e">
        <f t="shared" si="6"/>
        <v>#DIV/0!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2.1294</v>
      </c>
      <c r="AB23" s="16" t="s">
        <v>35</v>
      </c>
      <c r="AC23" s="16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53</v>
      </c>
      <c r="B24" s="11" t="s">
        <v>32</v>
      </c>
      <c r="C24" s="11"/>
      <c r="D24" s="11"/>
      <c r="E24" s="14">
        <v>23.279</v>
      </c>
      <c r="F24" s="14">
        <v>-23.279</v>
      </c>
      <c r="G24" s="12">
        <v>0</v>
      </c>
      <c r="H24" s="11">
        <v>60</v>
      </c>
      <c r="I24" s="11" t="s">
        <v>54</v>
      </c>
      <c r="J24" s="11">
        <v>345.3</v>
      </c>
      <c r="K24" s="11">
        <f t="shared" si="2"/>
        <v>-322.02100000000002</v>
      </c>
      <c r="L24" s="11"/>
      <c r="M24" s="11"/>
      <c r="N24" s="11"/>
      <c r="O24" s="11"/>
      <c r="P24" s="11">
        <f t="shared" si="4"/>
        <v>4.6558000000000002</v>
      </c>
      <c r="Q24" s="13"/>
      <c r="R24" s="13"/>
      <c r="S24" s="11"/>
      <c r="T24" s="11">
        <f t="shared" si="5"/>
        <v>-5</v>
      </c>
      <c r="U24" s="11">
        <f t="shared" si="6"/>
        <v>-5</v>
      </c>
      <c r="V24" s="11">
        <v>1.034</v>
      </c>
      <c r="W24" s="11">
        <v>0</v>
      </c>
      <c r="X24" s="11">
        <v>9.3769999999999989</v>
      </c>
      <c r="Y24" s="11">
        <v>257.79939999999999</v>
      </c>
      <c r="Z24" s="11">
        <v>311.39319999999998</v>
      </c>
      <c r="AA24" s="11">
        <v>360.5428</v>
      </c>
      <c r="AB24" s="11" t="s">
        <v>55</v>
      </c>
      <c r="AC24" s="1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32</v>
      </c>
      <c r="C25" s="1">
        <v>68.66</v>
      </c>
      <c r="D25" s="1">
        <v>15.92</v>
      </c>
      <c r="E25" s="1">
        <v>49.924999999999997</v>
      </c>
      <c r="F25" s="1">
        <v>21.53</v>
      </c>
      <c r="G25" s="6">
        <v>1</v>
      </c>
      <c r="H25" s="1">
        <v>50</v>
      </c>
      <c r="I25" s="1" t="s">
        <v>33</v>
      </c>
      <c r="J25" s="1">
        <v>51.607999999999997</v>
      </c>
      <c r="K25" s="1">
        <f t="shared" si="2"/>
        <v>-1.6829999999999998</v>
      </c>
      <c r="L25" s="1"/>
      <c r="M25" s="1"/>
      <c r="N25" s="1">
        <v>20.051800000000011</v>
      </c>
      <c r="O25" s="1">
        <v>39.840800000000002</v>
      </c>
      <c r="P25" s="1">
        <f t="shared" si="4"/>
        <v>9.9849999999999994</v>
      </c>
      <c r="Q25" s="5">
        <f t="shared" ref="Q25:Q26" si="8">11*P25-O25-N25-F25</f>
        <v>28.412399999999977</v>
      </c>
      <c r="R25" s="5"/>
      <c r="S25" s="1"/>
      <c r="T25" s="1">
        <f t="shared" si="5"/>
        <v>11</v>
      </c>
      <c r="U25" s="1">
        <f t="shared" si="6"/>
        <v>8.1544917376064117</v>
      </c>
      <c r="V25" s="1">
        <v>9.2737999999999996</v>
      </c>
      <c r="W25" s="1">
        <v>8.4591999999999992</v>
      </c>
      <c r="X25" s="1">
        <v>7.4036</v>
      </c>
      <c r="Y25" s="1">
        <v>9.3608000000000011</v>
      </c>
      <c r="Z25" s="1">
        <v>10.066800000000001</v>
      </c>
      <c r="AA25" s="1">
        <v>8.5595999999999997</v>
      </c>
      <c r="AB25" s="1"/>
      <c r="AC25" s="1">
        <f t="shared" si="3"/>
        <v>28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32</v>
      </c>
      <c r="C26" s="1">
        <v>235.95599999999999</v>
      </c>
      <c r="D26" s="1">
        <v>462.483</v>
      </c>
      <c r="E26" s="1">
        <v>290.98399999999998</v>
      </c>
      <c r="F26" s="1">
        <v>364.017</v>
      </c>
      <c r="G26" s="6">
        <v>1</v>
      </c>
      <c r="H26" s="1">
        <v>55</v>
      </c>
      <c r="I26" s="1" t="s">
        <v>33</v>
      </c>
      <c r="J26" s="1">
        <v>278.37599999999998</v>
      </c>
      <c r="K26" s="1">
        <f t="shared" si="2"/>
        <v>12.608000000000004</v>
      </c>
      <c r="L26" s="1"/>
      <c r="M26" s="1"/>
      <c r="N26" s="1">
        <v>62.223799999999869</v>
      </c>
      <c r="O26" s="1">
        <v>49.61740000000006</v>
      </c>
      <c r="P26" s="1">
        <f t="shared" si="4"/>
        <v>58.196799999999996</v>
      </c>
      <c r="Q26" s="5">
        <f t="shared" si="8"/>
        <v>164.30660000000006</v>
      </c>
      <c r="R26" s="5"/>
      <c r="S26" s="1"/>
      <c r="T26" s="1">
        <f t="shared" si="5"/>
        <v>11.000000000000002</v>
      </c>
      <c r="U26" s="1">
        <f t="shared" si="6"/>
        <v>8.1767073103675791</v>
      </c>
      <c r="V26" s="1">
        <v>53.841600000000007</v>
      </c>
      <c r="W26" s="1">
        <v>64.353999999999999</v>
      </c>
      <c r="X26" s="1">
        <v>64.551599999999993</v>
      </c>
      <c r="Y26" s="1">
        <v>50.942</v>
      </c>
      <c r="Z26" s="1">
        <v>54.0792</v>
      </c>
      <c r="AA26" s="1">
        <v>58.028200000000012</v>
      </c>
      <c r="AB26" s="1"/>
      <c r="AC26" s="1">
        <f t="shared" si="3"/>
        <v>164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58</v>
      </c>
      <c r="B27" s="11" t="s">
        <v>32</v>
      </c>
      <c r="C27" s="11">
        <v>1437.0029999999999</v>
      </c>
      <c r="D27" s="11">
        <v>2684.375</v>
      </c>
      <c r="E27" s="14">
        <v>1870.2729999999999</v>
      </c>
      <c r="F27" s="14">
        <v>1903.278</v>
      </c>
      <c r="G27" s="12">
        <v>0</v>
      </c>
      <c r="H27" s="11">
        <v>60</v>
      </c>
      <c r="I27" s="11" t="s">
        <v>59</v>
      </c>
      <c r="J27" s="11">
        <v>1810.104</v>
      </c>
      <c r="K27" s="11">
        <f t="shared" si="2"/>
        <v>60.168999999999869</v>
      </c>
      <c r="L27" s="11"/>
      <c r="M27" s="11"/>
      <c r="N27" s="11">
        <v>300</v>
      </c>
      <c r="O27" s="11"/>
      <c r="P27" s="11">
        <f t="shared" si="4"/>
        <v>374.05459999999999</v>
      </c>
      <c r="Q27" s="13"/>
      <c r="R27" s="13"/>
      <c r="S27" s="11"/>
      <c r="T27" s="11">
        <f t="shared" si="5"/>
        <v>5.8902577324272984</v>
      </c>
      <c r="U27" s="11">
        <f t="shared" si="6"/>
        <v>5.8902577324272984</v>
      </c>
      <c r="V27" s="11">
        <v>378.01560000000001</v>
      </c>
      <c r="W27" s="11">
        <v>368.3356</v>
      </c>
      <c r="X27" s="11">
        <v>365.80220000000003</v>
      </c>
      <c r="Y27" s="11">
        <v>343.61559999999997</v>
      </c>
      <c r="Z27" s="11">
        <v>324.58659999999998</v>
      </c>
      <c r="AA27" s="11">
        <v>347.81180000000001</v>
      </c>
      <c r="AB27" s="11" t="s">
        <v>55</v>
      </c>
      <c r="AC27" s="1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60</v>
      </c>
      <c r="B28" s="11" t="s">
        <v>32</v>
      </c>
      <c r="C28" s="11"/>
      <c r="D28" s="11"/>
      <c r="E28" s="14">
        <v>10.4</v>
      </c>
      <c r="F28" s="14">
        <v>-41.164999999999999</v>
      </c>
      <c r="G28" s="12">
        <v>0</v>
      </c>
      <c r="H28" s="11">
        <v>60</v>
      </c>
      <c r="I28" s="11" t="s">
        <v>59</v>
      </c>
      <c r="J28" s="11">
        <v>234</v>
      </c>
      <c r="K28" s="11">
        <f t="shared" si="2"/>
        <v>-223.6</v>
      </c>
      <c r="L28" s="11"/>
      <c r="M28" s="11"/>
      <c r="N28" s="11"/>
      <c r="O28" s="11"/>
      <c r="P28" s="11">
        <f t="shared" si="4"/>
        <v>2.08</v>
      </c>
      <c r="Q28" s="13"/>
      <c r="R28" s="13"/>
      <c r="S28" s="11"/>
      <c r="T28" s="11">
        <f t="shared" si="5"/>
        <v>-19.790865384615383</v>
      </c>
      <c r="U28" s="11">
        <f t="shared" si="6"/>
        <v>-19.790865384615383</v>
      </c>
      <c r="V28" s="11">
        <v>7.1918000000000006</v>
      </c>
      <c r="W28" s="11">
        <v>5.9790000000000001</v>
      </c>
      <c r="X28" s="11">
        <v>-0.17399999999999999</v>
      </c>
      <c r="Y28" s="11">
        <v>34.549400000000013</v>
      </c>
      <c r="Z28" s="11">
        <v>34.549400000000013</v>
      </c>
      <c r="AA28" s="11">
        <v>175.97120000000001</v>
      </c>
      <c r="AB28" s="11" t="s">
        <v>55</v>
      </c>
      <c r="AC28" s="1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32</v>
      </c>
      <c r="C29" s="1">
        <v>73.775000000000006</v>
      </c>
      <c r="D29" s="1">
        <v>296.58999999999997</v>
      </c>
      <c r="E29" s="1">
        <v>129.22300000000001</v>
      </c>
      <c r="F29" s="1">
        <v>219.94900000000001</v>
      </c>
      <c r="G29" s="6">
        <v>1</v>
      </c>
      <c r="H29" s="1">
        <v>60</v>
      </c>
      <c r="I29" s="1" t="s">
        <v>33</v>
      </c>
      <c r="J29" s="1">
        <v>126.8</v>
      </c>
      <c r="K29" s="1">
        <f t="shared" si="2"/>
        <v>2.423000000000016</v>
      </c>
      <c r="L29" s="1"/>
      <c r="M29" s="1"/>
      <c r="N29" s="1">
        <v>32.632800000000053</v>
      </c>
      <c r="O29" s="1">
        <v>50</v>
      </c>
      <c r="P29" s="1">
        <f t="shared" si="4"/>
        <v>25.844600000000003</v>
      </c>
      <c r="Q29" s="5">
        <v>50</v>
      </c>
      <c r="R29" s="5"/>
      <c r="S29" s="1"/>
      <c r="T29" s="1">
        <f t="shared" si="5"/>
        <v>13.642377904862137</v>
      </c>
      <c r="U29" s="1">
        <f t="shared" si="6"/>
        <v>11.707737786616933</v>
      </c>
      <c r="V29" s="1">
        <v>26.180599999999998</v>
      </c>
      <c r="W29" s="1">
        <v>34.290799999999997</v>
      </c>
      <c r="X29" s="1">
        <v>35.856000000000002</v>
      </c>
      <c r="Y29" s="1">
        <v>26.171600000000002</v>
      </c>
      <c r="Z29" s="1">
        <v>24.262599999999999</v>
      </c>
      <c r="AA29" s="1">
        <v>29.19</v>
      </c>
      <c r="AB29" s="1"/>
      <c r="AC29" s="1">
        <f t="shared" si="3"/>
        <v>50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64.245000000000005</v>
      </c>
      <c r="D30" s="1">
        <v>242.35400000000001</v>
      </c>
      <c r="E30" s="1">
        <v>83.143000000000001</v>
      </c>
      <c r="F30" s="1">
        <v>209.45500000000001</v>
      </c>
      <c r="G30" s="6">
        <v>1</v>
      </c>
      <c r="H30" s="1">
        <v>60</v>
      </c>
      <c r="I30" s="1" t="s">
        <v>33</v>
      </c>
      <c r="J30" s="1">
        <v>108.176</v>
      </c>
      <c r="K30" s="1">
        <f t="shared" si="2"/>
        <v>-25.033000000000001</v>
      </c>
      <c r="L30" s="1"/>
      <c r="M30" s="1"/>
      <c r="N30" s="1">
        <v>35.013999999999967</v>
      </c>
      <c r="O30" s="1">
        <v>40</v>
      </c>
      <c r="P30" s="1">
        <f t="shared" si="4"/>
        <v>16.628599999999999</v>
      </c>
      <c r="Q30" s="5"/>
      <c r="R30" s="5"/>
      <c r="S30" s="1"/>
      <c r="T30" s="1">
        <f t="shared" si="5"/>
        <v>17.107212874204684</v>
      </c>
      <c r="U30" s="1">
        <f t="shared" si="6"/>
        <v>17.107212874204684</v>
      </c>
      <c r="V30" s="1">
        <v>16.513200000000001</v>
      </c>
      <c r="W30" s="1">
        <v>28.686399999999999</v>
      </c>
      <c r="X30" s="1">
        <v>29.206199999999999</v>
      </c>
      <c r="Y30" s="1">
        <v>19.991800000000001</v>
      </c>
      <c r="Z30" s="1">
        <v>21.057200000000002</v>
      </c>
      <c r="AA30" s="1">
        <v>24.063400000000001</v>
      </c>
      <c r="AB30" s="1"/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120.58199999999999</v>
      </c>
      <c r="D31" s="1">
        <v>258.36099999999999</v>
      </c>
      <c r="E31" s="1">
        <v>119.495</v>
      </c>
      <c r="F31" s="1">
        <v>223.48500000000001</v>
      </c>
      <c r="G31" s="6">
        <v>1</v>
      </c>
      <c r="H31" s="1">
        <v>60</v>
      </c>
      <c r="I31" s="1" t="s">
        <v>33</v>
      </c>
      <c r="J31" s="1">
        <v>111</v>
      </c>
      <c r="K31" s="1">
        <f t="shared" si="2"/>
        <v>8.4950000000000045</v>
      </c>
      <c r="L31" s="1"/>
      <c r="M31" s="1"/>
      <c r="N31" s="1">
        <v>93.326999999999998</v>
      </c>
      <c r="O31" s="1">
        <v>50</v>
      </c>
      <c r="P31" s="1">
        <f t="shared" si="4"/>
        <v>23.899000000000001</v>
      </c>
      <c r="Q31" s="5"/>
      <c r="R31" s="5"/>
      <c r="S31" s="1"/>
      <c r="T31" s="1">
        <f t="shared" si="5"/>
        <v>15.348424620276999</v>
      </c>
      <c r="U31" s="1">
        <f t="shared" si="6"/>
        <v>15.348424620276999</v>
      </c>
      <c r="V31" s="1">
        <v>23.382400000000001</v>
      </c>
      <c r="W31" s="1">
        <v>39.576999999999998</v>
      </c>
      <c r="X31" s="1">
        <v>37.630200000000002</v>
      </c>
      <c r="Y31" s="1">
        <v>24.59</v>
      </c>
      <c r="Z31" s="1">
        <v>25.488600000000002</v>
      </c>
      <c r="AA31" s="1">
        <v>34.996200000000002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32</v>
      </c>
      <c r="C32" s="1">
        <v>32.082000000000001</v>
      </c>
      <c r="D32" s="1">
        <v>16.634</v>
      </c>
      <c r="E32" s="1">
        <v>18.63</v>
      </c>
      <c r="F32" s="1">
        <v>23.815000000000001</v>
      </c>
      <c r="G32" s="6">
        <v>1</v>
      </c>
      <c r="H32" s="1">
        <v>35</v>
      </c>
      <c r="I32" s="1" t="s">
        <v>33</v>
      </c>
      <c r="J32" s="1">
        <v>27.2</v>
      </c>
      <c r="K32" s="1">
        <f t="shared" si="2"/>
        <v>-8.57</v>
      </c>
      <c r="L32" s="1"/>
      <c r="M32" s="1"/>
      <c r="N32" s="1"/>
      <c r="O32" s="1">
        <v>21.777000000000001</v>
      </c>
      <c r="P32" s="1">
        <f t="shared" si="4"/>
        <v>3.726</v>
      </c>
      <c r="Q32" s="5"/>
      <c r="R32" s="5"/>
      <c r="S32" s="1"/>
      <c r="T32" s="1">
        <f t="shared" si="5"/>
        <v>12.236178207192699</v>
      </c>
      <c r="U32" s="1">
        <f t="shared" si="6"/>
        <v>12.236178207192699</v>
      </c>
      <c r="V32" s="1">
        <v>4.1643999999999997</v>
      </c>
      <c r="W32" s="1">
        <v>2.7582</v>
      </c>
      <c r="X32" s="1">
        <v>2.6248</v>
      </c>
      <c r="Y32" s="1">
        <v>3.173</v>
      </c>
      <c r="Z32" s="1">
        <v>4.87</v>
      </c>
      <c r="AA32" s="1">
        <v>7.7736000000000001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65</v>
      </c>
      <c r="B33" s="16" t="s">
        <v>32</v>
      </c>
      <c r="C33" s="16"/>
      <c r="D33" s="16"/>
      <c r="E33" s="16"/>
      <c r="F33" s="16"/>
      <c r="G33" s="17">
        <v>0</v>
      </c>
      <c r="H33" s="16">
        <v>30</v>
      </c>
      <c r="I33" s="16" t="s">
        <v>33</v>
      </c>
      <c r="J33" s="16"/>
      <c r="K33" s="16">
        <f t="shared" si="2"/>
        <v>0</v>
      </c>
      <c r="L33" s="16"/>
      <c r="M33" s="16"/>
      <c r="N33" s="16"/>
      <c r="O33" s="16"/>
      <c r="P33" s="16">
        <f t="shared" si="4"/>
        <v>0</v>
      </c>
      <c r="Q33" s="18"/>
      <c r="R33" s="18"/>
      <c r="S33" s="16"/>
      <c r="T33" s="16" t="e">
        <f t="shared" si="5"/>
        <v>#DIV/0!</v>
      </c>
      <c r="U33" s="16" t="e">
        <f t="shared" si="6"/>
        <v>#DIV/0!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 t="s">
        <v>35</v>
      </c>
      <c r="AC33" s="16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32</v>
      </c>
      <c r="C34" s="1">
        <v>93.123999999999995</v>
      </c>
      <c r="D34" s="1">
        <v>159.83500000000001</v>
      </c>
      <c r="E34" s="1">
        <v>102.181</v>
      </c>
      <c r="F34" s="1">
        <v>139.93600000000001</v>
      </c>
      <c r="G34" s="6">
        <v>1</v>
      </c>
      <c r="H34" s="1">
        <v>30</v>
      </c>
      <c r="I34" s="1" t="s">
        <v>33</v>
      </c>
      <c r="J34" s="1">
        <v>101.97</v>
      </c>
      <c r="K34" s="1">
        <f t="shared" si="2"/>
        <v>0.21099999999999852</v>
      </c>
      <c r="L34" s="1"/>
      <c r="M34" s="1"/>
      <c r="N34" s="1">
        <v>66.012199999999993</v>
      </c>
      <c r="O34" s="1">
        <v>20</v>
      </c>
      <c r="P34" s="1">
        <f t="shared" si="4"/>
        <v>20.436199999999999</v>
      </c>
      <c r="Q34" s="5">
        <v>50</v>
      </c>
      <c r="R34" s="5"/>
      <c r="S34" s="1"/>
      <c r="T34" s="1">
        <f t="shared" si="5"/>
        <v>13.502911500181051</v>
      </c>
      <c r="U34" s="1">
        <f t="shared" si="6"/>
        <v>11.056272692574939</v>
      </c>
      <c r="V34" s="1">
        <v>20.4422</v>
      </c>
      <c r="W34" s="1">
        <v>27.216200000000001</v>
      </c>
      <c r="X34" s="1">
        <v>26.907800000000002</v>
      </c>
      <c r="Y34" s="1">
        <v>21.162400000000002</v>
      </c>
      <c r="Z34" s="1">
        <v>25.159199999999998</v>
      </c>
      <c r="AA34" s="1">
        <v>26.494199999999999</v>
      </c>
      <c r="AB34" s="1"/>
      <c r="AC34" s="1">
        <f t="shared" si="3"/>
        <v>50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32</v>
      </c>
      <c r="C35" s="1">
        <v>65.531000000000006</v>
      </c>
      <c r="D35" s="1">
        <v>247.417</v>
      </c>
      <c r="E35" s="1">
        <v>67.584999999999994</v>
      </c>
      <c r="F35" s="1">
        <v>213.17500000000001</v>
      </c>
      <c r="G35" s="6">
        <v>1</v>
      </c>
      <c r="H35" s="1">
        <v>30</v>
      </c>
      <c r="I35" s="1" t="s">
        <v>33</v>
      </c>
      <c r="J35" s="1">
        <v>113.739</v>
      </c>
      <c r="K35" s="1">
        <f t="shared" si="2"/>
        <v>-46.154000000000011</v>
      </c>
      <c r="L35" s="1"/>
      <c r="M35" s="1"/>
      <c r="N35" s="1">
        <v>120</v>
      </c>
      <c r="O35" s="1">
        <v>30</v>
      </c>
      <c r="P35" s="1">
        <f t="shared" si="4"/>
        <v>13.516999999999999</v>
      </c>
      <c r="Q35" s="5"/>
      <c r="R35" s="5"/>
      <c r="S35" s="1"/>
      <c r="T35" s="1">
        <f t="shared" si="5"/>
        <v>26.868018051342755</v>
      </c>
      <c r="U35" s="1">
        <f t="shared" si="6"/>
        <v>26.868018051342755</v>
      </c>
      <c r="V35" s="1">
        <v>16.380400000000002</v>
      </c>
      <c r="W35" s="1">
        <v>36.069400000000002</v>
      </c>
      <c r="X35" s="1">
        <v>37.235599999999998</v>
      </c>
      <c r="Y35" s="1">
        <v>23.492799999999999</v>
      </c>
      <c r="Z35" s="1">
        <v>22.939399999999999</v>
      </c>
      <c r="AA35" s="1">
        <v>32.744399999999999</v>
      </c>
      <c r="AB35" s="1"/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6" t="s">
        <v>68</v>
      </c>
      <c r="B36" s="16" t="s">
        <v>32</v>
      </c>
      <c r="C36" s="16">
        <v>56</v>
      </c>
      <c r="D36" s="16"/>
      <c r="E36" s="16"/>
      <c r="F36" s="16">
        <v>56</v>
      </c>
      <c r="G36" s="17">
        <v>0</v>
      </c>
      <c r="H36" s="16">
        <v>45</v>
      </c>
      <c r="I36" s="16" t="s">
        <v>33</v>
      </c>
      <c r="J36" s="16">
        <v>2.6</v>
      </c>
      <c r="K36" s="16">
        <f t="shared" si="2"/>
        <v>-2.6</v>
      </c>
      <c r="L36" s="16"/>
      <c r="M36" s="16"/>
      <c r="N36" s="16"/>
      <c r="O36" s="16"/>
      <c r="P36" s="16">
        <f t="shared" si="4"/>
        <v>0</v>
      </c>
      <c r="Q36" s="18"/>
      <c r="R36" s="18"/>
      <c r="S36" s="16"/>
      <c r="T36" s="16" t="e">
        <f t="shared" si="5"/>
        <v>#DIV/0!</v>
      </c>
      <c r="U36" s="16" t="e">
        <f t="shared" si="6"/>
        <v>#DIV/0!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9" t="s">
        <v>148</v>
      </c>
      <c r="AC36" s="16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6" t="s">
        <v>69</v>
      </c>
      <c r="B37" s="16" t="s">
        <v>32</v>
      </c>
      <c r="C37" s="16"/>
      <c r="D37" s="16"/>
      <c r="E37" s="16"/>
      <c r="F37" s="16"/>
      <c r="G37" s="17">
        <v>0</v>
      </c>
      <c r="H37" s="16">
        <v>40</v>
      </c>
      <c r="I37" s="16" t="s">
        <v>33</v>
      </c>
      <c r="J37" s="16"/>
      <c r="K37" s="16">
        <f t="shared" si="2"/>
        <v>0</v>
      </c>
      <c r="L37" s="16"/>
      <c r="M37" s="16"/>
      <c r="N37" s="16"/>
      <c r="O37" s="16"/>
      <c r="P37" s="16">
        <f t="shared" si="4"/>
        <v>0</v>
      </c>
      <c r="Q37" s="18"/>
      <c r="R37" s="18"/>
      <c r="S37" s="16"/>
      <c r="T37" s="16" t="e">
        <f t="shared" si="5"/>
        <v>#DIV/0!</v>
      </c>
      <c r="U37" s="16" t="e">
        <f t="shared" si="6"/>
        <v>#DIV/0!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 t="s">
        <v>35</v>
      </c>
      <c r="AC37" s="16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32</v>
      </c>
      <c r="C38" s="1">
        <v>419.98399999999998</v>
      </c>
      <c r="D38" s="1">
        <v>757.34400000000005</v>
      </c>
      <c r="E38" s="1">
        <v>532.18499999999995</v>
      </c>
      <c r="F38" s="1">
        <v>546.21600000000001</v>
      </c>
      <c r="G38" s="6">
        <v>1</v>
      </c>
      <c r="H38" s="1">
        <v>40</v>
      </c>
      <c r="I38" s="1" t="s">
        <v>33</v>
      </c>
      <c r="J38" s="1">
        <v>508.15</v>
      </c>
      <c r="K38" s="1">
        <f t="shared" ref="K38:K69" si="9">E38-J38</f>
        <v>24.034999999999968</v>
      </c>
      <c r="L38" s="1"/>
      <c r="M38" s="1"/>
      <c r="N38" s="1">
        <v>100</v>
      </c>
      <c r="O38" s="1">
        <v>349.48549999999989</v>
      </c>
      <c r="P38" s="1">
        <f t="shared" si="4"/>
        <v>106.43699999999998</v>
      </c>
      <c r="Q38" s="5">
        <f t="shared" ref="Q38:Q60" si="10">11*P38-O38-N38-F38</f>
        <v>175.10549999999989</v>
      </c>
      <c r="R38" s="5"/>
      <c r="S38" s="1"/>
      <c r="T38" s="1">
        <f t="shared" si="5"/>
        <v>11</v>
      </c>
      <c r="U38" s="1">
        <f t="shared" si="6"/>
        <v>9.3548437103638769</v>
      </c>
      <c r="V38" s="1">
        <v>108.4524</v>
      </c>
      <c r="W38" s="1">
        <v>109.4054</v>
      </c>
      <c r="X38" s="1">
        <v>110.5172</v>
      </c>
      <c r="Y38" s="1">
        <v>99.142200000000003</v>
      </c>
      <c r="Z38" s="1">
        <v>97.256399999999999</v>
      </c>
      <c r="AA38" s="1">
        <v>98.607600000000005</v>
      </c>
      <c r="AB38" s="1"/>
      <c r="AC38" s="1">
        <f t="shared" ref="AC38:AC69" si="11">ROUND(Q38*G38,0)</f>
        <v>175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32</v>
      </c>
      <c r="C39" s="1">
        <v>86.611999999999995</v>
      </c>
      <c r="D39" s="1">
        <v>50.228000000000002</v>
      </c>
      <c r="E39" s="1">
        <v>38.301000000000002</v>
      </c>
      <c r="F39" s="1">
        <v>89.188000000000002</v>
      </c>
      <c r="G39" s="6">
        <v>1</v>
      </c>
      <c r="H39" s="1">
        <v>35</v>
      </c>
      <c r="I39" s="1" t="s">
        <v>33</v>
      </c>
      <c r="J39" s="1">
        <v>38.9</v>
      </c>
      <c r="K39" s="1">
        <f t="shared" si="9"/>
        <v>-0.59899999999999665</v>
      </c>
      <c r="L39" s="1"/>
      <c r="M39" s="1"/>
      <c r="N39" s="1">
        <v>13.058800000000019</v>
      </c>
      <c r="O39" s="1">
        <v>20</v>
      </c>
      <c r="P39" s="1">
        <f t="shared" si="4"/>
        <v>7.6602000000000006</v>
      </c>
      <c r="Q39" s="5"/>
      <c r="R39" s="5"/>
      <c r="S39" s="1"/>
      <c r="T39" s="1">
        <f t="shared" si="5"/>
        <v>15.958695595415264</v>
      </c>
      <c r="U39" s="1">
        <f t="shared" si="6"/>
        <v>15.958695595415264</v>
      </c>
      <c r="V39" s="1">
        <v>9.232800000000001</v>
      </c>
      <c r="W39" s="1">
        <v>11.805999999999999</v>
      </c>
      <c r="X39" s="1">
        <v>11.8606</v>
      </c>
      <c r="Y39" s="1">
        <v>14.3216</v>
      </c>
      <c r="Z39" s="1">
        <v>16.5136</v>
      </c>
      <c r="AA39" s="1">
        <v>10.709</v>
      </c>
      <c r="AB39" s="1"/>
      <c r="AC39" s="1">
        <f t="shared" si="11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32</v>
      </c>
      <c r="C40" s="1">
        <v>15.676</v>
      </c>
      <c r="D40" s="1"/>
      <c r="E40" s="1">
        <v>5.2190000000000003</v>
      </c>
      <c r="F40" s="1">
        <v>10.457000000000001</v>
      </c>
      <c r="G40" s="6">
        <v>1</v>
      </c>
      <c r="H40" s="1">
        <v>45</v>
      </c>
      <c r="I40" s="1" t="s">
        <v>33</v>
      </c>
      <c r="J40" s="1">
        <v>5.22</v>
      </c>
      <c r="K40" s="1">
        <f t="shared" si="9"/>
        <v>-9.9999999999944578E-4</v>
      </c>
      <c r="L40" s="1"/>
      <c r="M40" s="1"/>
      <c r="N40" s="1"/>
      <c r="O40" s="1">
        <v>5</v>
      </c>
      <c r="P40" s="1">
        <f t="shared" si="4"/>
        <v>1.0438000000000001</v>
      </c>
      <c r="Q40" s="5"/>
      <c r="R40" s="5"/>
      <c r="S40" s="1"/>
      <c r="T40" s="1">
        <f t="shared" si="5"/>
        <v>14.808392412339529</v>
      </c>
      <c r="U40" s="1">
        <f t="shared" si="6"/>
        <v>14.808392412339529</v>
      </c>
      <c r="V40" s="1">
        <v>1.0438000000000001</v>
      </c>
      <c r="W40" s="1">
        <v>0</v>
      </c>
      <c r="X40" s="1">
        <v>0</v>
      </c>
      <c r="Y40" s="1">
        <v>0.26960000000000001</v>
      </c>
      <c r="Z40" s="1">
        <v>0.26960000000000001</v>
      </c>
      <c r="AA40" s="1">
        <v>0.26979999999999998</v>
      </c>
      <c r="AB40" s="1"/>
      <c r="AC40" s="1">
        <f t="shared" si="11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32</v>
      </c>
      <c r="C41" s="1">
        <v>27.773</v>
      </c>
      <c r="D41" s="1">
        <v>7.7519999999999998</v>
      </c>
      <c r="E41" s="1">
        <v>35.741</v>
      </c>
      <c r="F41" s="1">
        <v>-4.1769999999999996</v>
      </c>
      <c r="G41" s="6">
        <v>1</v>
      </c>
      <c r="H41" s="1">
        <v>30</v>
      </c>
      <c r="I41" s="1" t="s">
        <v>33</v>
      </c>
      <c r="J41" s="1">
        <v>35.299999999999997</v>
      </c>
      <c r="K41" s="1">
        <f t="shared" si="9"/>
        <v>0.4410000000000025</v>
      </c>
      <c r="L41" s="1"/>
      <c r="M41" s="1"/>
      <c r="N41" s="1">
        <v>10</v>
      </c>
      <c r="O41" s="1">
        <v>60</v>
      </c>
      <c r="P41" s="1">
        <f t="shared" si="4"/>
        <v>7.1482000000000001</v>
      </c>
      <c r="Q41" s="5">
        <v>10</v>
      </c>
      <c r="R41" s="5"/>
      <c r="S41" s="1"/>
      <c r="T41" s="1">
        <f t="shared" si="5"/>
        <v>10.607285750258807</v>
      </c>
      <c r="U41" s="1">
        <f t="shared" si="6"/>
        <v>9.208332167538682</v>
      </c>
      <c r="V41" s="1">
        <v>7.4188000000000001</v>
      </c>
      <c r="W41" s="1">
        <v>3.3580000000000001</v>
      </c>
      <c r="X41" s="1">
        <v>3.3346</v>
      </c>
      <c r="Y41" s="1">
        <v>-0.52659999999999996</v>
      </c>
      <c r="Z41" s="1">
        <v>-1.2954000000000001</v>
      </c>
      <c r="AA41" s="1">
        <v>5.7110000000000003</v>
      </c>
      <c r="AB41" s="1"/>
      <c r="AC41" s="1">
        <f t="shared" si="11"/>
        <v>10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32</v>
      </c>
      <c r="C42" s="1">
        <v>251.02099999999999</v>
      </c>
      <c r="D42" s="1">
        <v>465.56700000000001</v>
      </c>
      <c r="E42" s="1">
        <v>288.27999999999997</v>
      </c>
      <c r="F42" s="1">
        <v>362.48</v>
      </c>
      <c r="G42" s="6">
        <v>1</v>
      </c>
      <c r="H42" s="1">
        <v>45</v>
      </c>
      <c r="I42" s="1" t="s">
        <v>33</v>
      </c>
      <c r="J42" s="1">
        <v>292.851</v>
      </c>
      <c r="K42" s="1">
        <f t="shared" si="9"/>
        <v>-4.5710000000000264</v>
      </c>
      <c r="L42" s="1"/>
      <c r="M42" s="1"/>
      <c r="N42" s="1">
        <v>88.19259999999997</v>
      </c>
      <c r="O42" s="1">
        <v>97.291300000000206</v>
      </c>
      <c r="P42" s="1">
        <f t="shared" si="4"/>
        <v>57.655999999999992</v>
      </c>
      <c r="Q42" s="5">
        <f t="shared" si="10"/>
        <v>86.2520999999997</v>
      </c>
      <c r="R42" s="5"/>
      <c r="S42" s="1"/>
      <c r="T42" s="1">
        <f t="shared" si="5"/>
        <v>11</v>
      </c>
      <c r="U42" s="1">
        <f t="shared" si="6"/>
        <v>9.5040221312612783</v>
      </c>
      <c r="V42" s="1">
        <v>59.922400000000003</v>
      </c>
      <c r="W42" s="1">
        <v>65.724999999999994</v>
      </c>
      <c r="X42" s="1">
        <v>66.313199999999995</v>
      </c>
      <c r="Y42" s="1">
        <v>60.005000000000003</v>
      </c>
      <c r="Z42" s="1">
        <v>56.815600000000003</v>
      </c>
      <c r="AA42" s="1">
        <v>67.203800000000001</v>
      </c>
      <c r="AB42" s="1"/>
      <c r="AC42" s="1">
        <f t="shared" si="11"/>
        <v>86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32</v>
      </c>
      <c r="C43" s="1">
        <v>202.68100000000001</v>
      </c>
      <c r="D43" s="1">
        <v>287.55799999999999</v>
      </c>
      <c r="E43" s="1">
        <v>214.29300000000001</v>
      </c>
      <c r="F43" s="1">
        <v>228.667</v>
      </c>
      <c r="G43" s="6">
        <v>1</v>
      </c>
      <c r="H43" s="1">
        <v>45</v>
      </c>
      <c r="I43" s="1" t="s">
        <v>33</v>
      </c>
      <c r="J43" s="1">
        <v>217</v>
      </c>
      <c r="K43" s="1">
        <f t="shared" si="9"/>
        <v>-2.7069999999999936</v>
      </c>
      <c r="L43" s="1"/>
      <c r="M43" s="1"/>
      <c r="N43" s="1">
        <v>27.354300000000109</v>
      </c>
      <c r="O43" s="1">
        <v>149.68620000000001</v>
      </c>
      <c r="P43" s="1">
        <f t="shared" si="4"/>
        <v>42.858600000000003</v>
      </c>
      <c r="Q43" s="5">
        <f t="shared" si="10"/>
        <v>65.73709999999997</v>
      </c>
      <c r="R43" s="5"/>
      <c r="S43" s="1"/>
      <c r="T43" s="1">
        <f t="shared" si="5"/>
        <v>11</v>
      </c>
      <c r="U43" s="1">
        <f t="shared" si="6"/>
        <v>9.4661864829929137</v>
      </c>
      <c r="V43" s="1">
        <v>44.014400000000002</v>
      </c>
      <c r="W43" s="1">
        <v>41.723399999999998</v>
      </c>
      <c r="X43" s="1">
        <v>45.160200000000003</v>
      </c>
      <c r="Y43" s="1">
        <v>47.0092</v>
      </c>
      <c r="Z43" s="1">
        <v>42.081400000000002</v>
      </c>
      <c r="AA43" s="1">
        <v>46.331000000000003</v>
      </c>
      <c r="AB43" s="1"/>
      <c r="AC43" s="1">
        <f t="shared" si="11"/>
        <v>66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32</v>
      </c>
      <c r="C44" s="1">
        <v>21.495999999999999</v>
      </c>
      <c r="D44" s="1">
        <v>8.6769999999999996</v>
      </c>
      <c r="E44" s="1">
        <v>15.856</v>
      </c>
      <c r="F44" s="1">
        <v>9.2959999999999994</v>
      </c>
      <c r="G44" s="6">
        <v>1</v>
      </c>
      <c r="H44" s="1">
        <v>45</v>
      </c>
      <c r="I44" s="1" t="s">
        <v>33</v>
      </c>
      <c r="J44" s="1">
        <v>15.9</v>
      </c>
      <c r="K44" s="1">
        <f t="shared" si="9"/>
        <v>-4.4000000000000483E-2</v>
      </c>
      <c r="L44" s="1"/>
      <c r="M44" s="1"/>
      <c r="N44" s="1">
        <v>12.566000000000001</v>
      </c>
      <c r="O44" s="1">
        <v>15.673</v>
      </c>
      <c r="P44" s="1">
        <f t="shared" si="4"/>
        <v>3.1711999999999998</v>
      </c>
      <c r="Q44" s="5">
        <v>10</v>
      </c>
      <c r="R44" s="5"/>
      <c r="S44" s="1"/>
      <c r="T44" s="1">
        <f t="shared" si="5"/>
        <v>14.989593844601416</v>
      </c>
      <c r="U44" s="1">
        <f t="shared" si="6"/>
        <v>11.836213420787086</v>
      </c>
      <c r="V44" s="1">
        <v>3.6017999999999999</v>
      </c>
      <c r="W44" s="1">
        <v>3.1589999999999998</v>
      </c>
      <c r="X44" s="1">
        <v>2.2964000000000002</v>
      </c>
      <c r="Y44" s="1">
        <v>1.4588000000000001</v>
      </c>
      <c r="Z44" s="1">
        <v>1.7474000000000001</v>
      </c>
      <c r="AA44" s="1">
        <v>2.8839999999999999</v>
      </c>
      <c r="AB44" s="1"/>
      <c r="AC44" s="1">
        <f t="shared" si="11"/>
        <v>10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40</v>
      </c>
      <c r="C45" s="1">
        <v>808</v>
      </c>
      <c r="D45" s="1">
        <v>834</v>
      </c>
      <c r="E45" s="1">
        <v>543</v>
      </c>
      <c r="F45" s="1">
        <v>936</v>
      </c>
      <c r="G45" s="6">
        <v>0.4</v>
      </c>
      <c r="H45" s="1">
        <v>45</v>
      </c>
      <c r="I45" s="1" t="s">
        <v>33</v>
      </c>
      <c r="J45" s="1">
        <v>537</v>
      </c>
      <c r="K45" s="1">
        <f t="shared" si="9"/>
        <v>6</v>
      </c>
      <c r="L45" s="1"/>
      <c r="M45" s="1"/>
      <c r="N45" s="1">
        <v>180</v>
      </c>
      <c r="O45" s="1">
        <v>300</v>
      </c>
      <c r="P45" s="1">
        <f t="shared" si="4"/>
        <v>108.6</v>
      </c>
      <c r="Q45" s="5">
        <v>200</v>
      </c>
      <c r="R45" s="5"/>
      <c r="S45" s="1"/>
      <c r="T45" s="1">
        <f t="shared" si="5"/>
        <v>14.880294659300185</v>
      </c>
      <c r="U45" s="1">
        <f t="shared" si="6"/>
        <v>13.038674033149173</v>
      </c>
      <c r="V45" s="1">
        <v>115.8</v>
      </c>
      <c r="W45" s="1">
        <v>152.19999999999999</v>
      </c>
      <c r="X45" s="1">
        <v>154.19999999999999</v>
      </c>
      <c r="Y45" s="1">
        <v>160.6</v>
      </c>
      <c r="Z45" s="1">
        <v>155.4</v>
      </c>
      <c r="AA45" s="1">
        <v>156</v>
      </c>
      <c r="AB45" s="1"/>
      <c r="AC45" s="1">
        <f t="shared" si="11"/>
        <v>80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40</v>
      </c>
      <c r="C46" s="1">
        <v>26</v>
      </c>
      <c r="D46" s="1">
        <v>60</v>
      </c>
      <c r="E46" s="1">
        <v>23</v>
      </c>
      <c r="F46" s="1">
        <v>54</v>
      </c>
      <c r="G46" s="6">
        <v>0.45</v>
      </c>
      <c r="H46" s="1">
        <v>50</v>
      </c>
      <c r="I46" s="1" t="s">
        <v>33</v>
      </c>
      <c r="J46" s="1">
        <v>23</v>
      </c>
      <c r="K46" s="1">
        <f t="shared" si="9"/>
        <v>0</v>
      </c>
      <c r="L46" s="1"/>
      <c r="M46" s="1"/>
      <c r="N46" s="1">
        <v>52.400000000000013</v>
      </c>
      <c r="O46" s="1">
        <v>20</v>
      </c>
      <c r="P46" s="1">
        <f t="shared" si="4"/>
        <v>4.5999999999999996</v>
      </c>
      <c r="Q46" s="5"/>
      <c r="R46" s="5"/>
      <c r="S46" s="1"/>
      <c r="T46" s="1">
        <f t="shared" si="5"/>
        <v>27.478260869565222</v>
      </c>
      <c r="U46" s="1">
        <f t="shared" si="6"/>
        <v>27.478260869565222</v>
      </c>
      <c r="V46" s="1">
        <v>5.2</v>
      </c>
      <c r="W46" s="1">
        <v>11.8</v>
      </c>
      <c r="X46" s="1">
        <v>10.8</v>
      </c>
      <c r="Y46" s="1">
        <v>4.4000000000000004</v>
      </c>
      <c r="Z46" s="1">
        <v>4.4000000000000004</v>
      </c>
      <c r="AA46" s="1">
        <v>8.6</v>
      </c>
      <c r="AB46" s="1"/>
      <c r="AC46" s="1">
        <f t="shared" si="11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40</v>
      </c>
      <c r="C47" s="1">
        <v>678</v>
      </c>
      <c r="D47" s="1">
        <v>954</v>
      </c>
      <c r="E47" s="1">
        <v>567</v>
      </c>
      <c r="F47" s="1">
        <v>1046</v>
      </c>
      <c r="G47" s="6">
        <v>0.4</v>
      </c>
      <c r="H47" s="1">
        <v>45</v>
      </c>
      <c r="I47" s="1" t="s">
        <v>33</v>
      </c>
      <c r="J47" s="1">
        <v>564</v>
      </c>
      <c r="K47" s="1">
        <f t="shared" si="9"/>
        <v>3</v>
      </c>
      <c r="L47" s="1"/>
      <c r="M47" s="1"/>
      <c r="N47" s="1"/>
      <c r="O47" s="1">
        <v>200</v>
      </c>
      <c r="P47" s="1">
        <f t="shared" si="4"/>
        <v>113.4</v>
      </c>
      <c r="Q47" s="5"/>
      <c r="R47" s="5"/>
      <c r="S47" s="1"/>
      <c r="T47" s="1">
        <f t="shared" si="5"/>
        <v>10.987654320987653</v>
      </c>
      <c r="U47" s="1">
        <f t="shared" si="6"/>
        <v>10.987654320987653</v>
      </c>
      <c r="V47" s="1">
        <v>97.2</v>
      </c>
      <c r="W47" s="1">
        <v>49.4</v>
      </c>
      <c r="X47" s="1">
        <v>74.599999999999994</v>
      </c>
      <c r="Y47" s="1">
        <v>138</v>
      </c>
      <c r="Z47" s="1">
        <v>130</v>
      </c>
      <c r="AA47" s="1">
        <v>51.8</v>
      </c>
      <c r="AB47" s="1"/>
      <c r="AC47" s="1">
        <f t="shared" si="11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32</v>
      </c>
      <c r="C48" s="1">
        <v>35.869999999999997</v>
      </c>
      <c r="D48" s="1">
        <v>26.295999999999999</v>
      </c>
      <c r="E48" s="1">
        <v>22.849</v>
      </c>
      <c r="F48" s="1">
        <v>37.433</v>
      </c>
      <c r="G48" s="6">
        <v>1</v>
      </c>
      <c r="H48" s="1">
        <v>45</v>
      </c>
      <c r="I48" s="1" t="s">
        <v>33</v>
      </c>
      <c r="J48" s="1">
        <v>21.1</v>
      </c>
      <c r="K48" s="1">
        <f t="shared" si="9"/>
        <v>1.7489999999999988</v>
      </c>
      <c r="L48" s="1"/>
      <c r="M48" s="1"/>
      <c r="N48" s="1">
        <v>10</v>
      </c>
      <c r="O48" s="1">
        <v>15</v>
      </c>
      <c r="P48" s="1">
        <f t="shared" si="4"/>
        <v>4.5697999999999999</v>
      </c>
      <c r="Q48" s="5"/>
      <c r="R48" s="5"/>
      <c r="S48" s="1"/>
      <c r="T48" s="1">
        <f t="shared" si="5"/>
        <v>13.662085868090507</v>
      </c>
      <c r="U48" s="1">
        <f t="shared" si="6"/>
        <v>13.662085868090507</v>
      </c>
      <c r="V48" s="1">
        <v>4.5920000000000014</v>
      </c>
      <c r="W48" s="1">
        <v>6.0064000000000002</v>
      </c>
      <c r="X48" s="1">
        <v>5.8155999999999999</v>
      </c>
      <c r="Y48" s="1">
        <v>4.9960000000000004</v>
      </c>
      <c r="Z48" s="1">
        <v>5.9034000000000004</v>
      </c>
      <c r="AA48" s="1">
        <v>6.1486000000000001</v>
      </c>
      <c r="AB48" s="1"/>
      <c r="AC48" s="1">
        <f t="shared" si="11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40</v>
      </c>
      <c r="C49" s="1">
        <v>32</v>
      </c>
      <c r="D49" s="1">
        <v>78</v>
      </c>
      <c r="E49" s="1">
        <v>42</v>
      </c>
      <c r="F49" s="1">
        <v>63</v>
      </c>
      <c r="G49" s="6">
        <v>0.45</v>
      </c>
      <c r="H49" s="1">
        <v>45</v>
      </c>
      <c r="I49" s="1" t="s">
        <v>33</v>
      </c>
      <c r="J49" s="1">
        <v>57</v>
      </c>
      <c r="K49" s="1">
        <f t="shared" si="9"/>
        <v>-15</v>
      </c>
      <c r="L49" s="1"/>
      <c r="M49" s="1"/>
      <c r="N49" s="1">
        <v>9.5</v>
      </c>
      <c r="O49" s="1">
        <v>17.199999999999989</v>
      </c>
      <c r="P49" s="1">
        <f t="shared" si="4"/>
        <v>8.4</v>
      </c>
      <c r="Q49" s="5">
        <v>20</v>
      </c>
      <c r="R49" s="5"/>
      <c r="S49" s="1"/>
      <c r="T49" s="1">
        <f t="shared" si="5"/>
        <v>13.059523809523808</v>
      </c>
      <c r="U49" s="1">
        <f t="shared" si="6"/>
        <v>10.678571428571427</v>
      </c>
      <c r="V49" s="1">
        <v>8.8000000000000007</v>
      </c>
      <c r="W49" s="1">
        <v>9.8000000000000007</v>
      </c>
      <c r="X49" s="1">
        <v>9.8000000000000007</v>
      </c>
      <c r="Y49" s="1">
        <v>7.8</v>
      </c>
      <c r="Z49" s="1">
        <v>7.8</v>
      </c>
      <c r="AA49" s="1">
        <v>8.4</v>
      </c>
      <c r="AB49" s="1"/>
      <c r="AC49" s="1">
        <f t="shared" si="11"/>
        <v>9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40</v>
      </c>
      <c r="C50" s="1">
        <v>49</v>
      </c>
      <c r="D50" s="1">
        <v>84</v>
      </c>
      <c r="E50" s="1">
        <v>28</v>
      </c>
      <c r="F50" s="1">
        <v>91</v>
      </c>
      <c r="G50" s="6">
        <v>0.35</v>
      </c>
      <c r="H50" s="1">
        <v>40</v>
      </c>
      <c r="I50" s="1" t="s">
        <v>33</v>
      </c>
      <c r="J50" s="1">
        <v>32</v>
      </c>
      <c r="K50" s="1">
        <f t="shared" si="9"/>
        <v>-4</v>
      </c>
      <c r="L50" s="1"/>
      <c r="M50" s="1"/>
      <c r="N50" s="1"/>
      <c r="O50" s="1">
        <v>20</v>
      </c>
      <c r="P50" s="1">
        <f t="shared" si="4"/>
        <v>5.6</v>
      </c>
      <c r="Q50" s="5"/>
      <c r="R50" s="5"/>
      <c r="S50" s="1"/>
      <c r="T50" s="1">
        <f t="shared" si="5"/>
        <v>19.821428571428573</v>
      </c>
      <c r="U50" s="1">
        <f t="shared" si="6"/>
        <v>19.821428571428573</v>
      </c>
      <c r="V50" s="1">
        <v>5.4</v>
      </c>
      <c r="W50" s="1">
        <v>10.199999999999999</v>
      </c>
      <c r="X50" s="1">
        <v>11.8</v>
      </c>
      <c r="Y50" s="1">
        <v>12.2</v>
      </c>
      <c r="Z50" s="1">
        <v>10.6</v>
      </c>
      <c r="AA50" s="1">
        <v>10</v>
      </c>
      <c r="AB50" s="1"/>
      <c r="AC50" s="1">
        <f t="shared" si="11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32</v>
      </c>
      <c r="C51" s="1">
        <v>82.665000000000006</v>
      </c>
      <c r="D51" s="1">
        <v>68.540999999999997</v>
      </c>
      <c r="E51" s="1">
        <v>82.915000000000006</v>
      </c>
      <c r="F51" s="1">
        <v>60.85</v>
      </c>
      <c r="G51" s="6">
        <v>1</v>
      </c>
      <c r="H51" s="1">
        <v>40</v>
      </c>
      <c r="I51" s="1" t="s">
        <v>33</v>
      </c>
      <c r="J51" s="1">
        <v>82.65</v>
      </c>
      <c r="K51" s="1">
        <f t="shared" si="9"/>
        <v>0.26500000000000057</v>
      </c>
      <c r="L51" s="1"/>
      <c r="M51" s="1"/>
      <c r="N51" s="1"/>
      <c r="O51" s="1">
        <v>90.379199999999983</v>
      </c>
      <c r="P51" s="1">
        <f t="shared" si="4"/>
        <v>16.583000000000002</v>
      </c>
      <c r="Q51" s="5">
        <f t="shared" si="10"/>
        <v>31.183800000000026</v>
      </c>
      <c r="R51" s="5"/>
      <c r="S51" s="1"/>
      <c r="T51" s="1">
        <f t="shared" si="5"/>
        <v>11</v>
      </c>
      <c r="U51" s="1">
        <f t="shared" si="6"/>
        <v>9.1195320508954936</v>
      </c>
      <c r="V51" s="1">
        <v>15.697800000000001</v>
      </c>
      <c r="W51" s="1">
        <v>12.320600000000001</v>
      </c>
      <c r="X51" s="1">
        <v>13.3452</v>
      </c>
      <c r="Y51" s="1">
        <v>14.6096</v>
      </c>
      <c r="Z51" s="1">
        <v>14.459</v>
      </c>
      <c r="AA51" s="1">
        <v>11.464399999999999</v>
      </c>
      <c r="AB51" s="1"/>
      <c r="AC51" s="1">
        <f t="shared" si="11"/>
        <v>31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40</v>
      </c>
      <c r="C52" s="1">
        <v>315</v>
      </c>
      <c r="D52" s="1">
        <v>201</v>
      </c>
      <c r="E52" s="1">
        <v>206</v>
      </c>
      <c r="F52" s="1">
        <v>306</v>
      </c>
      <c r="G52" s="6">
        <v>0.4</v>
      </c>
      <c r="H52" s="1">
        <v>40</v>
      </c>
      <c r="I52" s="1" t="s">
        <v>33</v>
      </c>
      <c r="J52" s="1">
        <v>213</v>
      </c>
      <c r="K52" s="1">
        <f t="shared" si="9"/>
        <v>-7</v>
      </c>
      <c r="L52" s="1"/>
      <c r="M52" s="1"/>
      <c r="N52" s="1"/>
      <c r="O52" s="1">
        <v>17</v>
      </c>
      <c r="P52" s="1">
        <f t="shared" si="4"/>
        <v>41.2</v>
      </c>
      <c r="Q52" s="5">
        <f t="shared" si="10"/>
        <v>130.20000000000005</v>
      </c>
      <c r="R52" s="5"/>
      <c r="S52" s="1"/>
      <c r="T52" s="1">
        <f t="shared" si="5"/>
        <v>11</v>
      </c>
      <c r="U52" s="1">
        <f t="shared" si="6"/>
        <v>7.8398058252427179</v>
      </c>
      <c r="V52" s="1">
        <v>35.200000000000003</v>
      </c>
      <c r="W52" s="1">
        <v>11.2</v>
      </c>
      <c r="X52" s="1">
        <v>13.2</v>
      </c>
      <c r="Y52" s="1">
        <v>53.6</v>
      </c>
      <c r="Z52" s="1">
        <v>57.4</v>
      </c>
      <c r="AA52" s="1">
        <v>30</v>
      </c>
      <c r="AB52" s="1"/>
      <c r="AC52" s="1">
        <f t="shared" si="11"/>
        <v>52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40</v>
      </c>
      <c r="C53" s="1">
        <v>715</v>
      </c>
      <c r="D53" s="1"/>
      <c r="E53" s="1">
        <v>457</v>
      </c>
      <c r="F53" s="1">
        <v>202</v>
      </c>
      <c r="G53" s="6">
        <v>0.4</v>
      </c>
      <c r="H53" s="1">
        <v>45</v>
      </c>
      <c r="I53" s="1" t="s">
        <v>33</v>
      </c>
      <c r="J53" s="1">
        <v>457</v>
      </c>
      <c r="K53" s="1">
        <f t="shared" si="9"/>
        <v>0</v>
      </c>
      <c r="L53" s="1"/>
      <c r="M53" s="1"/>
      <c r="N53" s="1"/>
      <c r="O53" s="1">
        <v>702</v>
      </c>
      <c r="P53" s="1">
        <f t="shared" si="4"/>
        <v>91.4</v>
      </c>
      <c r="Q53" s="5">
        <f t="shared" si="10"/>
        <v>101.40000000000009</v>
      </c>
      <c r="R53" s="5"/>
      <c r="S53" s="1"/>
      <c r="T53" s="1">
        <f t="shared" si="5"/>
        <v>11</v>
      </c>
      <c r="U53" s="1">
        <f t="shared" si="6"/>
        <v>9.8905908096280086</v>
      </c>
      <c r="V53" s="1">
        <v>94.2</v>
      </c>
      <c r="W53" s="1">
        <v>54</v>
      </c>
      <c r="X53" s="1">
        <v>50.8</v>
      </c>
      <c r="Y53" s="1">
        <v>56.8</v>
      </c>
      <c r="Z53" s="1">
        <v>55.6</v>
      </c>
      <c r="AA53" s="1">
        <v>110.2</v>
      </c>
      <c r="AB53" s="1"/>
      <c r="AC53" s="1">
        <f t="shared" si="11"/>
        <v>41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32</v>
      </c>
      <c r="C54" s="1">
        <v>38.771000000000001</v>
      </c>
      <c r="D54" s="1">
        <v>168.8</v>
      </c>
      <c r="E54" s="1">
        <v>59.661000000000001</v>
      </c>
      <c r="F54" s="1">
        <v>122.07599999999999</v>
      </c>
      <c r="G54" s="6">
        <v>1</v>
      </c>
      <c r="H54" s="1">
        <v>40</v>
      </c>
      <c r="I54" s="1" t="s">
        <v>33</v>
      </c>
      <c r="J54" s="1">
        <v>62.55</v>
      </c>
      <c r="K54" s="1">
        <f t="shared" si="9"/>
        <v>-2.8889999999999958</v>
      </c>
      <c r="L54" s="1"/>
      <c r="M54" s="1"/>
      <c r="N54" s="1">
        <v>49.545599999999943</v>
      </c>
      <c r="O54" s="1">
        <v>30</v>
      </c>
      <c r="P54" s="1">
        <f t="shared" si="4"/>
        <v>11.9322</v>
      </c>
      <c r="Q54" s="5"/>
      <c r="R54" s="5"/>
      <c r="S54" s="1"/>
      <c r="T54" s="1">
        <f t="shared" si="5"/>
        <v>16.897269573087943</v>
      </c>
      <c r="U54" s="1">
        <f t="shared" si="6"/>
        <v>16.897269573087943</v>
      </c>
      <c r="V54" s="1">
        <v>15.37</v>
      </c>
      <c r="W54" s="1">
        <v>21.168199999999999</v>
      </c>
      <c r="X54" s="1">
        <v>20.173999999999999</v>
      </c>
      <c r="Y54" s="1">
        <v>14.804399999999999</v>
      </c>
      <c r="Z54" s="1">
        <v>15.098599999999999</v>
      </c>
      <c r="AA54" s="1">
        <v>9.7153999999999989</v>
      </c>
      <c r="AB54" s="1"/>
      <c r="AC54" s="1">
        <f t="shared" si="11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40</v>
      </c>
      <c r="C55" s="1">
        <v>77</v>
      </c>
      <c r="D55" s="1">
        <v>112</v>
      </c>
      <c r="E55" s="1">
        <v>48</v>
      </c>
      <c r="F55" s="1">
        <v>135</v>
      </c>
      <c r="G55" s="6">
        <v>0.35</v>
      </c>
      <c r="H55" s="1">
        <v>40</v>
      </c>
      <c r="I55" s="1" t="s">
        <v>33</v>
      </c>
      <c r="J55" s="1">
        <v>49</v>
      </c>
      <c r="K55" s="1">
        <f t="shared" si="9"/>
        <v>-1</v>
      </c>
      <c r="L55" s="1"/>
      <c r="M55" s="1"/>
      <c r="N55" s="1"/>
      <c r="O55" s="1"/>
      <c r="P55" s="1">
        <f t="shared" si="4"/>
        <v>9.6</v>
      </c>
      <c r="Q55" s="5"/>
      <c r="R55" s="5"/>
      <c r="S55" s="1"/>
      <c r="T55" s="1">
        <f t="shared" si="5"/>
        <v>14.0625</v>
      </c>
      <c r="U55" s="1">
        <f t="shared" si="6"/>
        <v>14.0625</v>
      </c>
      <c r="V55" s="1">
        <v>7.4</v>
      </c>
      <c r="W55" s="1">
        <v>9.1999999999999993</v>
      </c>
      <c r="X55" s="1">
        <v>11.4</v>
      </c>
      <c r="Y55" s="1">
        <v>15</v>
      </c>
      <c r="Z55" s="1">
        <v>13</v>
      </c>
      <c r="AA55" s="1">
        <v>9.8000000000000007</v>
      </c>
      <c r="AB55" s="1"/>
      <c r="AC55" s="1">
        <f t="shared" si="11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40</v>
      </c>
      <c r="C56" s="1">
        <v>661</v>
      </c>
      <c r="D56" s="1">
        <v>630</v>
      </c>
      <c r="E56" s="1">
        <v>443</v>
      </c>
      <c r="F56" s="1">
        <v>677</v>
      </c>
      <c r="G56" s="6">
        <v>0.4</v>
      </c>
      <c r="H56" s="1">
        <v>40</v>
      </c>
      <c r="I56" s="1" t="s">
        <v>33</v>
      </c>
      <c r="J56" s="1">
        <v>411</v>
      </c>
      <c r="K56" s="1">
        <f t="shared" si="9"/>
        <v>32</v>
      </c>
      <c r="L56" s="1"/>
      <c r="M56" s="1"/>
      <c r="N56" s="1">
        <v>69.5</v>
      </c>
      <c r="O56" s="1">
        <v>129.90000000000009</v>
      </c>
      <c r="P56" s="1">
        <f t="shared" si="4"/>
        <v>88.6</v>
      </c>
      <c r="Q56" s="5">
        <f t="shared" si="10"/>
        <v>98.199999999999818</v>
      </c>
      <c r="R56" s="5"/>
      <c r="S56" s="1"/>
      <c r="T56" s="1">
        <f t="shared" si="5"/>
        <v>11</v>
      </c>
      <c r="U56" s="1">
        <f t="shared" si="6"/>
        <v>9.8916478555304757</v>
      </c>
      <c r="V56" s="1">
        <v>94.8</v>
      </c>
      <c r="W56" s="1">
        <v>114</v>
      </c>
      <c r="X56" s="1">
        <v>119.4</v>
      </c>
      <c r="Y56" s="1">
        <v>124.2</v>
      </c>
      <c r="Z56" s="1">
        <v>119.8</v>
      </c>
      <c r="AA56" s="1">
        <v>106.8</v>
      </c>
      <c r="AB56" s="1"/>
      <c r="AC56" s="1">
        <f t="shared" si="11"/>
        <v>39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32</v>
      </c>
      <c r="C57" s="1">
        <v>117.238</v>
      </c>
      <c r="D57" s="1">
        <v>88.376000000000005</v>
      </c>
      <c r="E57" s="1">
        <v>103.203</v>
      </c>
      <c r="F57" s="1">
        <v>98.677000000000007</v>
      </c>
      <c r="G57" s="6">
        <v>1</v>
      </c>
      <c r="H57" s="1">
        <v>50</v>
      </c>
      <c r="I57" s="1" t="s">
        <v>33</v>
      </c>
      <c r="J57" s="1">
        <v>101.95</v>
      </c>
      <c r="K57" s="1">
        <f t="shared" si="9"/>
        <v>1.2530000000000001</v>
      </c>
      <c r="L57" s="1"/>
      <c r="M57" s="1"/>
      <c r="N57" s="1"/>
      <c r="O57" s="1">
        <v>108.14700000000001</v>
      </c>
      <c r="P57" s="1">
        <f t="shared" si="4"/>
        <v>20.640599999999999</v>
      </c>
      <c r="Q57" s="5">
        <f t="shared" si="10"/>
        <v>20.222599999999971</v>
      </c>
      <c r="R57" s="5"/>
      <c r="S57" s="1"/>
      <c r="T57" s="1">
        <f t="shared" si="5"/>
        <v>11</v>
      </c>
      <c r="U57" s="1">
        <f t="shared" si="6"/>
        <v>10.020251349282484</v>
      </c>
      <c r="V57" s="1">
        <v>15.700200000000001</v>
      </c>
      <c r="W57" s="1">
        <v>14.7128</v>
      </c>
      <c r="X57" s="1">
        <v>15.862399999999999</v>
      </c>
      <c r="Y57" s="1">
        <v>16.542000000000002</v>
      </c>
      <c r="Z57" s="1">
        <v>18.158799999999999</v>
      </c>
      <c r="AA57" s="1">
        <v>3.2063999999999999</v>
      </c>
      <c r="AB57" s="1"/>
      <c r="AC57" s="1">
        <f t="shared" si="11"/>
        <v>20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32</v>
      </c>
      <c r="C58" s="1">
        <v>43.706000000000003</v>
      </c>
      <c r="D58" s="1">
        <v>120.65</v>
      </c>
      <c r="E58" s="1">
        <v>22.864000000000001</v>
      </c>
      <c r="F58" s="1">
        <v>111.996</v>
      </c>
      <c r="G58" s="6">
        <v>1</v>
      </c>
      <c r="H58" s="1">
        <v>50</v>
      </c>
      <c r="I58" s="1" t="s">
        <v>33</v>
      </c>
      <c r="J58" s="1">
        <v>49.95</v>
      </c>
      <c r="K58" s="1">
        <f t="shared" si="9"/>
        <v>-27.086000000000002</v>
      </c>
      <c r="L58" s="1"/>
      <c r="M58" s="1"/>
      <c r="N58" s="1">
        <v>140</v>
      </c>
      <c r="O58" s="1"/>
      <c r="P58" s="1">
        <f t="shared" si="4"/>
        <v>4.5728</v>
      </c>
      <c r="Q58" s="5"/>
      <c r="R58" s="5"/>
      <c r="S58" s="1"/>
      <c r="T58" s="1">
        <f t="shared" si="5"/>
        <v>55.107592722183341</v>
      </c>
      <c r="U58" s="1">
        <f t="shared" si="6"/>
        <v>55.107592722183341</v>
      </c>
      <c r="V58" s="1">
        <v>9.1295999999999999</v>
      </c>
      <c r="W58" s="1">
        <v>23.157800000000002</v>
      </c>
      <c r="X58" s="1">
        <v>19.429400000000001</v>
      </c>
      <c r="Y58" s="1">
        <v>17.337800000000001</v>
      </c>
      <c r="Z58" s="1">
        <v>20.340599999999998</v>
      </c>
      <c r="AA58" s="1">
        <v>5.1736000000000004</v>
      </c>
      <c r="AB58" s="1"/>
      <c r="AC58" s="1">
        <f t="shared" si="11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32</v>
      </c>
      <c r="C59" s="1">
        <v>13.446999999999999</v>
      </c>
      <c r="D59" s="1">
        <v>13.525</v>
      </c>
      <c r="E59" s="1">
        <v>11.321</v>
      </c>
      <c r="F59" s="1">
        <v>15.651</v>
      </c>
      <c r="G59" s="6">
        <v>1</v>
      </c>
      <c r="H59" s="1">
        <v>40</v>
      </c>
      <c r="I59" s="1" t="s">
        <v>33</v>
      </c>
      <c r="J59" s="1">
        <v>10.5</v>
      </c>
      <c r="K59" s="1">
        <f t="shared" si="9"/>
        <v>0.82099999999999973</v>
      </c>
      <c r="L59" s="1"/>
      <c r="M59" s="1"/>
      <c r="N59" s="1"/>
      <c r="O59" s="1"/>
      <c r="P59" s="1">
        <f t="shared" si="4"/>
        <v>2.2641999999999998</v>
      </c>
      <c r="Q59" s="5">
        <v>10</v>
      </c>
      <c r="R59" s="5"/>
      <c r="S59" s="1"/>
      <c r="T59" s="1">
        <f t="shared" si="5"/>
        <v>11.328946206165535</v>
      </c>
      <c r="U59" s="1">
        <f t="shared" si="6"/>
        <v>6.9123752318699765</v>
      </c>
      <c r="V59" s="1">
        <v>1.2085999999999999</v>
      </c>
      <c r="W59" s="1">
        <v>0</v>
      </c>
      <c r="X59" s="1">
        <v>0.30840000000000001</v>
      </c>
      <c r="Y59" s="1">
        <v>1.5222</v>
      </c>
      <c r="Z59" s="1">
        <v>1.9825999999999999</v>
      </c>
      <c r="AA59" s="1">
        <v>0.76879999999999993</v>
      </c>
      <c r="AB59" s="1"/>
      <c r="AC59" s="1">
        <f t="shared" si="11"/>
        <v>10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32</v>
      </c>
      <c r="C60" s="1">
        <v>286.63600000000002</v>
      </c>
      <c r="D60" s="1">
        <v>24.074000000000002</v>
      </c>
      <c r="E60" s="1">
        <v>166.37799999999999</v>
      </c>
      <c r="F60" s="1">
        <v>141.64699999999999</v>
      </c>
      <c r="G60" s="6">
        <v>1</v>
      </c>
      <c r="H60" s="1">
        <v>40</v>
      </c>
      <c r="I60" s="1" t="s">
        <v>33</v>
      </c>
      <c r="J60" s="1">
        <v>155.44999999999999</v>
      </c>
      <c r="K60" s="1">
        <f t="shared" si="9"/>
        <v>10.927999999999997</v>
      </c>
      <c r="L60" s="1"/>
      <c r="M60" s="1"/>
      <c r="N60" s="1"/>
      <c r="O60" s="1">
        <v>168.006</v>
      </c>
      <c r="P60" s="1">
        <f t="shared" si="4"/>
        <v>33.275599999999997</v>
      </c>
      <c r="Q60" s="5">
        <f t="shared" si="10"/>
        <v>56.378599999999977</v>
      </c>
      <c r="R60" s="5"/>
      <c r="S60" s="1"/>
      <c r="T60" s="1">
        <f t="shared" si="5"/>
        <v>11.000000000000002</v>
      </c>
      <c r="U60" s="1">
        <f t="shared" si="6"/>
        <v>9.3057074853646533</v>
      </c>
      <c r="V60" s="1">
        <v>31.914400000000001</v>
      </c>
      <c r="W60" s="1">
        <v>20.656400000000001</v>
      </c>
      <c r="X60" s="1">
        <v>22.013999999999999</v>
      </c>
      <c r="Y60" s="1">
        <v>39.299400000000013</v>
      </c>
      <c r="Z60" s="1">
        <v>39.320999999999998</v>
      </c>
      <c r="AA60" s="1">
        <v>49.962000000000003</v>
      </c>
      <c r="AB60" s="1"/>
      <c r="AC60" s="1">
        <f t="shared" si="11"/>
        <v>56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6" t="s">
        <v>93</v>
      </c>
      <c r="B61" s="16" t="s">
        <v>32</v>
      </c>
      <c r="C61" s="16"/>
      <c r="D61" s="16"/>
      <c r="E61" s="16"/>
      <c r="F61" s="16"/>
      <c r="G61" s="17">
        <v>0</v>
      </c>
      <c r="H61" s="16">
        <v>40</v>
      </c>
      <c r="I61" s="16" t="s">
        <v>33</v>
      </c>
      <c r="J61" s="16"/>
      <c r="K61" s="16">
        <f t="shared" si="9"/>
        <v>0</v>
      </c>
      <c r="L61" s="16"/>
      <c r="M61" s="16"/>
      <c r="N61" s="16"/>
      <c r="O61" s="16"/>
      <c r="P61" s="16">
        <f t="shared" si="4"/>
        <v>0</v>
      </c>
      <c r="Q61" s="18"/>
      <c r="R61" s="18"/>
      <c r="S61" s="16"/>
      <c r="T61" s="16" t="e">
        <f t="shared" si="5"/>
        <v>#DIV/0!</v>
      </c>
      <c r="U61" s="16" t="e">
        <f t="shared" si="6"/>
        <v>#DIV/0!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 t="s">
        <v>35</v>
      </c>
      <c r="AC61" s="16">
        <f t="shared" si="11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40</v>
      </c>
      <c r="C62" s="1">
        <v>84</v>
      </c>
      <c r="D62" s="1"/>
      <c r="E62" s="1">
        <v>23</v>
      </c>
      <c r="F62" s="1">
        <v>58</v>
      </c>
      <c r="G62" s="6">
        <v>0.45</v>
      </c>
      <c r="H62" s="1">
        <v>50</v>
      </c>
      <c r="I62" s="1" t="s">
        <v>33</v>
      </c>
      <c r="J62" s="1">
        <v>23</v>
      </c>
      <c r="K62" s="1">
        <f t="shared" si="9"/>
        <v>0</v>
      </c>
      <c r="L62" s="1"/>
      <c r="M62" s="1"/>
      <c r="N62" s="1"/>
      <c r="O62" s="1"/>
      <c r="P62" s="1">
        <f t="shared" si="4"/>
        <v>4.5999999999999996</v>
      </c>
      <c r="Q62" s="5"/>
      <c r="R62" s="5"/>
      <c r="S62" s="1"/>
      <c r="T62" s="1">
        <f t="shared" si="5"/>
        <v>12.608695652173914</v>
      </c>
      <c r="U62" s="1">
        <f t="shared" si="6"/>
        <v>12.608695652173914</v>
      </c>
      <c r="V62" s="1">
        <v>4.5999999999999996</v>
      </c>
      <c r="W62" s="1">
        <v>3.8</v>
      </c>
      <c r="X62" s="1">
        <v>3.6</v>
      </c>
      <c r="Y62" s="1">
        <v>4</v>
      </c>
      <c r="Z62" s="1">
        <v>4.4000000000000004</v>
      </c>
      <c r="AA62" s="1">
        <v>9</v>
      </c>
      <c r="AB62" s="1"/>
      <c r="AC62" s="1">
        <f t="shared" si="11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32</v>
      </c>
      <c r="C63" s="1">
        <v>30.815000000000001</v>
      </c>
      <c r="D63" s="1">
        <v>38.588999999999999</v>
      </c>
      <c r="E63" s="1">
        <v>18.042000000000002</v>
      </c>
      <c r="F63" s="1">
        <v>47.362000000000002</v>
      </c>
      <c r="G63" s="6">
        <v>1</v>
      </c>
      <c r="H63" s="1">
        <v>40</v>
      </c>
      <c r="I63" s="1" t="s">
        <v>33</v>
      </c>
      <c r="J63" s="1">
        <v>16.75</v>
      </c>
      <c r="K63" s="1">
        <f t="shared" si="9"/>
        <v>1.2920000000000016</v>
      </c>
      <c r="L63" s="1"/>
      <c r="M63" s="1"/>
      <c r="N63" s="1"/>
      <c r="O63" s="1">
        <v>10</v>
      </c>
      <c r="P63" s="1">
        <f t="shared" si="4"/>
        <v>3.6084000000000005</v>
      </c>
      <c r="Q63" s="5"/>
      <c r="R63" s="5"/>
      <c r="S63" s="1"/>
      <c r="T63" s="1">
        <f t="shared" si="5"/>
        <v>15.896796364039462</v>
      </c>
      <c r="U63" s="1">
        <f t="shared" si="6"/>
        <v>15.896796364039462</v>
      </c>
      <c r="V63" s="1">
        <v>4.4084000000000003</v>
      </c>
      <c r="W63" s="1">
        <v>1.6148</v>
      </c>
      <c r="X63" s="1">
        <v>1.8892</v>
      </c>
      <c r="Y63" s="1">
        <v>6.3731999999999998</v>
      </c>
      <c r="Z63" s="1">
        <v>5.2988</v>
      </c>
      <c r="AA63" s="1">
        <v>0</v>
      </c>
      <c r="AB63" s="1"/>
      <c r="AC63" s="1">
        <f t="shared" si="11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40</v>
      </c>
      <c r="C64" s="1">
        <v>141</v>
      </c>
      <c r="D64" s="1">
        <v>165</v>
      </c>
      <c r="E64" s="1">
        <v>112</v>
      </c>
      <c r="F64" s="1">
        <v>192</v>
      </c>
      <c r="G64" s="6">
        <v>0.4</v>
      </c>
      <c r="H64" s="1">
        <v>40</v>
      </c>
      <c r="I64" s="1" t="s">
        <v>33</v>
      </c>
      <c r="J64" s="1">
        <v>114</v>
      </c>
      <c r="K64" s="1">
        <f t="shared" si="9"/>
        <v>-2</v>
      </c>
      <c r="L64" s="1"/>
      <c r="M64" s="1"/>
      <c r="N64" s="1"/>
      <c r="O64" s="1">
        <v>40</v>
      </c>
      <c r="P64" s="1">
        <f t="shared" si="4"/>
        <v>22.4</v>
      </c>
      <c r="Q64" s="5">
        <f t="shared" ref="Q64" si="12">11*P64-O64-N64-F64</f>
        <v>14.399999999999977</v>
      </c>
      <c r="R64" s="5"/>
      <c r="S64" s="1"/>
      <c r="T64" s="1">
        <f t="shared" si="5"/>
        <v>11</v>
      </c>
      <c r="U64" s="1">
        <f t="shared" si="6"/>
        <v>10.357142857142858</v>
      </c>
      <c r="V64" s="1">
        <v>15.8</v>
      </c>
      <c r="W64" s="1">
        <v>11.2</v>
      </c>
      <c r="X64" s="1">
        <v>15.8</v>
      </c>
      <c r="Y64" s="1">
        <v>27.2</v>
      </c>
      <c r="Z64" s="1">
        <v>25.4</v>
      </c>
      <c r="AA64" s="1">
        <v>19.399999999999999</v>
      </c>
      <c r="AB64" s="1"/>
      <c r="AC64" s="1">
        <f t="shared" si="11"/>
        <v>6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40</v>
      </c>
      <c r="C65" s="1">
        <v>178</v>
      </c>
      <c r="D65" s="1">
        <v>234</v>
      </c>
      <c r="E65" s="1">
        <v>122</v>
      </c>
      <c r="F65" s="1">
        <v>286</v>
      </c>
      <c r="G65" s="6">
        <v>0.4</v>
      </c>
      <c r="H65" s="1">
        <v>40</v>
      </c>
      <c r="I65" s="1" t="s">
        <v>33</v>
      </c>
      <c r="J65" s="1">
        <v>126</v>
      </c>
      <c r="K65" s="1">
        <f t="shared" si="9"/>
        <v>-4</v>
      </c>
      <c r="L65" s="1"/>
      <c r="M65" s="1"/>
      <c r="N65" s="1"/>
      <c r="O65" s="1">
        <v>50</v>
      </c>
      <c r="P65" s="1">
        <f t="shared" si="4"/>
        <v>24.4</v>
      </c>
      <c r="Q65" s="5"/>
      <c r="R65" s="5"/>
      <c r="S65" s="1"/>
      <c r="T65" s="1">
        <f t="shared" si="5"/>
        <v>13.77049180327869</v>
      </c>
      <c r="U65" s="1">
        <f t="shared" si="6"/>
        <v>13.77049180327869</v>
      </c>
      <c r="V65" s="1">
        <v>21.4</v>
      </c>
      <c r="W65" s="1">
        <v>5.6</v>
      </c>
      <c r="X65" s="1">
        <v>10.199999999999999</v>
      </c>
      <c r="Y65" s="1">
        <v>35.6</v>
      </c>
      <c r="Z65" s="1">
        <v>31.8</v>
      </c>
      <c r="AA65" s="1">
        <v>17.8</v>
      </c>
      <c r="AB65" s="1"/>
      <c r="AC65" s="1">
        <f t="shared" si="11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6" t="s">
        <v>98</v>
      </c>
      <c r="B66" s="16" t="s">
        <v>32</v>
      </c>
      <c r="C66" s="16">
        <v>7.4640000000000004</v>
      </c>
      <c r="D66" s="16"/>
      <c r="E66" s="16"/>
      <c r="F66" s="16"/>
      <c r="G66" s="17">
        <v>0</v>
      </c>
      <c r="H66" s="16">
        <v>55</v>
      </c>
      <c r="I66" s="16" t="s">
        <v>33</v>
      </c>
      <c r="J66" s="16">
        <v>21.65</v>
      </c>
      <c r="K66" s="16">
        <f t="shared" si="9"/>
        <v>-21.65</v>
      </c>
      <c r="L66" s="16"/>
      <c r="M66" s="16"/>
      <c r="N66" s="16"/>
      <c r="O66" s="16"/>
      <c r="P66" s="16">
        <f t="shared" si="4"/>
        <v>0</v>
      </c>
      <c r="Q66" s="18"/>
      <c r="R66" s="18"/>
      <c r="S66" s="16"/>
      <c r="T66" s="16" t="e">
        <f t="shared" si="5"/>
        <v>#DIV/0!</v>
      </c>
      <c r="U66" s="16" t="e">
        <f t="shared" si="6"/>
        <v>#DIV/0!</v>
      </c>
      <c r="V66" s="16">
        <v>0</v>
      </c>
      <c r="W66" s="16">
        <v>-1.6639999999999999</v>
      </c>
      <c r="X66" s="16">
        <v>-1.6639999999999999</v>
      </c>
      <c r="Y66" s="16">
        <v>4.5822000000000003</v>
      </c>
      <c r="Z66" s="16">
        <v>5.9649999999999999</v>
      </c>
      <c r="AA66" s="16">
        <v>14.909000000000001</v>
      </c>
      <c r="AB66" s="16" t="s">
        <v>35</v>
      </c>
      <c r="AC66" s="16">
        <f t="shared" si="11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32</v>
      </c>
      <c r="C67" s="1">
        <v>51.139000000000003</v>
      </c>
      <c r="D67" s="1">
        <v>215.53800000000001</v>
      </c>
      <c r="E67" s="1">
        <v>131.512</v>
      </c>
      <c r="F67" s="1">
        <v>118.10299999999999</v>
      </c>
      <c r="G67" s="6">
        <v>1</v>
      </c>
      <c r="H67" s="1">
        <v>50</v>
      </c>
      <c r="I67" s="1" t="s">
        <v>33</v>
      </c>
      <c r="J67" s="1">
        <v>135.65</v>
      </c>
      <c r="K67" s="1">
        <f t="shared" si="9"/>
        <v>-4.1380000000000052</v>
      </c>
      <c r="L67" s="1"/>
      <c r="M67" s="1"/>
      <c r="N67" s="1"/>
      <c r="O67" s="1">
        <v>121.6665999999999</v>
      </c>
      <c r="P67" s="1">
        <f t="shared" si="4"/>
        <v>26.302399999999999</v>
      </c>
      <c r="Q67" s="5">
        <f t="shared" ref="Q67" si="13">11*P67-O67-N67-F67</f>
        <v>49.556800000000081</v>
      </c>
      <c r="R67" s="5"/>
      <c r="S67" s="1"/>
      <c r="T67" s="1">
        <f t="shared" si="5"/>
        <v>11</v>
      </c>
      <c r="U67" s="1">
        <f t="shared" si="6"/>
        <v>9.1158829612506818</v>
      </c>
      <c r="V67" s="1">
        <v>25.160799999999998</v>
      </c>
      <c r="W67" s="1">
        <v>19.230799999999999</v>
      </c>
      <c r="X67" s="1">
        <v>20.927600000000002</v>
      </c>
      <c r="Y67" s="1">
        <v>16.0808</v>
      </c>
      <c r="Z67" s="1">
        <v>14.4544</v>
      </c>
      <c r="AA67" s="1">
        <v>9.3078000000000003</v>
      </c>
      <c r="AB67" s="1"/>
      <c r="AC67" s="1">
        <f t="shared" si="11"/>
        <v>50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32</v>
      </c>
      <c r="C68" s="1">
        <v>23.766999999999999</v>
      </c>
      <c r="D68" s="1">
        <v>65.262</v>
      </c>
      <c r="E68" s="1">
        <v>14.041</v>
      </c>
      <c r="F68" s="1">
        <v>65.262</v>
      </c>
      <c r="G68" s="6">
        <v>1</v>
      </c>
      <c r="H68" s="1">
        <v>50</v>
      </c>
      <c r="I68" s="1" t="s">
        <v>33</v>
      </c>
      <c r="J68" s="1">
        <v>47.35</v>
      </c>
      <c r="K68" s="1">
        <f t="shared" si="9"/>
        <v>-33.308999999999997</v>
      </c>
      <c r="L68" s="1"/>
      <c r="M68" s="1"/>
      <c r="N68" s="1">
        <v>31.344999999999992</v>
      </c>
      <c r="O68" s="1">
        <v>30</v>
      </c>
      <c r="P68" s="1">
        <f t="shared" si="4"/>
        <v>2.8082000000000003</v>
      </c>
      <c r="Q68" s="5"/>
      <c r="R68" s="5"/>
      <c r="S68" s="1"/>
      <c r="T68" s="1">
        <f t="shared" si="5"/>
        <v>45.084751798304957</v>
      </c>
      <c r="U68" s="1">
        <f t="shared" si="6"/>
        <v>45.084751798304957</v>
      </c>
      <c r="V68" s="1">
        <v>4.1883999999999997</v>
      </c>
      <c r="W68" s="1">
        <v>9.5519999999999996</v>
      </c>
      <c r="X68" s="1">
        <v>8.1718000000000011</v>
      </c>
      <c r="Y68" s="1">
        <v>5.1475999999999997</v>
      </c>
      <c r="Z68" s="1">
        <v>5.6966000000000001</v>
      </c>
      <c r="AA68" s="1">
        <v>4.6768000000000001</v>
      </c>
      <c r="AB68" s="1"/>
      <c r="AC68" s="1">
        <f t="shared" si="11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101</v>
      </c>
      <c r="B69" s="11" t="s">
        <v>40</v>
      </c>
      <c r="C69" s="11">
        <v>61</v>
      </c>
      <c r="D69" s="11"/>
      <c r="E69" s="11"/>
      <c r="F69" s="11">
        <v>61</v>
      </c>
      <c r="G69" s="12">
        <v>0</v>
      </c>
      <c r="H69" s="11" t="e">
        <v>#N/A</v>
      </c>
      <c r="I69" s="11" t="s">
        <v>54</v>
      </c>
      <c r="J69" s="11"/>
      <c r="K69" s="11">
        <f t="shared" si="9"/>
        <v>0</v>
      </c>
      <c r="L69" s="11"/>
      <c r="M69" s="11"/>
      <c r="N69" s="11"/>
      <c r="O69" s="11"/>
      <c r="P69" s="11">
        <f t="shared" si="4"/>
        <v>0</v>
      </c>
      <c r="Q69" s="13"/>
      <c r="R69" s="13"/>
      <c r="S69" s="11"/>
      <c r="T69" s="11" t="e">
        <f t="shared" si="5"/>
        <v>#DIV/0!</v>
      </c>
      <c r="U69" s="11" t="e">
        <f t="shared" si="6"/>
        <v>#DIV/0!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5" t="s">
        <v>121</v>
      </c>
      <c r="AC69" s="11">
        <f t="shared" si="11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40</v>
      </c>
      <c r="C70" s="1">
        <v>48</v>
      </c>
      <c r="D70" s="1"/>
      <c r="E70" s="1">
        <v>26</v>
      </c>
      <c r="F70" s="1">
        <v>18</v>
      </c>
      <c r="G70" s="6">
        <v>0.4</v>
      </c>
      <c r="H70" s="1">
        <v>50</v>
      </c>
      <c r="I70" s="1" t="s">
        <v>33</v>
      </c>
      <c r="J70" s="1">
        <v>26</v>
      </c>
      <c r="K70" s="1">
        <f t="shared" ref="K70:K101" si="14">E70-J70</f>
        <v>0</v>
      </c>
      <c r="L70" s="1"/>
      <c r="M70" s="1"/>
      <c r="N70" s="1"/>
      <c r="O70" s="1">
        <v>25</v>
      </c>
      <c r="P70" s="1">
        <f t="shared" si="4"/>
        <v>5.2</v>
      </c>
      <c r="Q70" s="5">
        <f t="shared" ref="Q70:Q72" si="15">11*P70-O70-N70-F70</f>
        <v>14.200000000000003</v>
      </c>
      <c r="R70" s="5"/>
      <c r="S70" s="1"/>
      <c r="T70" s="1">
        <f t="shared" si="5"/>
        <v>11</v>
      </c>
      <c r="U70" s="1">
        <f t="shared" si="6"/>
        <v>8.2692307692307683</v>
      </c>
      <c r="V70" s="1">
        <v>4.8</v>
      </c>
      <c r="W70" s="1">
        <v>3.2</v>
      </c>
      <c r="X70" s="1">
        <v>2.6</v>
      </c>
      <c r="Y70" s="1">
        <v>1.8</v>
      </c>
      <c r="Z70" s="1">
        <v>1.8</v>
      </c>
      <c r="AA70" s="1">
        <v>6</v>
      </c>
      <c r="AB70" s="1"/>
      <c r="AC70" s="1">
        <f t="shared" ref="AC70:AC101" si="16">ROUND(Q70*G70,0)</f>
        <v>6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40</v>
      </c>
      <c r="C71" s="1">
        <v>587</v>
      </c>
      <c r="D71" s="1">
        <v>738</v>
      </c>
      <c r="E71" s="1">
        <v>509</v>
      </c>
      <c r="F71" s="1">
        <v>699</v>
      </c>
      <c r="G71" s="6">
        <v>0.4</v>
      </c>
      <c r="H71" s="1">
        <v>40</v>
      </c>
      <c r="I71" s="1" t="s">
        <v>33</v>
      </c>
      <c r="J71" s="1">
        <v>506</v>
      </c>
      <c r="K71" s="1">
        <f t="shared" si="14"/>
        <v>3</v>
      </c>
      <c r="L71" s="1"/>
      <c r="M71" s="1"/>
      <c r="N71" s="1">
        <v>100</v>
      </c>
      <c r="O71" s="1">
        <v>196.10000000000011</v>
      </c>
      <c r="P71" s="1">
        <f t="shared" ref="P71:P110" si="17">E71/5</f>
        <v>101.8</v>
      </c>
      <c r="Q71" s="5">
        <f t="shared" si="15"/>
        <v>124.69999999999982</v>
      </c>
      <c r="R71" s="5"/>
      <c r="S71" s="1"/>
      <c r="T71" s="1">
        <f t="shared" ref="T71:T110" si="18">(F71+N71+O71+Q71)/P71</f>
        <v>11</v>
      </c>
      <c r="U71" s="1">
        <f t="shared" ref="U71:U110" si="19">(F71+N71+O71)/P71</f>
        <v>9.7750491159135571</v>
      </c>
      <c r="V71" s="1">
        <v>106.6</v>
      </c>
      <c r="W71" s="1">
        <v>122</v>
      </c>
      <c r="X71" s="1">
        <v>124.8</v>
      </c>
      <c r="Y71" s="1">
        <v>123</v>
      </c>
      <c r="Z71" s="1">
        <v>119.6</v>
      </c>
      <c r="AA71" s="1">
        <v>125.8</v>
      </c>
      <c r="AB71" s="1"/>
      <c r="AC71" s="1">
        <f t="shared" si="16"/>
        <v>50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40</v>
      </c>
      <c r="C72" s="1">
        <v>411</v>
      </c>
      <c r="D72" s="1">
        <v>648</v>
      </c>
      <c r="E72" s="1">
        <v>414</v>
      </c>
      <c r="F72" s="1">
        <v>545</v>
      </c>
      <c r="G72" s="6">
        <v>0.4</v>
      </c>
      <c r="H72" s="1">
        <v>40</v>
      </c>
      <c r="I72" s="1" t="s">
        <v>33</v>
      </c>
      <c r="J72" s="1">
        <v>409</v>
      </c>
      <c r="K72" s="1">
        <f t="shared" si="14"/>
        <v>5</v>
      </c>
      <c r="L72" s="1"/>
      <c r="M72" s="1"/>
      <c r="N72" s="1">
        <v>130</v>
      </c>
      <c r="O72" s="1">
        <v>174.59999999999991</v>
      </c>
      <c r="P72" s="1">
        <f t="shared" si="17"/>
        <v>82.8</v>
      </c>
      <c r="Q72" s="5">
        <f t="shared" si="15"/>
        <v>61.200000000000045</v>
      </c>
      <c r="R72" s="5"/>
      <c r="S72" s="1"/>
      <c r="T72" s="1">
        <f t="shared" si="18"/>
        <v>11</v>
      </c>
      <c r="U72" s="1">
        <f t="shared" si="19"/>
        <v>10.260869565217391</v>
      </c>
      <c r="V72" s="1">
        <v>89.8</v>
      </c>
      <c r="W72" s="1">
        <v>100.4</v>
      </c>
      <c r="X72" s="1">
        <v>100.2</v>
      </c>
      <c r="Y72" s="1">
        <v>99.4</v>
      </c>
      <c r="Z72" s="1">
        <v>90.2</v>
      </c>
      <c r="AA72" s="1">
        <v>84.4</v>
      </c>
      <c r="AB72" s="1"/>
      <c r="AC72" s="1">
        <f t="shared" si="16"/>
        <v>24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105</v>
      </c>
      <c r="B73" s="16" t="s">
        <v>32</v>
      </c>
      <c r="C73" s="16"/>
      <c r="D73" s="16"/>
      <c r="E73" s="16">
        <v>-0.80400000000000005</v>
      </c>
      <c r="F73" s="16"/>
      <c r="G73" s="17">
        <v>0</v>
      </c>
      <c r="H73" s="16" t="e">
        <v>#N/A</v>
      </c>
      <c r="I73" s="16" t="s">
        <v>33</v>
      </c>
      <c r="J73" s="16">
        <v>18.2</v>
      </c>
      <c r="K73" s="16">
        <f t="shared" si="14"/>
        <v>-19.003999999999998</v>
      </c>
      <c r="L73" s="16"/>
      <c r="M73" s="16"/>
      <c r="N73" s="16"/>
      <c r="O73" s="16"/>
      <c r="P73" s="16">
        <f t="shared" si="17"/>
        <v>-0.1608</v>
      </c>
      <c r="Q73" s="18"/>
      <c r="R73" s="18"/>
      <c r="S73" s="16"/>
      <c r="T73" s="16">
        <f t="shared" si="18"/>
        <v>0</v>
      </c>
      <c r="U73" s="16">
        <f t="shared" si="19"/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 t="s">
        <v>35</v>
      </c>
      <c r="AC73" s="16">
        <f t="shared" si="16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32</v>
      </c>
      <c r="C74" s="1">
        <v>165.54499999999999</v>
      </c>
      <c r="D74" s="1">
        <v>261.995</v>
      </c>
      <c r="E74" s="1">
        <v>153.875</v>
      </c>
      <c r="F74" s="1">
        <v>233.84800000000001</v>
      </c>
      <c r="G74" s="6">
        <v>1</v>
      </c>
      <c r="H74" s="1">
        <v>40</v>
      </c>
      <c r="I74" s="1" t="s">
        <v>33</v>
      </c>
      <c r="J74" s="1">
        <v>148.65</v>
      </c>
      <c r="K74" s="1">
        <f t="shared" si="14"/>
        <v>5.2249999999999943</v>
      </c>
      <c r="L74" s="1"/>
      <c r="M74" s="1"/>
      <c r="N74" s="1">
        <v>30</v>
      </c>
      <c r="O74" s="1">
        <v>15.37690000000002</v>
      </c>
      <c r="P74" s="1">
        <f t="shared" si="17"/>
        <v>30.774999999999999</v>
      </c>
      <c r="Q74" s="5">
        <f t="shared" ref="Q74:Q75" si="20">11*P74-O74-N74-F74</f>
        <v>59.300099999999929</v>
      </c>
      <c r="R74" s="5"/>
      <c r="S74" s="1"/>
      <c r="T74" s="1">
        <f t="shared" si="18"/>
        <v>11</v>
      </c>
      <c r="U74" s="1">
        <f t="shared" si="19"/>
        <v>9.0731080422420813</v>
      </c>
      <c r="V74" s="1">
        <v>31.052800000000001</v>
      </c>
      <c r="W74" s="1">
        <v>38.232199999999999</v>
      </c>
      <c r="X74" s="1">
        <v>39.757199999999997</v>
      </c>
      <c r="Y74" s="1">
        <v>39.256999999999998</v>
      </c>
      <c r="Z74" s="1">
        <v>35.547400000000003</v>
      </c>
      <c r="AA74" s="1">
        <v>39.718200000000003</v>
      </c>
      <c r="AB74" s="1"/>
      <c r="AC74" s="1">
        <f t="shared" si="16"/>
        <v>59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32</v>
      </c>
      <c r="C75" s="1">
        <v>181.96700000000001</v>
      </c>
      <c r="D75" s="1">
        <v>136.00899999999999</v>
      </c>
      <c r="E75" s="1">
        <v>125.161</v>
      </c>
      <c r="F75" s="1">
        <v>187.93700000000001</v>
      </c>
      <c r="G75" s="6">
        <v>1</v>
      </c>
      <c r="H75" s="1">
        <v>40</v>
      </c>
      <c r="I75" s="1" t="s">
        <v>33</v>
      </c>
      <c r="J75" s="1">
        <v>120.2</v>
      </c>
      <c r="K75" s="1">
        <f t="shared" si="14"/>
        <v>4.9609999999999985</v>
      </c>
      <c r="L75" s="1"/>
      <c r="M75" s="1"/>
      <c r="N75" s="1"/>
      <c r="O75" s="1">
        <v>50</v>
      </c>
      <c r="P75" s="1">
        <f t="shared" si="17"/>
        <v>25.0322</v>
      </c>
      <c r="Q75" s="5">
        <f t="shared" si="20"/>
        <v>37.41719999999998</v>
      </c>
      <c r="R75" s="5"/>
      <c r="S75" s="1"/>
      <c r="T75" s="1">
        <f t="shared" si="18"/>
        <v>11</v>
      </c>
      <c r="U75" s="1">
        <f t="shared" si="19"/>
        <v>9.5052372544163131</v>
      </c>
      <c r="V75" s="1">
        <v>20.7072</v>
      </c>
      <c r="W75" s="1">
        <v>23.088200000000001</v>
      </c>
      <c r="X75" s="1">
        <v>29.1036</v>
      </c>
      <c r="Y75" s="1">
        <v>33.830800000000004</v>
      </c>
      <c r="Z75" s="1">
        <v>33.434800000000003</v>
      </c>
      <c r="AA75" s="1">
        <v>16.075600000000001</v>
      </c>
      <c r="AB75" s="1"/>
      <c r="AC75" s="1">
        <f t="shared" si="16"/>
        <v>37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108</v>
      </c>
      <c r="B76" s="16" t="s">
        <v>32</v>
      </c>
      <c r="C76" s="16"/>
      <c r="D76" s="16"/>
      <c r="E76" s="16">
        <v>-1.218</v>
      </c>
      <c r="F76" s="16"/>
      <c r="G76" s="17">
        <v>0</v>
      </c>
      <c r="H76" s="16">
        <v>30</v>
      </c>
      <c r="I76" s="16" t="s">
        <v>33</v>
      </c>
      <c r="J76" s="16"/>
      <c r="K76" s="16">
        <f t="shared" si="14"/>
        <v>-1.218</v>
      </c>
      <c r="L76" s="16"/>
      <c r="M76" s="16"/>
      <c r="N76" s="16"/>
      <c r="O76" s="16"/>
      <c r="P76" s="16">
        <f t="shared" si="17"/>
        <v>-0.24359999999999998</v>
      </c>
      <c r="Q76" s="18"/>
      <c r="R76" s="18"/>
      <c r="S76" s="16"/>
      <c r="T76" s="16">
        <f t="shared" si="18"/>
        <v>0</v>
      </c>
      <c r="U76" s="16">
        <f t="shared" si="19"/>
        <v>0</v>
      </c>
      <c r="V76" s="16">
        <v>-0.24360000000000001</v>
      </c>
      <c r="W76" s="16">
        <v>-4.3999999999999994E-3</v>
      </c>
      <c r="X76" s="16">
        <v>-4.3999999999999994E-3</v>
      </c>
      <c r="Y76" s="16">
        <v>0.36759999999999998</v>
      </c>
      <c r="Z76" s="16">
        <v>0.36759999999999998</v>
      </c>
      <c r="AA76" s="16">
        <v>1.2234</v>
      </c>
      <c r="AB76" s="16" t="s">
        <v>35</v>
      </c>
      <c r="AC76" s="16">
        <f t="shared" si="16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109</v>
      </c>
      <c r="B77" s="1" t="s">
        <v>40</v>
      </c>
      <c r="C77" s="1">
        <v>22</v>
      </c>
      <c r="D77" s="1">
        <v>12</v>
      </c>
      <c r="E77" s="1">
        <v>10</v>
      </c>
      <c r="F77" s="1">
        <v>24</v>
      </c>
      <c r="G77" s="6">
        <v>0.6</v>
      </c>
      <c r="H77" s="1" t="e">
        <v>#N/A</v>
      </c>
      <c r="I77" s="1" t="s">
        <v>33</v>
      </c>
      <c r="J77" s="1">
        <v>10</v>
      </c>
      <c r="K77" s="1">
        <f t="shared" si="14"/>
        <v>0</v>
      </c>
      <c r="L77" s="1"/>
      <c r="M77" s="1"/>
      <c r="N77" s="1"/>
      <c r="O77" s="1"/>
      <c r="P77" s="1">
        <f t="shared" si="17"/>
        <v>2</v>
      </c>
      <c r="Q77" s="5"/>
      <c r="R77" s="5"/>
      <c r="S77" s="1"/>
      <c r="T77" s="1">
        <f t="shared" si="18"/>
        <v>12</v>
      </c>
      <c r="U77" s="1">
        <f t="shared" si="19"/>
        <v>12</v>
      </c>
      <c r="V77" s="1">
        <v>1.4</v>
      </c>
      <c r="W77" s="1">
        <v>0.2</v>
      </c>
      <c r="X77" s="1">
        <v>0.8</v>
      </c>
      <c r="Y77" s="1">
        <v>2</v>
      </c>
      <c r="Z77" s="1">
        <v>0.2</v>
      </c>
      <c r="AA77" s="1">
        <v>1</v>
      </c>
      <c r="AB77" s="1"/>
      <c r="AC77" s="1">
        <f t="shared" si="16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110</v>
      </c>
      <c r="B78" s="11" t="s">
        <v>40</v>
      </c>
      <c r="C78" s="11">
        <v>-6</v>
      </c>
      <c r="D78" s="11">
        <v>8</v>
      </c>
      <c r="E78" s="11"/>
      <c r="F78" s="11"/>
      <c r="G78" s="12">
        <v>0</v>
      </c>
      <c r="H78" s="11" t="e">
        <v>#N/A</v>
      </c>
      <c r="I78" s="11" t="s">
        <v>54</v>
      </c>
      <c r="J78" s="11"/>
      <c r="K78" s="11">
        <f t="shared" si="14"/>
        <v>0</v>
      </c>
      <c r="L78" s="11"/>
      <c r="M78" s="11"/>
      <c r="N78" s="11"/>
      <c r="O78" s="11"/>
      <c r="P78" s="11">
        <f t="shared" si="17"/>
        <v>0</v>
      </c>
      <c r="Q78" s="13"/>
      <c r="R78" s="13"/>
      <c r="S78" s="11"/>
      <c r="T78" s="11" t="e">
        <f t="shared" si="18"/>
        <v>#DIV/0!</v>
      </c>
      <c r="U78" s="11" t="e">
        <f t="shared" si="19"/>
        <v>#DIV/0!</v>
      </c>
      <c r="V78" s="11">
        <v>0.4</v>
      </c>
      <c r="W78" s="11">
        <v>1.6</v>
      </c>
      <c r="X78" s="11">
        <v>2.4</v>
      </c>
      <c r="Y78" s="11">
        <v>1.2</v>
      </c>
      <c r="Z78" s="11">
        <v>1.2</v>
      </c>
      <c r="AA78" s="11">
        <v>0</v>
      </c>
      <c r="AB78" s="11"/>
      <c r="AC78" s="11">
        <f t="shared" si="16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111</v>
      </c>
      <c r="B79" s="11" t="s">
        <v>40</v>
      </c>
      <c r="C79" s="11">
        <v>-30</v>
      </c>
      <c r="D79" s="11">
        <v>30</v>
      </c>
      <c r="E79" s="11"/>
      <c r="F79" s="11"/>
      <c r="G79" s="12">
        <v>0</v>
      </c>
      <c r="H79" s="11" t="e">
        <v>#N/A</v>
      </c>
      <c r="I79" s="11" t="s">
        <v>54</v>
      </c>
      <c r="J79" s="11">
        <v>30</v>
      </c>
      <c r="K79" s="11">
        <f t="shared" si="14"/>
        <v>-30</v>
      </c>
      <c r="L79" s="11"/>
      <c r="M79" s="11"/>
      <c r="N79" s="11"/>
      <c r="O79" s="11"/>
      <c r="P79" s="11">
        <f t="shared" si="17"/>
        <v>0</v>
      </c>
      <c r="Q79" s="13"/>
      <c r="R79" s="13"/>
      <c r="S79" s="11"/>
      <c r="T79" s="11" t="e">
        <f t="shared" si="18"/>
        <v>#DIV/0!</v>
      </c>
      <c r="U79" s="11" t="e">
        <f t="shared" si="19"/>
        <v>#DIV/0!</v>
      </c>
      <c r="V79" s="11">
        <v>0</v>
      </c>
      <c r="W79" s="11">
        <v>6</v>
      </c>
      <c r="X79" s="11">
        <v>10.8</v>
      </c>
      <c r="Y79" s="11">
        <v>4.8</v>
      </c>
      <c r="Z79" s="11">
        <v>0.2</v>
      </c>
      <c r="AA79" s="11">
        <v>0.2</v>
      </c>
      <c r="AB79" s="11" t="s">
        <v>112</v>
      </c>
      <c r="AC79" s="11">
        <f t="shared" si="16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113</v>
      </c>
      <c r="B80" s="16" t="s">
        <v>40</v>
      </c>
      <c r="C80" s="16"/>
      <c r="D80" s="16"/>
      <c r="E80" s="16"/>
      <c r="F80" s="16"/>
      <c r="G80" s="17">
        <v>0</v>
      </c>
      <c r="H80" s="16">
        <v>50</v>
      </c>
      <c r="I80" s="16" t="s">
        <v>33</v>
      </c>
      <c r="J80" s="16"/>
      <c r="K80" s="16">
        <f t="shared" si="14"/>
        <v>0</v>
      </c>
      <c r="L80" s="16"/>
      <c r="M80" s="16"/>
      <c r="N80" s="16"/>
      <c r="O80" s="16"/>
      <c r="P80" s="16">
        <f t="shared" si="17"/>
        <v>0</v>
      </c>
      <c r="Q80" s="18"/>
      <c r="R80" s="18"/>
      <c r="S80" s="16"/>
      <c r="T80" s="16" t="e">
        <f t="shared" si="18"/>
        <v>#DIV/0!</v>
      </c>
      <c r="U80" s="16" t="e">
        <f t="shared" si="19"/>
        <v>#DIV/0!</v>
      </c>
      <c r="V80" s="16">
        <v>0</v>
      </c>
      <c r="W80" s="16">
        <v>0</v>
      </c>
      <c r="X80" s="16">
        <v>0</v>
      </c>
      <c r="Y80" s="16">
        <v>-0.6</v>
      </c>
      <c r="Z80" s="16">
        <v>-0.6</v>
      </c>
      <c r="AA80" s="16">
        <v>1.4</v>
      </c>
      <c r="AB80" s="16" t="s">
        <v>35</v>
      </c>
      <c r="AC80" s="16">
        <f t="shared" si="16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6" t="s">
        <v>114</v>
      </c>
      <c r="B81" s="16" t="s">
        <v>40</v>
      </c>
      <c r="C81" s="16">
        <v>89</v>
      </c>
      <c r="D81" s="16">
        <v>1</v>
      </c>
      <c r="E81" s="16">
        <v>13</v>
      </c>
      <c r="F81" s="16">
        <v>72</v>
      </c>
      <c r="G81" s="17">
        <v>0</v>
      </c>
      <c r="H81" s="16">
        <v>50</v>
      </c>
      <c r="I81" s="16" t="s">
        <v>33</v>
      </c>
      <c r="J81" s="16">
        <v>13</v>
      </c>
      <c r="K81" s="16">
        <f t="shared" si="14"/>
        <v>0</v>
      </c>
      <c r="L81" s="16"/>
      <c r="M81" s="16"/>
      <c r="N81" s="16"/>
      <c r="O81" s="16"/>
      <c r="P81" s="16">
        <f t="shared" si="17"/>
        <v>2.6</v>
      </c>
      <c r="Q81" s="18"/>
      <c r="R81" s="18"/>
      <c r="S81" s="16"/>
      <c r="T81" s="16">
        <f t="shared" si="18"/>
        <v>27.69230769230769</v>
      </c>
      <c r="U81" s="16">
        <f t="shared" si="19"/>
        <v>27.69230769230769</v>
      </c>
      <c r="V81" s="16">
        <v>3.2</v>
      </c>
      <c r="W81" s="16">
        <v>4.8</v>
      </c>
      <c r="X81" s="16">
        <v>4.4000000000000004</v>
      </c>
      <c r="Y81" s="16">
        <v>4.5999999999999996</v>
      </c>
      <c r="Z81" s="16">
        <v>4</v>
      </c>
      <c r="AA81" s="16">
        <v>1.4</v>
      </c>
      <c r="AB81" s="19" t="s">
        <v>148</v>
      </c>
      <c r="AC81" s="16">
        <f t="shared" si="16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115</v>
      </c>
      <c r="B82" s="16" t="s">
        <v>40</v>
      </c>
      <c r="C82" s="16"/>
      <c r="D82" s="16"/>
      <c r="E82" s="16"/>
      <c r="F82" s="16"/>
      <c r="G82" s="17">
        <v>0</v>
      </c>
      <c r="H82" s="16">
        <v>30</v>
      </c>
      <c r="I82" s="16" t="s">
        <v>33</v>
      </c>
      <c r="J82" s="16"/>
      <c r="K82" s="16">
        <f t="shared" si="14"/>
        <v>0</v>
      </c>
      <c r="L82" s="16"/>
      <c r="M82" s="16"/>
      <c r="N82" s="16"/>
      <c r="O82" s="16"/>
      <c r="P82" s="16">
        <f t="shared" si="17"/>
        <v>0</v>
      </c>
      <c r="Q82" s="18"/>
      <c r="R82" s="18"/>
      <c r="S82" s="16"/>
      <c r="T82" s="16" t="e">
        <f t="shared" si="18"/>
        <v>#DIV/0!</v>
      </c>
      <c r="U82" s="16" t="e">
        <f t="shared" si="19"/>
        <v>#DIV/0!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 t="s">
        <v>35</v>
      </c>
      <c r="AC82" s="16">
        <f t="shared" si="16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116</v>
      </c>
      <c r="B83" s="1" t="s">
        <v>40</v>
      </c>
      <c r="C83" s="1">
        <v>15</v>
      </c>
      <c r="D83" s="1">
        <v>13</v>
      </c>
      <c r="E83" s="1">
        <v>10</v>
      </c>
      <c r="F83" s="1">
        <v>18</v>
      </c>
      <c r="G83" s="6">
        <v>0.6</v>
      </c>
      <c r="H83" s="1">
        <v>55</v>
      </c>
      <c r="I83" s="1" t="s">
        <v>33</v>
      </c>
      <c r="J83" s="1">
        <v>10</v>
      </c>
      <c r="K83" s="1">
        <f t="shared" si="14"/>
        <v>0</v>
      </c>
      <c r="L83" s="1"/>
      <c r="M83" s="1"/>
      <c r="N83" s="1"/>
      <c r="O83" s="1"/>
      <c r="P83" s="1">
        <f t="shared" si="17"/>
        <v>2</v>
      </c>
      <c r="Q83" s="5">
        <v>10</v>
      </c>
      <c r="R83" s="5"/>
      <c r="S83" s="1"/>
      <c r="T83" s="1">
        <f t="shared" si="18"/>
        <v>14</v>
      </c>
      <c r="U83" s="1">
        <f t="shared" si="19"/>
        <v>9</v>
      </c>
      <c r="V83" s="1">
        <v>1.6</v>
      </c>
      <c r="W83" s="1">
        <v>0.4</v>
      </c>
      <c r="X83" s="1">
        <v>0.6</v>
      </c>
      <c r="Y83" s="1">
        <v>2.4</v>
      </c>
      <c r="Z83" s="1">
        <v>1</v>
      </c>
      <c r="AA83" s="1">
        <v>0.6</v>
      </c>
      <c r="AB83" s="1"/>
      <c r="AC83" s="1">
        <f t="shared" si="16"/>
        <v>6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6" t="s">
        <v>117</v>
      </c>
      <c r="B84" s="16" t="s">
        <v>40</v>
      </c>
      <c r="C84" s="16"/>
      <c r="D84" s="16"/>
      <c r="E84" s="16"/>
      <c r="F84" s="16"/>
      <c r="G84" s="17">
        <v>0</v>
      </c>
      <c r="H84" s="16">
        <v>40</v>
      </c>
      <c r="I84" s="16" t="s">
        <v>33</v>
      </c>
      <c r="J84" s="16"/>
      <c r="K84" s="16">
        <f t="shared" si="14"/>
        <v>0</v>
      </c>
      <c r="L84" s="16"/>
      <c r="M84" s="16"/>
      <c r="N84" s="16"/>
      <c r="O84" s="16"/>
      <c r="P84" s="16">
        <f t="shared" si="17"/>
        <v>0</v>
      </c>
      <c r="Q84" s="18"/>
      <c r="R84" s="18"/>
      <c r="S84" s="16"/>
      <c r="T84" s="16" t="e">
        <f t="shared" si="18"/>
        <v>#DIV/0!</v>
      </c>
      <c r="U84" s="16" t="e">
        <f t="shared" si="19"/>
        <v>#DIV/0!</v>
      </c>
      <c r="V84" s="16">
        <v>0</v>
      </c>
      <c r="W84" s="16">
        <v>0</v>
      </c>
      <c r="X84" s="16">
        <v>0.4</v>
      </c>
      <c r="Y84" s="16">
        <v>0.4</v>
      </c>
      <c r="Z84" s="16">
        <v>0</v>
      </c>
      <c r="AA84" s="16">
        <v>0</v>
      </c>
      <c r="AB84" s="16" t="s">
        <v>35</v>
      </c>
      <c r="AC84" s="16">
        <f t="shared" si="16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6" t="s">
        <v>118</v>
      </c>
      <c r="B85" s="16" t="s">
        <v>40</v>
      </c>
      <c r="C85" s="16"/>
      <c r="D85" s="16"/>
      <c r="E85" s="16"/>
      <c r="F85" s="16"/>
      <c r="G85" s="17">
        <v>0</v>
      </c>
      <c r="H85" s="16" t="e">
        <v>#N/A</v>
      </c>
      <c r="I85" s="16" t="s">
        <v>33</v>
      </c>
      <c r="J85" s="16">
        <v>2</v>
      </c>
      <c r="K85" s="16">
        <f t="shared" si="14"/>
        <v>-2</v>
      </c>
      <c r="L85" s="16"/>
      <c r="M85" s="16"/>
      <c r="N85" s="16"/>
      <c r="O85" s="16"/>
      <c r="P85" s="16">
        <f t="shared" si="17"/>
        <v>0</v>
      </c>
      <c r="Q85" s="18"/>
      <c r="R85" s="18"/>
      <c r="S85" s="16"/>
      <c r="T85" s="16" t="e">
        <f t="shared" si="18"/>
        <v>#DIV/0!</v>
      </c>
      <c r="U85" s="16" t="e">
        <f t="shared" si="19"/>
        <v>#DIV/0!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 t="s">
        <v>35</v>
      </c>
      <c r="AC85" s="16">
        <f t="shared" si="16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6" t="s">
        <v>119</v>
      </c>
      <c r="B86" s="16" t="s">
        <v>40</v>
      </c>
      <c r="C86" s="16"/>
      <c r="D86" s="16"/>
      <c r="E86" s="16">
        <v>1</v>
      </c>
      <c r="F86" s="16">
        <v>-1</v>
      </c>
      <c r="G86" s="17">
        <v>0</v>
      </c>
      <c r="H86" s="16" t="e">
        <v>#N/A</v>
      </c>
      <c r="I86" s="16" t="s">
        <v>33</v>
      </c>
      <c r="J86" s="16">
        <v>1</v>
      </c>
      <c r="K86" s="16">
        <f t="shared" si="14"/>
        <v>0</v>
      </c>
      <c r="L86" s="16"/>
      <c r="M86" s="16"/>
      <c r="N86" s="16"/>
      <c r="O86" s="16"/>
      <c r="P86" s="16">
        <f t="shared" si="17"/>
        <v>0.2</v>
      </c>
      <c r="Q86" s="18"/>
      <c r="R86" s="18"/>
      <c r="S86" s="16"/>
      <c r="T86" s="16">
        <f t="shared" si="18"/>
        <v>-5</v>
      </c>
      <c r="U86" s="16">
        <f t="shared" si="19"/>
        <v>-5</v>
      </c>
      <c r="V86" s="16">
        <v>0.2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 t="s">
        <v>35</v>
      </c>
      <c r="AC86" s="16">
        <f t="shared" si="16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120</v>
      </c>
      <c r="B87" s="1" t="s">
        <v>40</v>
      </c>
      <c r="C87" s="1">
        <v>138</v>
      </c>
      <c r="D87" s="1"/>
      <c r="E87" s="1">
        <v>6</v>
      </c>
      <c r="F87" s="1">
        <v>130</v>
      </c>
      <c r="G87" s="6">
        <v>0.06</v>
      </c>
      <c r="H87" s="1">
        <v>60</v>
      </c>
      <c r="I87" s="1" t="s">
        <v>33</v>
      </c>
      <c r="J87" s="1">
        <v>6</v>
      </c>
      <c r="K87" s="1">
        <f t="shared" si="14"/>
        <v>0</v>
      </c>
      <c r="L87" s="1"/>
      <c r="M87" s="1"/>
      <c r="N87" s="1"/>
      <c r="O87" s="1"/>
      <c r="P87" s="1">
        <f t="shared" si="17"/>
        <v>1.2</v>
      </c>
      <c r="Q87" s="5"/>
      <c r="R87" s="5"/>
      <c r="S87" s="1"/>
      <c r="T87" s="1">
        <f t="shared" si="18"/>
        <v>108.33333333333334</v>
      </c>
      <c r="U87" s="1">
        <f t="shared" si="19"/>
        <v>108.33333333333334</v>
      </c>
      <c r="V87" s="1">
        <v>1.6</v>
      </c>
      <c r="W87" s="1">
        <v>0.8</v>
      </c>
      <c r="X87" s="1">
        <v>1.4</v>
      </c>
      <c r="Y87" s="1">
        <v>1.8</v>
      </c>
      <c r="Z87" s="1">
        <v>0.8</v>
      </c>
      <c r="AA87" s="1">
        <v>0.2</v>
      </c>
      <c r="AB87" s="15" t="s">
        <v>121</v>
      </c>
      <c r="AC87" s="1">
        <f t="shared" si="16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40</v>
      </c>
      <c r="C88" s="1">
        <v>110</v>
      </c>
      <c r="D88" s="1">
        <v>2</v>
      </c>
      <c r="E88" s="1">
        <v>21</v>
      </c>
      <c r="F88" s="1">
        <v>86</v>
      </c>
      <c r="G88" s="6">
        <v>0.15</v>
      </c>
      <c r="H88" s="1">
        <v>60</v>
      </c>
      <c r="I88" s="1" t="s">
        <v>33</v>
      </c>
      <c r="J88" s="1">
        <v>21</v>
      </c>
      <c r="K88" s="1">
        <f t="shared" si="14"/>
        <v>0</v>
      </c>
      <c r="L88" s="1"/>
      <c r="M88" s="1"/>
      <c r="N88" s="1"/>
      <c r="O88" s="1"/>
      <c r="P88" s="1">
        <f t="shared" si="17"/>
        <v>4.2</v>
      </c>
      <c r="Q88" s="5"/>
      <c r="R88" s="5"/>
      <c r="S88" s="1"/>
      <c r="T88" s="1">
        <f t="shared" si="18"/>
        <v>20.476190476190474</v>
      </c>
      <c r="U88" s="1">
        <f t="shared" si="19"/>
        <v>20.476190476190474</v>
      </c>
      <c r="V88" s="1">
        <v>4.5999999999999996</v>
      </c>
      <c r="W88" s="1">
        <v>6</v>
      </c>
      <c r="X88" s="1">
        <v>9.4</v>
      </c>
      <c r="Y88" s="1">
        <v>5.2</v>
      </c>
      <c r="Z88" s="1">
        <v>2</v>
      </c>
      <c r="AA88" s="1">
        <v>2.8</v>
      </c>
      <c r="AB88" s="15" t="s">
        <v>121</v>
      </c>
      <c r="AC88" s="1">
        <f t="shared" si="16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123</v>
      </c>
      <c r="B89" s="11" t="s">
        <v>32</v>
      </c>
      <c r="C89" s="11">
        <v>99.876000000000005</v>
      </c>
      <c r="D89" s="11">
        <v>6.7539999999999996</v>
      </c>
      <c r="E89" s="11">
        <v>48.67</v>
      </c>
      <c r="F89" s="11"/>
      <c r="G89" s="12">
        <v>0</v>
      </c>
      <c r="H89" s="11" t="e">
        <v>#N/A</v>
      </c>
      <c r="I89" s="11" t="s">
        <v>54</v>
      </c>
      <c r="J89" s="11">
        <v>45.9</v>
      </c>
      <c r="K89" s="11">
        <f t="shared" si="14"/>
        <v>2.7700000000000031</v>
      </c>
      <c r="L89" s="11"/>
      <c r="M89" s="11"/>
      <c r="N89" s="11"/>
      <c r="O89" s="11"/>
      <c r="P89" s="11">
        <f t="shared" si="17"/>
        <v>9.734</v>
      </c>
      <c r="Q89" s="13"/>
      <c r="R89" s="13"/>
      <c r="S89" s="11"/>
      <c r="T89" s="11">
        <f t="shared" si="18"/>
        <v>0</v>
      </c>
      <c r="U89" s="11">
        <f t="shared" si="19"/>
        <v>0</v>
      </c>
      <c r="V89" s="11">
        <v>9.734</v>
      </c>
      <c r="W89" s="11">
        <v>1.0984</v>
      </c>
      <c r="X89" s="11">
        <v>1.0984</v>
      </c>
      <c r="Y89" s="11">
        <v>0</v>
      </c>
      <c r="Z89" s="11">
        <v>0</v>
      </c>
      <c r="AA89" s="11">
        <v>1.0888</v>
      </c>
      <c r="AB89" s="11" t="s">
        <v>124</v>
      </c>
      <c r="AC89" s="11">
        <f t="shared" si="16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125</v>
      </c>
      <c r="B90" s="1" t="s">
        <v>32</v>
      </c>
      <c r="C90" s="1">
        <v>52.566000000000003</v>
      </c>
      <c r="D90" s="1">
        <v>126.41</v>
      </c>
      <c r="E90" s="1">
        <v>47.7</v>
      </c>
      <c r="F90" s="1">
        <v>121.58499999999999</v>
      </c>
      <c r="G90" s="6">
        <v>1</v>
      </c>
      <c r="H90" s="1">
        <v>55</v>
      </c>
      <c r="I90" s="1" t="s">
        <v>33</v>
      </c>
      <c r="J90" s="1">
        <v>54.7</v>
      </c>
      <c r="K90" s="1">
        <f t="shared" si="14"/>
        <v>-7</v>
      </c>
      <c r="L90" s="1"/>
      <c r="M90" s="1"/>
      <c r="N90" s="1">
        <v>20</v>
      </c>
      <c r="O90" s="1">
        <v>35</v>
      </c>
      <c r="P90" s="1">
        <f t="shared" si="17"/>
        <v>9.5400000000000009</v>
      </c>
      <c r="Q90" s="5"/>
      <c r="R90" s="5"/>
      <c r="S90" s="1"/>
      <c r="T90" s="1">
        <f t="shared" si="18"/>
        <v>18.50995807127882</v>
      </c>
      <c r="U90" s="1">
        <f t="shared" si="19"/>
        <v>18.50995807127882</v>
      </c>
      <c r="V90" s="1">
        <v>10.909000000000001</v>
      </c>
      <c r="W90" s="1">
        <v>15.507400000000001</v>
      </c>
      <c r="X90" s="1">
        <v>15.0084</v>
      </c>
      <c r="Y90" s="1">
        <v>8.07</v>
      </c>
      <c r="Z90" s="1">
        <v>9.2296000000000014</v>
      </c>
      <c r="AA90" s="1">
        <v>11.260400000000001</v>
      </c>
      <c r="AB90" s="1"/>
      <c r="AC90" s="1">
        <f t="shared" si="16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126</v>
      </c>
      <c r="B91" s="1" t="s">
        <v>40</v>
      </c>
      <c r="C91" s="1">
        <v>13</v>
      </c>
      <c r="D91" s="1">
        <v>20</v>
      </c>
      <c r="E91" s="1">
        <v>14</v>
      </c>
      <c r="F91" s="1">
        <v>15</v>
      </c>
      <c r="G91" s="6">
        <v>0.4</v>
      </c>
      <c r="H91" s="1">
        <v>55</v>
      </c>
      <c r="I91" s="1" t="s">
        <v>33</v>
      </c>
      <c r="J91" s="1">
        <v>16</v>
      </c>
      <c r="K91" s="1">
        <f t="shared" si="14"/>
        <v>-2</v>
      </c>
      <c r="L91" s="1"/>
      <c r="M91" s="1"/>
      <c r="N91" s="1"/>
      <c r="O91" s="1">
        <v>10</v>
      </c>
      <c r="P91" s="1">
        <f t="shared" si="17"/>
        <v>2.8</v>
      </c>
      <c r="Q91" s="5">
        <v>10</v>
      </c>
      <c r="R91" s="5"/>
      <c r="S91" s="1"/>
      <c r="T91" s="1">
        <f t="shared" si="18"/>
        <v>12.5</v>
      </c>
      <c r="U91" s="1">
        <f t="shared" si="19"/>
        <v>8.9285714285714288</v>
      </c>
      <c r="V91" s="1">
        <v>1.8</v>
      </c>
      <c r="W91" s="1">
        <v>2.6</v>
      </c>
      <c r="X91" s="1">
        <v>3.2</v>
      </c>
      <c r="Y91" s="1">
        <v>2.4</v>
      </c>
      <c r="Z91" s="1">
        <v>1.6</v>
      </c>
      <c r="AA91" s="1">
        <v>2.2000000000000002</v>
      </c>
      <c r="AB91" s="1"/>
      <c r="AC91" s="1">
        <f t="shared" si="16"/>
        <v>4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127</v>
      </c>
      <c r="B92" s="1" t="s">
        <v>32</v>
      </c>
      <c r="C92" s="1">
        <v>33.773000000000003</v>
      </c>
      <c r="D92" s="1">
        <v>127.095</v>
      </c>
      <c r="E92" s="1">
        <v>34.738</v>
      </c>
      <c r="F92" s="1">
        <v>124.676</v>
      </c>
      <c r="G92" s="6">
        <v>1</v>
      </c>
      <c r="H92" s="1">
        <v>55</v>
      </c>
      <c r="I92" s="1" t="s">
        <v>33</v>
      </c>
      <c r="J92" s="1">
        <v>42.8</v>
      </c>
      <c r="K92" s="1">
        <f t="shared" si="14"/>
        <v>-8.0619999999999976</v>
      </c>
      <c r="L92" s="1"/>
      <c r="M92" s="1"/>
      <c r="N92" s="1">
        <v>11.32259999999998</v>
      </c>
      <c r="O92" s="1">
        <v>40</v>
      </c>
      <c r="P92" s="1">
        <f t="shared" si="17"/>
        <v>6.9475999999999996</v>
      </c>
      <c r="Q92" s="5"/>
      <c r="R92" s="5"/>
      <c r="S92" s="1"/>
      <c r="T92" s="1">
        <f t="shared" si="18"/>
        <v>25.33228740860153</v>
      </c>
      <c r="U92" s="1">
        <f t="shared" si="19"/>
        <v>25.33228740860153</v>
      </c>
      <c r="V92" s="1">
        <v>6.9495999999999993</v>
      </c>
      <c r="W92" s="1">
        <v>14.4152</v>
      </c>
      <c r="X92" s="1">
        <v>15.756</v>
      </c>
      <c r="Y92" s="1">
        <v>8.2379999999999995</v>
      </c>
      <c r="Z92" s="1">
        <v>8.91</v>
      </c>
      <c r="AA92" s="1">
        <v>8.4375999999999998</v>
      </c>
      <c r="AB92" s="1"/>
      <c r="AC92" s="1">
        <f t="shared" si="16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6" t="s">
        <v>128</v>
      </c>
      <c r="B93" s="16" t="s">
        <v>40</v>
      </c>
      <c r="C93" s="16"/>
      <c r="D93" s="16"/>
      <c r="E93" s="16"/>
      <c r="F93" s="16"/>
      <c r="G93" s="17">
        <v>0</v>
      </c>
      <c r="H93" s="16">
        <v>55</v>
      </c>
      <c r="I93" s="16" t="s">
        <v>33</v>
      </c>
      <c r="J93" s="16"/>
      <c r="K93" s="16">
        <f t="shared" si="14"/>
        <v>0</v>
      </c>
      <c r="L93" s="16"/>
      <c r="M93" s="16"/>
      <c r="N93" s="16"/>
      <c r="O93" s="16">
        <v>10</v>
      </c>
      <c r="P93" s="16">
        <f t="shared" si="17"/>
        <v>0</v>
      </c>
      <c r="Q93" s="18"/>
      <c r="R93" s="18"/>
      <c r="S93" s="16"/>
      <c r="T93" s="16" t="e">
        <f t="shared" si="18"/>
        <v>#DIV/0!</v>
      </c>
      <c r="U93" s="16" t="e">
        <f t="shared" si="19"/>
        <v>#DIV/0!</v>
      </c>
      <c r="V93" s="16">
        <v>0</v>
      </c>
      <c r="W93" s="16">
        <v>0</v>
      </c>
      <c r="X93" s="16">
        <v>0.2</v>
      </c>
      <c r="Y93" s="16">
        <v>1</v>
      </c>
      <c r="Z93" s="16">
        <v>0.8</v>
      </c>
      <c r="AA93" s="16">
        <v>1</v>
      </c>
      <c r="AB93" s="16" t="s">
        <v>35</v>
      </c>
      <c r="AC93" s="16">
        <f t="shared" si="16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129</v>
      </c>
      <c r="B94" s="1" t="s">
        <v>40</v>
      </c>
      <c r="C94" s="1">
        <v>19</v>
      </c>
      <c r="D94" s="1">
        <v>20</v>
      </c>
      <c r="E94" s="1">
        <v>17</v>
      </c>
      <c r="F94" s="1">
        <v>19</v>
      </c>
      <c r="G94" s="6">
        <v>0.4</v>
      </c>
      <c r="H94" s="1">
        <v>55</v>
      </c>
      <c r="I94" s="1" t="s">
        <v>33</v>
      </c>
      <c r="J94" s="1">
        <v>19</v>
      </c>
      <c r="K94" s="1">
        <f t="shared" si="14"/>
        <v>-2</v>
      </c>
      <c r="L94" s="1"/>
      <c r="M94" s="1"/>
      <c r="N94" s="1"/>
      <c r="O94" s="1">
        <v>38</v>
      </c>
      <c r="P94" s="1">
        <f t="shared" si="17"/>
        <v>3.4</v>
      </c>
      <c r="Q94" s="5"/>
      <c r="R94" s="5"/>
      <c r="S94" s="1"/>
      <c r="T94" s="1">
        <f t="shared" si="18"/>
        <v>16.764705882352942</v>
      </c>
      <c r="U94" s="1">
        <f t="shared" si="19"/>
        <v>16.764705882352942</v>
      </c>
      <c r="V94" s="1">
        <v>3.8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/>
      <c r="AC94" s="1">
        <f t="shared" si="16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130</v>
      </c>
      <c r="B95" s="1" t="s">
        <v>32</v>
      </c>
      <c r="C95" s="1"/>
      <c r="D95" s="1"/>
      <c r="E95" s="14">
        <f>E109</f>
        <v>6.9850000000000003</v>
      </c>
      <c r="F95" s="14">
        <f>F109</f>
        <v>129.566</v>
      </c>
      <c r="G95" s="6">
        <v>1</v>
      </c>
      <c r="H95" s="1">
        <v>50</v>
      </c>
      <c r="I95" s="1" t="s">
        <v>33</v>
      </c>
      <c r="J95" s="1"/>
      <c r="K95" s="1">
        <f t="shared" si="14"/>
        <v>6.9850000000000003</v>
      </c>
      <c r="L95" s="1"/>
      <c r="M95" s="1"/>
      <c r="N95" s="1"/>
      <c r="O95" s="1"/>
      <c r="P95" s="1">
        <f t="shared" si="17"/>
        <v>1.397</v>
      </c>
      <c r="Q95" s="5"/>
      <c r="R95" s="5"/>
      <c r="S95" s="1"/>
      <c r="T95" s="1">
        <f t="shared" si="18"/>
        <v>92.745884037222623</v>
      </c>
      <c r="U95" s="1">
        <f t="shared" si="19"/>
        <v>92.745884037222623</v>
      </c>
      <c r="V95" s="1">
        <v>1.397</v>
      </c>
      <c r="W95" s="1">
        <v>0.28160000000000002</v>
      </c>
      <c r="X95" s="1">
        <v>0.28160000000000002</v>
      </c>
      <c r="Y95" s="1">
        <v>0.56079999999999997</v>
      </c>
      <c r="Z95" s="1">
        <v>0.56079999999999997</v>
      </c>
      <c r="AA95" s="1">
        <v>0.54239999999999999</v>
      </c>
      <c r="AB95" s="15" t="s">
        <v>121</v>
      </c>
      <c r="AC95" s="1">
        <f t="shared" si="16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131</v>
      </c>
      <c r="B96" s="1" t="s">
        <v>40</v>
      </c>
      <c r="C96" s="1"/>
      <c r="D96" s="1">
        <v>12</v>
      </c>
      <c r="E96" s="1"/>
      <c r="F96" s="1">
        <v>12</v>
      </c>
      <c r="G96" s="6">
        <v>0.3</v>
      </c>
      <c r="H96" s="1">
        <v>30</v>
      </c>
      <c r="I96" s="1" t="s">
        <v>33</v>
      </c>
      <c r="J96" s="1">
        <v>1</v>
      </c>
      <c r="K96" s="1">
        <f t="shared" si="14"/>
        <v>-1</v>
      </c>
      <c r="L96" s="1"/>
      <c r="M96" s="1"/>
      <c r="N96" s="1"/>
      <c r="O96" s="1">
        <v>15</v>
      </c>
      <c r="P96" s="1">
        <f t="shared" si="17"/>
        <v>0</v>
      </c>
      <c r="Q96" s="5"/>
      <c r="R96" s="5"/>
      <c r="S96" s="1"/>
      <c r="T96" s="1" t="e">
        <f t="shared" si="18"/>
        <v>#DIV/0!</v>
      </c>
      <c r="U96" s="1" t="e">
        <f t="shared" si="19"/>
        <v>#DIV/0!</v>
      </c>
      <c r="V96" s="1">
        <v>0</v>
      </c>
      <c r="W96" s="1">
        <v>0.2</v>
      </c>
      <c r="X96" s="1">
        <v>0.2</v>
      </c>
      <c r="Y96" s="1">
        <v>1.6</v>
      </c>
      <c r="Z96" s="1">
        <v>1.6</v>
      </c>
      <c r="AA96" s="1">
        <v>2.4</v>
      </c>
      <c r="AB96" s="1"/>
      <c r="AC96" s="1">
        <f t="shared" si="16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132</v>
      </c>
      <c r="B97" s="1" t="s">
        <v>40</v>
      </c>
      <c r="C97" s="1"/>
      <c r="D97" s="1">
        <v>14</v>
      </c>
      <c r="E97" s="1"/>
      <c r="F97" s="1">
        <v>12</v>
      </c>
      <c r="G97" s="6">
        <v>0.3</v>
      </c>
      <c r="H97" s="1">
        <v>30</v>
      </c>
      <c r="I97" s="1" t="s">
        <v>33</v>
      </c>
      <c r="J97" s="1">
        <v>1</v>
      </c>
      <c r="K97" s="1">
        <f t="shared" si="14"/>
        <v>-1</v>
      </c>
      <c r="L97" s="1"/>
      <c r="M97" s="1"/>
      <c r="N97" s="1"/>
      <c r="O97" s="1">
        <v>15</v>
      </c>
      <c r="P97" s="1">
        <f t="shared" si="17"/>
        <v>0</v>
      </c>
      <c r="Q97" s="5"/>
      <c r="R97" s="5"/>
      <c r="S97" s="1"/>
      <c r="T97" s="1" t="e">
        <f t="shared" si="18"/>
        <v>#DIV/0!</v>
      </c>
      <c r="U97" s="1" t="e">
        <f t="shared" si="19"/>
        <v>#DIV/0!</v>
      </c>
      <c r="V97" s="1">
        <v>0</v>
      </c>
      <c r="W97" s="1">
        <v>0.2</v>
      </c>
      <c r="X97" s="1">
        <v>0.2</v>
      </c>
      <c r="Y97" s="1">
        <v>1.4</v>
      </c>
      <c r="Z97" s="1">
        <v>1.8</v>
      </c>
      <c r="AA97" s="1">
        <v>2.4</v>
      </c>
      <c r="AB97" s="1"/>
      <c r="AC97" s="1">
        <f t="shared" si="16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133</v>
      </c>
      <c r="B98" s="1" t="s">
        <v>32</v>
      </c>
      <c r="C98" s="1">
        <v>1005.8049999999999</v>
      </c>
      <c r="D98" s="1">
        <v>2211.1950000000002</v>
      </c>
      <c r="E98" s="14">
        <f>1085.501+E28</f>
        <v>1095.9010000000001</v>
      </c>
      <c r="F98" s="14">
        <f>1879.374+F28</f>
        <v>1838.2090000000001</v>
      </c>
      <c r="G98" s="6">
        <v>1</v>
      </c>
      <c r="H98" s="1">
        <v>60</v>
      </c>
      <c r="I98" s="1" t="s">
        <v>134</v>
      </c>
      <c r="J98" s="1">
        <v>1214.722</v>
      </c>
      <c r="K98" s="1">
        <f t="shared" si="14"/>
        <v>-118.82099999999991</v>
      </c>
      <c r="L98" s="1"/>
      <c r="M98" s="1"/>
      <c r="N98" s="1">
        <v>480</v>
      </c>
      <c r="O98" s="1">
        <v>300</v>
      </c>
      <c r="P98" s="1">
        <f t="shared" si="17"/>
        <v>219.18020000000001</v>
      </c>
      <c r="Q98" s="5">
        <v>200</v>
      </c>
      <c r="R98" s="5"/>
      <c r="S98" s="1"/>
      <c r="T98" s="1">
        <f t="shared" si="18"/>
        <v>12.857954322516358</v>
      </c>
      <c r="U98" s="1">
        <f t="shared" si="19"/>
        <v>11.945463139462413</v>
      </c>
      <c r="V98" s="1">
        <v>219.31780000000001</v>
      </c>
      <c r="W98" s="1">
        <v>305.19479999999999</v>
      </c>
      <c r="X98" s="1">
        <v>284.81060000000002</v>
      </c>
      <c r="Y98" s="1">
        <v>241.57079999999999</v>
      </c>
      <c r="Z98" s="1">
        <v>239.47559999999999</v>
      </c>
      <c r="AA98" s="1">
        <v>236.71180000000001</v>
      </c>
      <c r="AB98" s="1" t="s">
        <v>55</v>
      </c>
      <c r="AC98" s="1">
        <f t="shared" si="16"/>
        <v>200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135</v>
      </c>
      <c r="B99" s="11" t="s">
        <v>32</v>
      </c>
      <c r="C99" s="11">
        <v>2138.4609999999998</v>
      </c>
      <c r="D99" s="11"/>
      <c r="E99" s="14">
        <v>983.46699999999998</v>
      </c>
      <c r="F99" s="14">
        <v>892.05899999999997</v>
      </c>
      <c r="G99" s="12">
        <v>0</v>
      </c>
      <c r="H99" s="11" t="e">
        <v>#N/A</v>
      </c>
      <c r="I99" s="11" t="s">
        <v>54</v>
      </c>
      <c r="J99" s="11">
        <v>852.5</v>
      </c>
      <c r="K99" s="11">
        <f t="shared" si="14"/>
        <v>130.96699999999998</v>
      </c>
      <c r="L99" s="11"/>
      <c r="M99" s="11"/>
      <c r="N99" s="11"/>
      <c r="O99" s="11"/>
      <c r="P99" s="11">
        <f t="shared" si="17"/>
        <v>196.6934</v>
      </c>
      <c r="Q99" s="13"/>
      <c r="R99" s="13"/>
      <c r="S99" s="11"/>
      <c r="T99" s="11">
        <f t="shared" si="18"/>
        <v>4.5352767301800672</v>
      </c>
      <c r="U99" s="11">
        <f t="shared" si="19"/>
        <v>4.5352767301800672</v>
      </c>
      <c r="V99" s="11">
        <v>203.07220000000001</v>
      </c>
      <c r="W99" s="11">
        <v>249.75720000000001</v>
      </c>
      <c r="X99" s="11">
        <v>236.28440000000001</v>
      </c>
      <c r="Y99" s="11">
        <v>296.9796</v>
      </c>
      <c r="Z99" s="11">
        <v>319.79419999999999</v>
      </c>
      <c r="AA99" s="11">
        <v>0</v>
      </c>
      <c r="AB99" s="11" t="s">
        <v>55</v>
      </c>
      <c r="AC99" s="11">
        <f t="shared" si="16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6" t="s">
        <v>136</v>
      </c>
      <c r="B100" s="16" t="s">
        <v>40</v>
      </c>
      <c r="C100" s="16"/>
      <c r="D100" s="16"/>
      <c r="E100" s="16"/>
      <c r="F100" s="16"/>
      <c r="G100" s="17">
        <v>0</v>
      </c>
      <c r="H100" s="16" t="e">
        <v>#N/A</v>
      </c>
      <c r="I100" s="16" t="s">
        <v>33</v>
      </c>
      <c r="J100" s="16"/>
      <c r="K100" s="16">
        <f t="shared" si="14"/>
        <v>0</v>
      </c>
      <c r="L100" s="16"/>
      <c r="M100" s="16"/>
      <c r="N100" s="16"/>
      <c r="O100" s="16"/>
      <c r="P100" s="16">
        <f t="shared" si="17"/>
        <v>0</v>
      </c>
      <c r="Q100" s="18"/>
      <c r="R100" s="18"/>
      <c r="S100" s="16"/>
      <c r="T100" s="16" t="e">
        <f t="shared" si="18"/>
        <v>#DIV/0!</v>
      </c>
      <c r="U100" s="16" t="e">
        <f t="shared" si="19"/>
        <v>#DIV/0!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 t="s">
        <v>35</v>
      </c>
      <c r="AC100" s="16">
        <f t="shared" si="16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137</v>
      </c>
      <c r="B101" s="1" t="s">
        <v>32</v>
      </c>
      <c r="C101" s="1">
        <v>705.33500000000004</v>
      </c>
      <c r="D101" s="1"/>
      <c r="E101" s="14">
        <f>745.234+E99+E24</f>
        <v>1751.98</v>
      </c>
      <c r="F101" s="14">
        <f>-39.899+F99+F24</f>
        <v>828.88099999999997</v>
      </c>
      <c r="G101" s="6">
        <v>1</v>
      </c>
      <c r="H101" s="1">
        <v>60</v>
      </c>
      <c r="I101" s="1" t="s">
        <v>33</v>
      </c>
      <c r="J101" s="1">
        <v>610.08399999999995</v>
      </c>
      <c r="K101" s="1">
        <f t="shared" si="14"/>
        <v>1141.8960000000002</v>
      </c>
      <c r="L101" s="1"/>
      <c r="M101" s="1"/>
      <c r="N101" s="1">
        <v>170</v>
      </c>
      <c r="O101" s="1">
        <v>2270.4389999999999</v>
      </c>
      <c r="P101" s="1">
        <f t="shared" si="17"/>
        <v>350.39600000000002</v>
      </c>
      <c r="Q101" s="5">
        <v>950</v>
      </c>
      <c r="R101" s="5"/>
      <c r="S101" s="1"/>
      <c r="T101" s="1">
        <f t="shared" si="18"/>
        <v>12.041575817075536</v>
      </c>
      <c r="U101" s="1">
        <f t="shared" si="19"/>
        <v>9.3303576524846168</v>
      </c>
      <c r="V101" s="1">
        <v>352.11500000000001</v>
      </c>
      <c r="W101" s="1">
        <v>249.75720000000001</v>
      </c>
      <c r="X101" s="1">
        <v>0</v>
      </c>
      <c r="Y101" s="1">
        <v>0</v>
      </c>
      <c r="Z101" s="1">
        <v>0</v>
      </c>
      <c r="AA101" s="1">
        <v>0</v>
      </c>
      <c r="AB101" s="1" t="s">
        <v>55</v>
      </c>
      <c r="AC101" s="1">
        <f t="shared" si="16"/>
        <v>950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138</v>
      </c>
      <c r="B102" s="1" t="s">
        <v>32</v>
      </c>
      <c r="C102" s="1"/>
      <c r="D102" s="1"/>
      <c r="E102" s="14">
        <f>E27</f>
        <v>1870.2729999999999</v>
      </c>
      <c r="F102" s="14">
        <f>F27</f>
        <v>1903.278</v>
      </c>
      <c r="G102" s="6">
        <v>1</v>
      </c>
      <c r="H102" s="1">
        <v>60</v>
      </c>
      <c r="I102" s="1" t="s">
        <v>134</v>
      </c>
      <c r="J102" s="1"/>
      <c r="K102" s="1">
        <f t="shared" ref="K102:K110" si="21">E102-J102</f>
        <v>1870.2729999999999</v>
      </c>
      <c r="L102" s="1"/>
      <c r="M102" s="1"/>
      <c r="N102" s="1">
        <v>300</v>
      </c>
      <c r="O102" s="1">
        <v>1283.4736</v>
      </c>
      <c r="P102" s="1">
        <f t="shared" si="17"/>
        <v>374.05459999999999</v>
      </c>
      <c r="Q102" s="5">
        <f t="shared" ref="Q101:Q102" si="22">12*P102-O102-N102-F102</f>
        <v>1001.9035999999999</v>
      </c>
      <c r="R102" s="5"/>
      <c r="S102" s="1"/>
      <c r="T102" s="1">
        <f t="shared" si="18"/>
        <v>12</v>
      </c>
      <c r="U102" s="1">
        <f t="shared" si="19"/>
        <v>9.3215044006944456</v>
      </c>
      <c r="V102" s="1">
        <v>378.01560000000001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 t="s">
        <v>55</v>
      </c>
      <c r="AC102" s="1">
        <f t="shared" ref="AC102:AC110" si="23">ROUND(Q102*G102,0)</f>
        <v>1002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139</v>
      </c>
      <c r="B103" s="1" t="s">
        <v>40</v>
      </c>
      <c r="C103" s="1"/>
      <c r="D103" s="1">
        <v>30</v>
      </c>
      <c r="E103" s="1"/>
      <c r="F103" s="1">
        <v>30</v>
      </c>
      <c r="G103" s="6">
        <v>0.2</v>
      </c>
      <c r="H103" s="1">
        <v>30</v>
      </c>
      <c r="I103" s="1" t="s">
        <v>33</v>
      </c>
      <c r="J103" s="1"/>
      <c r="K103" s="1">
        <f t="shared" si="21"/>
        <v>0</v>
      </c>
      <c r="L103" s="1"/>
      <c r="M103" s="1"/>
      <c r="N103" s="1"/>
      <c r="O103" s="1"/>
      <c r="P103" s="1">
        <f t="shared" si="17"/>
        <v>0</v>
      </c>
      <c r="Q103" s="5"/>
      <c r="R103" s="5"/>
      <c r="S103" s="1"/>
      <c r="T103" s="1" t="e">
        <f t="shared" si="18"/>
        <v>#DIV/0!</v>
      </c>
      <c r="U103" s="1" t="e">
        <f t="shared" si="19"/>
        <v>#DIV/0!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9" t="s">
        <v>147</v>
      </c>
      <c r="AC103" s="1">
        <f t="shared" si="23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1" t="s">
        <v>140</v>
      </c>
      <c r="B104" s="11" t="s">
        <v>40</v>
      </c>
      <c r="C104" s="11"/>
      <c r="D104" s="11"/>
      <c r="E104" s="11"/>
      <c r="F104" s="11"/>
      <c r="G104" s="12">
        <v>0</v>
      </c>
      <c r="H104" s="11" t="e">
        <v>#N/A</v>
      </c>
      <c r="I104" s="11" t="s">
        <v>54</v>
      </c>
      <c r="J104" s="11"/>
      <c r="K104" s="11">
        <f t="shared" si="21"/>
        <v>0</v>
      </c>
      <c r="L104" s="11"/>
      <c r="M104" s="11"/>
      <c r="N104" s="11"/>
      <c r="O104" s="11"/>
      <c r="P104" s="11">
        <f t="shared" si="17"/>
        <v>0</v>
      </c>
      <c r="Q104" s="13"/>
      <c r="R104" s="13"/>
      <c r="S104" s="11"/>
      <c r="T104" s="11" t="e">
        <f t="shared" si="18"/>
        <v>#DIV/0!</v>
      </c>
      <c r="U104" s="11" t="e">
        <f t="shared" si="19"/>
        <v>#DIV/0!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/>
      <c r="AC104" s="11">
        <f t="shared" si="23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1" t="s">
        <v>141</v>
      </c>
      <c r="B105" s="11" t="s">
        <v>32</v>
      </c>
      <c r="C105" s="11">
        <v>-1.36</v>
      </c>
      <c r="D105" s="11">
        <v>1.36</v>
      </c>
      <c r="E105" s="11"/>
      <c r="F105" s="11"/>
      <c r="G105" s="12">
        <v>0</v>
      </c>
      <c r="H105" s="11" t="e">
        <v>#N/A</v>
      </c>
      <c r="I105" s="11" t="s">
        <v>54</v>
      </c>
      <c r="J105" s="11"/>
      <c r="K105" s="11">
        <f t="shared" si="21"/>
        <v>0</v>
      </c>
      <c r="L105" s="11"/>
      <c r="M105" s="11"/>
      <c r="N105" s="11"/>
      <c r="O105" s="11"/>
      <c r="P105" s="11">
        <f t="shared" si="17"/>
        <v>0</v>
      </c>
      <c r="Q105" s="13"/>
      <c r="R105" s="13"/>
      <c r="S105" s="11"/>
      <c r="T105" s="11" t="e">
        <f t="shared" si="18"/>
        <v>#DIV/0!</v>
      </c>
      <c r="U105" s="11" t="e">
        <f t="shared" si="19"/>
        <v>#DIV/0!</v>
      </c>
      <c r="V105" s="11">
        <v>0</v>
      </c>
      <c r="W105" s="11">
        <v>1.6259999999999999</v>
      </c>
      <c r="X105" s="11">
        <v>1.6259999999999999</v>
      </c>
      <c r="Y105" s="11">
        <v>0</v>
      </c>
      <c r="Z105" s="11">
        <v>0</v>
      </c>
      <c r="AA105" s="11">
        <v>0</v>
      </c>
      <c r="AB105" s="11"/>
      <c r="AC105" s="11">
        <f t="shared" si="23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1" t="s">
        <v>142</v>
      </c>
      <c r="B106" s="11" t="s">
        <v>40</v>
      </c>
      <c r="C106" s="11">
        <v>-6</v>
      </c>
      <c r="D106" s="11">
        <v>6</v>
      </c>
      <c r="E106" s="11"/>
      <c r="F106" s="11"/>
      <c r="G106" s="12">
        <v>0</v>
      </c>
      <c r="H106" s="11" t="e">
        <v>#N/A</v>
      </c>
      <c r="I106" s="11" t="s">
        <v>54</v>
      </c>
      <c r="J106" s="11"/>
      <c r="K106" s="11">
        <f t="shared" si="21"/>
        <v>0</v>
      </c>
      <c r="L106" s="11"/>
      <c r="M106" s="11"/>
      <c r="N106" s="11"/>
      <c r="O106" s="11"/>
      <c r="P106" s="11">
        <f t="shared" si="17"/>
        <v>0</v>
      </c>
      <c r="Q106" s="13"/>
      <c r="R106" s="13"/>
      <c r="S106" s="11"/>
      <c r="T106" s="11" t="e">
        <f t="shared" si="18"/>
        <v>#DIV/0!</v>
      </c>
      <c r="U106" s="11" t="e">
        <f t="shared" si="19"/>
        <v>#DIV/0!</v>
      </c>
      <c r="V106" s="11">
        <v>0</v>
      </c>
      <c r="W106" s="11">
        <v>1.2</v>
      </c>
      <c r="X106" s="11">
        <v>1.2</v>
      </c>
      <c r="Y106" s="11">
        <v>6</v>
      </c>
      <c r="Z106" s="11">
        <v>6</v>
      </c>
      <c r="AA106" s="11">
        <v>0</v>
      </c>
      <c r="AB106" s="11"/>
      <c r="AC106" s="11">
        <f t="shared" si="23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1" t="s">
        <v>143</v>
      </c>
      <c r="B107" s="11" t="s">
        <v>32</v>
      </c>
      <c r="C107" s="11"/>
      <c r="D107" s="11"/>
      <c r="E107" s="11">
        <v>2.714</v>
      </c>
      <c r="F107" s="11">
        <v>-2.714</v>
      </c>
      <c r="G107" s="12">
        <v>0</v>
      </c>
      <c r="H107" s="11" t="e">
        <v>#N/A</v>
      </c>
      <c r="I107" s="11" t="s">
        <v>54</v>
      </c>
      <c r="J107" s="11">
        <v>2.714</v>
      </c>
      <c r="K107" s="11">
        <f t="shared" si="21"/>
        <v>0</v>
      </c>
      <c r="L107" s="11"/>
      <c r="M107" s="11"/>
      <c r="N107" s="11"/>
      <c r="O107" s="11"/>
      <c r="P107" s="11">
        <f t="shared" si="17"/>
        <v>0.54279999999999995</v>
      </c>
      <c r="Q107" s="13"/>
      <c r="R107" s="13"/>
      <c r="S107" s="11"/>
      <c r="T107" s="11">
        <f t="shared" si="18"/>
        <v>-5</v>
      </c>
      <c r="U107" s="11">
        <f t="shared" si="19"/>
        <v>-5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/>
      <c r="AC107" s="11">
        <f t="shared" si="23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1" t="s">
        <v>144</v>
      </c>
      <c r="B108" s="11" t="s">
        <v>40</v>
      </c>
      <c r="C108" s="11">
        <v>-12</v>
      </c>
      <c r="D108" s="11">
        <v>60</v>
      </c>
      <c r="E108" s="11"/>
      <c r="F108" s="11"/>
      <c r="G108" s="12">
        <v>0</v>
      </c>
      <c r="H108" s="11" t="e">
        <v>#N/A</v>
      </c>
      <c r="I108" s="11" t="s">
        <v>54</v>
      </c>
      <c r="J108" s="11">
        <v>11</v>
      </c>
      <c r="K108" s="11">
        <f t="shared" si="21"/>
        <v>-11</v>
      </c>
      <c r="L108" s="11"/>
      <c r="M108" s="11"/>
      <c r="N108" s="11"/>
      <c r="O108" s="11"/>
      <c r="P108" s="11">
        <f t="shared" si="17"/>
        <v>0</v>
      </c>
      <c r="Q108" s="13"/>
      <c r="R108" s="13"/>
      <c r="S108" s="11"/>
      <c r="T108" s="11" t="e">
        <f t="shared" si="18"/>
        <v>#DIV/0!</v>
      </c>
      <c r="U108" s="11" t="e">
        <f t="shared" si="19"/>
        <v>#DIV/0!</v>
      </c>
      <c r="V108" s="11">
        <v>0</v>
      </c>
      <c r="W108" s="11">
        <v>2.4</v>
      </c>
      <c r="X108" s="11">
        <v>2.4</v>
      </c>
      <c r="Y108" s="11">
        <v>4.8</v>
      </c>
      <c r="Z108" s="11">
        <v>4.8</v>
      </c>
      <c r="AA108" s="11">
        <v>0</v>
      </c>
      <c r="AB108" s="11"/>
      <c r="AC108" s="11">
        <f t="shared" si="23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1" t="s">
        <v>145</v>
      </c>
      <c r="B109" s="11" t="s">
        <v>32</v>
      </c>
      <c r="C109" s="11">
        <v>136.55099999999999</v>
      </c>
      <c r="D109" s="11"/>
      <c r="E109" s="14">
        <v>6.9850000000000003</v>
      </c>
      <c r="F109" s="14">
        <v>129.566</v>
      </c>
      <c r="G109" s="12">
        <v>0</v>
      </c>
      <c r="H109" s="11" t="e">
        <v>#N/A</v>
      </c>
      <c r="I109" s="11" t="s">
        <v>54</v>
      </c>
      <c r="J109" s="11">
        <v>7</v>
      </c>
      <c r="K109" s="11">
        <f t="shared" si="21"/>
        <v>-1.499999999999968E-2</v>
      </c>
      <c r="L109" s="11"/>
      <c r="M109" s="11"/>
      <c r="N109" s="11"/>
      <c r="O109" s="11"/>
      <c r="P109" s="11">
        <f t="shared" si="17"/>
        <v>1.397</v>
      </c>
      <c r="Q109" s="13"/>
      <c r="R109" s="13"/>
      <c r="S109" s="11"/>
      <c r="T109" s="11">
        <f t="shared" si="18"/>
        <v>92.745884037222623</v>
      </c>
      <c r="U109" s="11">
        <f t="shared" si="19"/>
        <v>92.745884037222623</v>
      </c>
      <c r="V109" s="11">
        <v>1.397</v>
      </c>
      <c r="W109" s="11">
        <v>0.28160000000000002</v>
      </c>
      <c r="X109" s="11">
        <v>0.28160000000000002</v>
      </c>
      <c r="Y109" s="11">
        <v>0.56079999999999997</v>
      </c>
      <c r="Z109" s="11">
        <v>0.56079999999999997</v>
      </c>
      <c r="AA109" s="11">
        <v>0</v>
      </c>
      <c r="AB109" s="15" t="s">
        <v>121</v>
      </c>
      <c r="AC109" s="11">
        <f t="shared" si="23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1" t="s">
        <v>146</v>
      </c>
      <c r="B110" s="11" t="s">
        <v>40</v>
      </c>
      <c r="C110" s="11">
        <v>45</v>
      </c>
      <c r="D110" s="11"/>
      <c r="E110" s="11">
        <v>12</v>
      </c>
      <c r="F110" s="11">
        <v>31</v>
      </c>
      <c r="G110" s="12">
        <v>0</v>
      </c>
      <c r="H110" s="11" t="e">
        <v>#N/A</v>
      </c>
      <c r="I110" s="11" t="s">
        <v>54</v>
      </c>
      <c r="J110" s="11">
        <v>12</v>
      </c>
      <c r="K110" s="11">
        <f t="shared" si="21"/>
        <v>0</v>
      </c>
      <c r="L110" s="11"/>
      <c r="M110" s="11"/>
      <c r="N110" s="11"/>
      <c r="O110" s="11"/>
      <c r="P110" s="11">
        <f t="shared" si="17"/>
        <v>2.4</v>
      </c>
      <c r="Q110" s="13"/>
      <c r="R110" s="13"/>
      <c r="S110" s="11"/>
      <c r="T110" s="11">
        <f t="shared" si="18"/>
        <v>12.916666666666668</v>
      </c>
      <c r="U110" s="11">
        <f t="shared" si="19"/>
        <v>12.916666666666668</v>
      </c>
      <c r="V110" s="11">
        <v>2</v>
      </c>
      <c r="W110" s="11">
        <v>0.28160000000000002</v>
      </c>
      <c r="X110" s="11">
        <v>0.28160000000000002</v>
      </c>
      <c r="Y110" s="11">
        <v>0.28160000000000002</v>
      </c>
      <c r="Z110" s="11">
        <v>0.28160000000000002</v>
      </c>
      <c r="AA110" s="11">
        <v>0.28160000000000002</v>
      </c>
      <c r="AB110" s="11"/>
      <c r="AC110" s="11">
        <f t="shared" si="23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110" xr:uid="{94CE598F-CB9A-4EDC-B177-FA6843DDC04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2024-06-20T12:05:46Z</dcterms:created>
  <dcterms:modified xsi:type="dcterms:W3CDTF">2024-06-21T07:41:04Z</dcterms:modified>
</cp:coreProperties>
</file>