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"/>
    </mc:Choice>
  </mc:AlternateContent>
  <xr:revisionPtr revIDLastSave="0" documentId="13_ncr:1_{0A0E3B04-0DD3-4B70-9C94-DFB29FD81D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0" i="1" l="1"/>
  <c r="R99" i="1"/>
  <c r="R98" i="1"/>
  <c r="AE98" i="1" s="1"/>
  <c r="R97" i="1"/>
  <c r="AE97" i="1" s="1"/>
  <c r="R95" i="1"/>
  <c r="R94" i="1"/>
  <c r="AE94" i="1" s="1"/>
  <c r="R93" i="1"/>
  <c r="R91" i="1"/>
  <c r="R89" i="1"/>
  <c r="AE89" i="1" s="1"/>
  <c r="R88" i="1"/>
  <c r="R87" i="1"/>
  <c r="AE87" i="1" s="1"/>
  <c r="R85" i="1"/>
  <c r="R83" i="1"/>
  <c r="R75" i="1"/>
  <c r="R73" i="1"/>
  <c r="R62" i="1"/>
  <c r="AE62" i="1" s="1"/>
  <c r="R54" i="1"/>
  <c r="R51" i="1"/>
  <c r="AE51" i="1" s="1"/>
  <c r="R39" i="1"/>
  <c r="R30" i="1"/>
  <c r="AE30" i="1" s="1"/>
  <c r="R29" i="1"/>
  <c r="AE29" i="1" s="1"/>
  <c r="R25" i="1"/>
  <c r="AE25" i="1" s="1"/>
  <c r="R21" i="1"/>
  <c r="AE21" i="1" s="1"/>
  <c r="R20" i="1"/>
  <c r="AE20" i="1" s="1"/>
  <c r="R19" i="1"/>
  <c r="R14" i="1"/>
  <c r="R10" i="1"/>
  <c r="R8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6" i="1"/>
  <c r="AE8" i="1"/>
  <c r="AE10" i="1"/>
  <c r="AE14" i="1"/>
  <c r="AE15" i="1"/>
  <c r="AE17" i="1"/>
  <c r="AE18" i="1"/>
  <c r="AE19" i="1"/>
  <c r="AE22" i="1"/>
  <c r="AE23" i="1"/>
  <c r="AE24" i="1"/>
  <c r="AE26" i="1"/>
  <c r="AE27" i="1"/>
  <c r="AE32" i="1"/>
  <c r="AE33" i="1"/>
  <c r="AE35" i="1"/>
  <c r="AE36" i="1"/>
  <c r="AE38" i="1"/>
  <c r="AE39" i="1"/>
  <c r="AE40" i="1"/>
  <c r="AE41" i="1"/>
  <c r="AE42" i="1"/>
  <c r="AE46" i="1"/>
  <c r="AE49" i="1"/>
  <c r="AE54" i="1"/>
  <c r="AE59" i="1"/>
  <c r="AE60" i="1"/>
  <c r="AE61" i="1"/>
  <c r="AE63" i="1"/>
  <c r="AE68" i="1"/>
  <c r="AE73" i="1"/>
  <c r="AE74" i="1"/>
  <c r="AE75" i="1"/>
  <c r="AE76" i="1"/>
  <c r="AE77" i="1"/>
  <c r="AE78" i="1"/>
  <c r="AE79" i="1"/>
  <c r="AE80" i="1"/>
  <c r="AE81" i="1"/>
  <c r="AE82" i="1"/>
  <c r="AE83" i="1"/>
  <c r="AE85" i="1"/>
  <c r="AE86" i="1"/>
  <c r="AE88" i="1"/>
  <c r="AE90" i="1"/>
  <c r="AE91" i="1"/>
  <c r="AE93" i="1"/>
  <c r="AE95" i="1"/>
  <c r="AE96" i="1"/>
  <c r="AE99" i="1"/>
  <c r="AE100" i="1"/>
  <c r="AE101" i="1"/>
  <c r="S5" i="1"/>
  <c r="AF5" i="1" l="1"/>
  <c r="F98" i="1"/>
  <c r="E98" i="1"/>
  <c r="K98" i="1" s="1"/>
  <c r="F99" i="1"/>
  <c r="E99" i="1"/>
  <c r="P99" i="1" s="1"/>
  <c r="E95" i="1"/>
  <c r="P95" i="1" s="1"/>
  <c r="P7" i="1"/>
  <c r="W7" i="1" s="1"/>
  <c r="P8" i="1"/>
  <c r="P9" i="1"/>
  <c r="W9" i="1" s="1"/>
  <c r="P10" i="1"/>
  <c r="P11" i="1"/>
  <c r="W11" i="1" s="1"/>
  <c r="P12" i="1"/>
  <c r="P13" i="1"/>
  <c r="W13" i="1" s="1"/>
  <c r="P14" i="1"/>
  <c r="P15" i="1"/>
  <c r="W15" i="1" s="1"/>
  <c r="P16" i="1"/>
  <c r="P17" i="1"/>
  <c r="W17" i="1" s="1"/>
  <c r="P18" i="1"/>
  <c r="V18" i="1" s="1"/>
  <c r="P19" i="1"/>
  <c r="P20" i="1"/>
  <c r="P21" i="1"/>
  <c r="P22" i="1"/>
  <c r="V22" i="1" s="1"/>
  <c r="P23" i="1"/>
  <c r="W23" i="1" s="1"/>
  <c r="P24" i="1"/>
  <c r="V24" i="1" s="1"/>
  <c r="P25" i="1"/>
  <c r="P26" i="1"/>
  <c r="V26" i="1" s="1"/>
  <c r="P27" i="1"/>
  <c r="W27" i="1" s="1"/>
  <c r="P28" i="1"/>
  <c r="Q28" i="1" s="1"/>
  <c r="R28" i="1" s="1"/>
  <c r="AE28" i="1" s="1"/>
  <c r="P29" i="1"/>
  <c r="P30" i="1"/>
  <c r="P31" i="1"/>
  <c r="P32" i="1"/>
  <c r="V32" i="1" s="1"/>
  <c r="P33" i="1"/>
  <c r="W33" i="1" s="1"/>
  <c r="P34" i="1"/>
  <c r="P35" i="1"/>
  <c r="W35" i="1" s="1"/>
  <c r="P36" i="1"/>
  <c r="V36" i="1" s="1"/>
  <c r="P37" i="1"/>
  <c r="W37" i="1" s="1"/>
  <c r="P38" i="1"/>
  <c r="V38" i="1" s="1"/>
  <c r="P39" i="1"/>
  <c r="W39" i="1" s="1"/>
  <c r="P40" i="1"/>
  <c r="V40" i="1" s="1"/>
  <c r="P41" i="1"/>
  <c r="W41" i="1" s="1"/>
  <c r="P42" i="1"/>
  <c r="V42" i="1" s="1"/>
  <c r="P43" i="1"/>
  <c r="W43" i="1" s="1"/>
  <c r="P44" i="1"/>
  <c r="P45" i="1"/>
  <c r="W45" i="1" s="1"/>
  <c r="P46" i="1"/>
  <c r="V46" i="1" s="1"/>
  <c r="P47" i="1"/>
  <c r="W47" i="1" s="1"/>
  <c r="P48" i="1"/>
  <c r="P49" i="1"/>
  <c r="W49" i="1" s="1"/>
  <c r="P50" i="1"/>
  <c r="P51" i="1"/>
  <c r="W51" i="1" s="1"/>
  <c r="P52" i="1"/>
  <c r="P53" i="1"/>
  <c r="W53" i="1" s="1"/>
  <c r="P54" i="1"/>
  <c r="P55" i="1"/>
  <c r="W55" i="1" s="1"/>
  <c r="P56" i="1"/>
  <c r="P57" i="1"/>
  <c r="W57" i="1" s="1"/>
  <c r="P58" i="1"/>
  <c r="Q58" i="1" s="1"/>
  <c r="R58" i="1" s="1"/>
  <c r="AE58" i="1" s="1"/>
  <c r="P59" i="1"/>
  <c r="W59" i="1" s="1"/>
  <c r="P60" i="1"/>
  <c r="V60" i="1" s="1"/>
  <c r="P61" i="1"/>
  <c r="W61" i="1" s="1"/>
  <c r="P62" i="1"/>
  <c r="P63" i="1"/>
  <c r="W63" i="1" s="1"/>
  <c r="P64" i="1"/>
  <c r="P65" i="1"/>
  <c r="W65" i="1" s="1"/>
  <c r="P66" i="1"/>
  <c r="P67" i="1"/>
  <c r="W67" i="1" s="1"/>
  <c r="P68" i="1"/>
  <c r="V68" i="1" s="1"/>
  <c r="P69" i="1"/>
  <c r="W69" i="1" s="1"/>
  <c r="P70" i="1"/>
  <c r="P71" i="1"/>
  <c r="W71" i="1" s="1"/>
  <c r="P72" i="1"/>
  <c r="P73" i="1"/>
  <c r="W73" i="1" s="1"/>
  <c r="P74" i="1"/>
  <c r="V74" i="1" s="1"/>
  <c r="P75" i="1"/>
  <c r="W75" i="1" s="1"/>
  <c r="P76" i="1"/>
  <c r="V76" i="1" s="1"/>
  <c r="P77" i="1"/>
  <c r="W77" i="1" s="1"/>
  <c r="P78" i="1"/>
  <c r="V78" i="1" s="1"/>
  <c r="P79" i="1"/>
  <c r="W79" i="1" s="1"/>
  <c r="P80" i="1"/>
  <c r="V80" i="1" s="1"/>
  <c r="P81" i="1"/>
  <c r="W81" i="1" s="1"/>
  <c r="P82" i="1"/>
  <c r="W82" i="1" s="1"/>
  <c r="P83" i="1"/>
  <c r="W83" i="1" s="1"/>
  <c r="P84" i="1"/>
  <c r="W84" i="1" s="1"/>
  <c r="P85" i="1"/>
  <c r="W85" i="1" s="1"/>
  <c r="P86" i="1"/>
  <c r="W86" i="1" s="1"/>
  <c r="P87" i="1"/>
  <c r="W87" i="1" s="1"/>
  <c r="P88" i="1"/>
  <c r="W88" i="1" s="1"/>
  <c r="P89" i="1"/>
  <c r="W89" i="1" s="1"/>
  <c r="P90" i="1"/>
  <c r="W90" i="1" s="1"/>
  <c r="P91" i="1"/>
  <c r="W91" i="1" s="1"/>
  <c r="P92" i="1"/>
  <c r="W92" i="1" s="1"/>
  <c r="P93" i="1"/>
  <c r="W93" i="1" s="1"/>
  <c r="P94" i="1"/>
  <c r="W94" i="1" s="1"/>
  <c r="P96" i="1"/>
  <c r="W96" i="1" s="1"/>
  <c r="P97" i="1"/>
  <c r="W97" i="1" s="1"/>
  <c r="P98" i="1"/>
  <c r="P100" i="1"/>
  <c r="W100" i="1" s="1"/>
  <c r="P101" i="1"/>
  <c r="W101" i="1" s="1"/>
  <c r="P6" i="1"/>
  <c r="Q6" i="1" s="1"/>
  <c r="R6" i="1" s="1"/>
  <c r="AE6" i="1" s="1"/>
  <c r="K101" i="1"/>
  <c r="K100" i="1"/>
  <c r="K97" i="1"/>
  <c r="K96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X5" i="1"/>
  <c r="T5" i="1"/>
  <c r="O5" i="1"/>
  <c r="N5" i="1"/>
  <c r="M5" i="1"/>
  <c r="L5" i="1"/>
  <c r="J5" i="1"/>
  <c r="W29" i="1" l="1"/>
  <c r="W25" i="1"/>
  <c r="W21" i="1"/>
  <c r="W19" i="1"/>
  <c r="W95" i="1"/>
  <c r="W31" i="1"/>
  <c r="Q31" i="1"/>
  <c r="R31" i="1" s="1"/>
  <c r="AE31" i="1" s="1"/>
  <c r="Q9" i="1"/>
  <c r="R9" i="1" s="1"/>
  <c r="AE9" i="1" s="1"/>
  <c r="Q45" i="1"/>
  <c r="R45" i="1" s="1"/>
  <c r="AE45" i="1" s="1"/>
  <c r="Q53" i="1"/>
  <c r="R53" i="1" s="1"/>
  <c r="AE53" i="1" s="1"/>
  <c r="Q67" i="1"/>
  <c r="R67" i="1" s="1"/>
  <c r="AE67" i="1" s="1"/>
  <c r="Q13" i="1"/>
  <c r="R13" i="1" s="1"/>
  <c r="AE13" i="1" s="1"/>
  <c r="Q37" i="1"/>
  <c r="R37" i="1" s="1"/>
  <c r="AE37" i="1" s="1"/>
  <c r="Q57" i="1"/>
  <c r="R57" i="1" s="1"/>
  <c r="AE57" i="1" s="1"/>
  <c r="F5" i="1"/>
  <c r="Q7" i="1"/>
  <c r="R7" i="1" s="1"/>
  <c r="AE7" i="1" s="1"/>
  <c r="Q11" i="1"/>
  <c r="R11" i="1" s="1"/>
  <c r="AE11" i="1" s="1"/>
  <c r="Q43" i="1"/>
  <c r="R43" i="1" s="1"/>
  <c r="AE43" i="1" s="1"/>
  <c r="Q55" i="1"/>
  <c r="R55" i="1" s="1"/>
  <c r="AE55" i="1" s="1"/>
  <c r="Q65" i="1"/>
  <c r="R65" i="1" s="1"/>
  <c r="AE65" i="1" s="1"/>
  <c r="V14" i="1"/>
  <c r="V10" i="1"/>
  <c r="Q16" i="1"/>
  <c r="R16" i="1" s="1"/>
  <c r="AE16" i="1" s="1"/>
  <c r="Q48" i="1"/>
  <c r="R48" i="1" s="1"/>
  <c r="AE48" i="1" s="1"/>
  <c r="Q70" i="1"/>
  <c r="R70" i="1" s="1"/>
  <c r="AE70" i="1" s="1"/>
  <c r="Q72" i="1"/>
  <c r="R72" i="1" s="1"/>
  <c r="AE72" i="1" s="1"/>
  <c r="Q84" i="1"/>
  <c r="R84" i="1" s="1"/>
  <c r="AE84" i="1" s="1"/>
  <c r="Q92" i="1"/>
  <c r="R92" i="1" s="1"/>
  <c r="AE92" i="1" s="1"/>
  <c r="Q12" i="1"/>
  <c r="R12" i="1" s="1"/>
  <c r="AE12" i="1" s="1"/>
  <c r="Q34" i="1"/>
  <c r="R34" i="1" s="1"/>
  <c r="AE34" i="1" s="1"/>
  <c r="Q44" i="1"/>
  <c r="R44" i="1" s="1"/>
  <c r="AE44" i="1" s="1"/>
  <c r="Q47" i="1"/>
  <c r="R47" i="1" s="1"/>
  <c r="AE47" i="1" s="1"/>
  <c r="Q50" i="1"/>
  <c r="R50" i="1" s="1"/>
  <c r="AE50" i="1" s="1"/>
  <c r="Q52" i="1"/>
  <c r="R52" i="1" s="1"/>
  <c r="AE52" i="1" s="1"/>
  <c r="Q56" i="1"/>
  <c r="R56" i="1" s="1"/>
  <c r="AE56" i="1" s="1"/>
  <c r="Q64" i="1"/>
  <c r="R64" i="1" s="1"/>
  <c r="AE64" i="1" s="1"/>
  <c r="Q66" i="1"/>
  <c r="R66" i="1" s="1"/>
  <c r="AE66" i="1" s="1"/>
  <c r="Q69" i="1"/>
  <c r="R69" i="1" s="1"/>
  <c r="AE69" i="1" s="1"/>
  <c r="Q71" i="1"/>
  <c r="R71" i="1" s="1"/>
  <c r="AE71" i="1" s="1"/>
  <c r="V6" i="1"/>
  <c r="V96" i="1"/>
  <c r="V75" i="1"/>
  <c r="V59" i="1"/>
  <c r="V51" i="1"/>
  <c r="V35" i="1"/>
  <c r="V27" i="1"/>
  <c r="W99" i="1"/>
  <c r="W98" i="1"/>
  <c r="V79" i="1"/>
  <c r="V63" i="1"/>
  <c r="V39" i="1"/>
  <c r="V23" i="1"/>
  <c r="V15" i="1"/>
  <c r="W6" i="1"/>
  <c r="V100" i="1"/>
  <c r="V94" i="1"/>
  <c r="V90" i="1"/>
  <c r="V86" i="1"/>
  <c r="V82" i="1"/>
  <c r="W78" i="1"/>
  <c r="W74" i="1"/>
  <c r="W70" i="1"/>
  <c r="W66" i="1"/>
  <c r="W62" i="1"/>
  <c r="W58" i="1"/>
  <c r="W54" i="1"/>
  <c r="W50" i="1"/>
  <c r="W46" i="1"/>
  <c r="W42" i="1"/>
  <c r="W38" i="1"/>
  <c r="W34" i="1"/>
  <c r="W30" i="1"/>
  <c r="W26" i="1"/>
  <c r="W22" i="1"/>
  <c r="W18" i="1"/>
  <c r="W14" i="1"/>
  <c r="W10" i="1"/>
  <c r="V101" i="1"/>
  <c r="V97" i="1"/>
  <c r="V91" i="1"/>
  <c r="V89" i="1"/>
  <c r="V87" i="1"/>
  <c r="V85" i="1"/>
  <c r="V83" i="1"/>
  <c r="V81" i="1"/>
  <c r="V77" i="1"/>
  <c r="V73" i="1"/>
  <c r="V61" i="1"/>
  <c r="V49" i="1"/>
  <c r="V41" i="1"/>
  <c r="V33" i="1"/>
  <c r="V17" i="1"/>
  <c r="W80" i="1"/>
  <c r="W76" i="1"/>
  <c r="W72" i="1"/>
  <c r="W68" i="1"/>
  <c r="W64" i="1"/>
  <c r="W60" i="1"/>
  <c r="W56" i="1"/>
  <c r="W52" i="1"/>
  <c r="W48" i="1"/>
  <c r="W44" i="1"/>
  <c r="W40" i="1"/>
  <c r="W36" i="1"/>
  <c r="W32" i="1"/>
  <c r="W28" i="1"/>
  <c r="W24" i="1"/>
  <c r="W20" i="1"/>
  <c r="W16" i="1"/>
  <c r="W12" i="1"/>
  <c r="W8" i="1"/>
  <c r="K99" i="1"/>
  <c r="P5" i="1"/>
  <c r="E5" i="1"/>
  <c r="K95" i="1"/>
  <c r="R5" i="1" l="1"/>
  <c r="V9" i="1"/>
  <c r="V55" i="1"/>
  <c r="V71" i="1"/>
  <c r="V11" i="1"/>
  <c r="V29" i="1"/>
  <c r="V37" i="1"/>
  <c r="V57" i="1"/>
  <c r="V65" i="1"/>
  <c r="V25" i="1"/>
  <c r="V53" i="1"/>
  <c r="V95" i="1"/>
  <c r="V99" i="1"/>
  <c r="V7" i="1"/>
  <c r="V30" i="1"/>
  <c r="V13" i="1"/>
  <c r="V21" i="1"/>
  <c r="V45" i="1"/>
  <c r="V69" i="1"/>
  <c r="V92" i="1"/>
  <c r="V98" i="1"/>
  <c r="V31" i="1"/>
  <c r="V47" i="1"/>
  <c r="V67" i="1"/>
  <c r="V43" i="1"/>
  <c r="V20" i="1"/>
  <c r="V64" i="1"/>
  <c r="AE5" i="1"/>
  <c r="V44" i="1"/>
  <c r="V50" i="1"/>
  <c r="V54" i="1"/>
  <c r="V58" i="1"/>
  <c r="V70" i="1"/>
  <c r="V93" i="1"/>
  <c r="V84" i="1"/>
  <c r="V88" i="1"/>
  <c r="V19" i="1"/>
  <c r="Q5" i="1"/>
  <c r="V8" i="1"/>
  <c r="V12" i="1"/>
  <c r="V16" i="1"/>
  <c r="V28" i="1"/>
  <c r="V34" i="1"/>
  <c r="V48" i="1"/>
  <c r="V52" i="1"/>
  <c r="V56" i="1"/>
  <c r="V62" i="1"/>
  <c r="V66" i="1"/>
  <c r="V72" i="1"/>
  <c r="K5" i="1"/>
</calcChain>
</file>

<file path=xl/sharedStrings.xml><?xml version="1.0" encoding="utf-8"?>
<sst xmlns="http://schemas.openxmlformats.org/spreadsheetml/2006/main" count="382" uniqueCount="146">
  <si>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</si>
  <si>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</si>
  <si>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</si>
  <si>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</si>
  <si>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</si>
  <si>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</si>
  <si>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</si>
  <si>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</si>
  <si>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</si>
  <si>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</si>
  <si>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</si>
  <si>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</si>
  <si>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</si>
  <si>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</si>
  <si>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</si>
  <si>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</si>
  <si>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</si>
  <si>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</si>
  <si>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</si>
  <si>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</si>
  <si>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</si>
  <si>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</si>
  <si>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</si>
  <si>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17,06,</t>
  </si>
  <si>
    <t>22,06,</t>
  </si>
  <si>
    <t>20,06,</t>
  </si>
  <si>
    <t>19,06,</t>
  </si>
  <si>
    <t>13,06,</t>
  </si>
  <si>
    <t>12,06,</t>
  </si>
  <si>
    <t>06,06,</t>
  </si>
  <si>
    <t>05,06,</t>
  </si>
  <si>
    <t>30,05,</t>
  </si>
  <si>
    <t xml:space="preserve"> 005  Колбаса Докторская ГОСТ, Вязанка вектор,ВЕС. ПОКОМ</t>
  </si>
  <si>
    <t>кг</t>
  </si>
  <si>
    <t>матрица</t>
  </si>
  <si>
    <t xml:space="preserve"> 014  Сардельки Вязанка Стародворские, СЕМЕЙНАЯ УПАКОВКА, ВЕС, ТМ Стародворские колбасы</t>
  </si>
  <si>
    <t>нужно увеличить продажи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</si>
  <si>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</si>
  <si>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</si>
  <si>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</si>
  <si>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</si>
  <si>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</si>
  <si>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</si>
  <si>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</si>
  <si>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</si>
  <si>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</si>
  <si>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>нет потребности в данном СКЮ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</si>
  <si>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</si>
  <si>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</si>
  <si>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</si>
  <si>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</si>
  <si>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</si>
  <si>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</si>
  <si>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</si>
  <si>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>нет потребности / введено для Луганска</t>
  </si>
  <si>
    <t xml:space="preserve"> 219  Колбаса Докторская Особая ТМ Особый рецепт, ВЕС  ПОКОМ</t>
  </si>
  <si>
    <t>не в матрице</t>
  </si>
  <si>
    <t>ротация ОР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</si>
  <si>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</si>
  <si>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</si>
  <si>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</si>
  <si>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>не в матрице /ротация ОР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</si>
  <si>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</si>
  <si>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</si>
  <si>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</si>
  <si>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</si>
  <si>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</si>
  <si>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</si>
  <si>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</si>
  <si>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</si>
  <si>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</si>
  <si>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</si>
  <si>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</si>
  <si>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</si>
  <si>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</si>
  <si>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</si>
  <si>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</si>
  <si>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>то же что и 480 (задвоенное СКЮ)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</si>
  <si>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</si>
  <si>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</si>
  <si>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</si>
  <si>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</si>
  <si>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</si>
  <si>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</si>
  <si>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</si>
  <si>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</si>
  <si>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</si>
  <si>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</si>
  <si>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</si>
  <si>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</si>
  <si>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</si>
  <si>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</si>
  <si>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</si>
  <si>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</si>
  <si>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</si>
  <si>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</si>
  <si>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</si>
  <si>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</si>
  <si>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то же что и 254 / нет потребности в данном СКЮ (филиал постоянно обнулял)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</si>
  <si>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</si>
  <si>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</si>
  <si>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</si>
  <si>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</si>
  <si>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</si>
  <si>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</si>
  <si>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</si>
  <si>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</si>
  <si>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нет потребности (филиал обнуляет заказы)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</si>
  <si>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</si>
  <si>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</si>
  <si>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</si>
  <si>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</si>
  <si>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</si>
  <si>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</si>
  <si>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</si>
  <si>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</si>
  <si>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</si>
  <si>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</si>
  <si>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</si>
  <si>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</si>
  <si>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</si>
  <si>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</si>
  <si>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</si>
  <si>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</si>
  <si>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>новинка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</si>
  <si>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</si>
  <si>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</si>
  <si>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</si>
  <si>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</si>
  <si>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</si>
  <si>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</si>
  <si>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</si>
  <si>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</si>
  <si>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</si>
  <si>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</si>
  <si>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</si>
  <si>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>матрица / ротация ОР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</si>
  <si>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</si>
  <si>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</si>
  <si>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</si>
  <si>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</si>
  <si>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</si>
  <si>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494 Ветчина Балыкбургская ТМ Баварушка с мраморным балыком в в.у 0,1 кг нарезка.  Поком</t>
  </si>
  <si>
    <t>заказ</t>
  </si>
  <si>
    <t>24,06,</t>
  </si>
  <si>
    <t>25,06,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</si>
</sst>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7" borderId="1" xfId="1" applyNumberFormat="1" applyFon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U20" sqref="U20"/>
    </sheetView>
  </sheetViews>
  <sheetFormatPr defaultRowHeight="15" x14ac:dyDescent="0.25"/>
  <cols>
    <col min="1" max="1" width="60" customWidth="1"/>
    <col min="2" max="2" width="3.42578125" customWidth="1"/>
    <col min="3" max="6" width="6.5703125" customWidth="1"/>
    <col min="7" max="7" width="4.85546875" style="8" customWidth="1"/>
    <col min="8" max="8" width="4.85546875" customWidth="1"/>
    <col min="9" max="9" width="13.42578125" customWidth="1"/>
    <col min="10" max="11" width="6.42578125" customWidth="1"/>
    <col min="12" max="13" width="1" customWidth="1"/>
    <col min="14" max="20" width="6.42578125" customWidth="1"/>
    <col min="21" max="21" width="21.5703125" customWidth="1"/>
    <col min="22" max="23" width="4.5703125" customWidth="1"/>
    <col min="24" max="29" width="6.42578125" customWidth="1"/>
    <col min="30" max="30" width="37.85546875" customWidth="1"/>
    <col min="31" max="53" width="8" customWidth="1"/>
  </cols>
  <sheetData>
    <row r="1" spans="1:53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143</v>
      </c>
      <c r="S3" s="3" t="s">
        <v>143</v>
      </c>
      <c r="T3" s="9" t="s">
        <v>16</v>
      </c>
      <c r="U3" s="9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 t="s">
        <v>144</v>
      </c>
      <c r="S4" s="1" t="s">
        <v>145</v>
      </c>
      <c r="T4" s="1"/>
      <c r="U4" s="1"/>
      <c r="V4" s="1"/>
      <c r="W4" s="1"/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/>
      <c r="AE4" s="1" t="s">
        <v>144</v>
      </c>
      <c r="AF4" s="1" t="s">
        <v>145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/>
      <c r="B5" s="1"/>
      <c r="C5" s="1"/>
      <c r="D5" s="1"/>
      <c r="E5" s="4">
        <f>SUM(E6:E500)</f>
        <v>47301.523000000008</v>
      </c>
      <c r="F5" s="4">
        <f>SUM(F6:F500)</f>
        <v>42449.475000000006</v>
      </c>
      <c r="G5" s="6"/>
      <c r="H5" s="1"/>
      <c r="I5" s="1"/>
      <c r="J5" s="4">
        <f t="shared" ref="J5:T5" si="0">SUM(J6:J500)</f>
        <v>39380.290000000008</v>
      </c>
      <c r="K5" s="4">
        <f t="shared" si="0"/>
        <v>7921.2330000000011</v>
      </c>
      <c r="L5" s="4">
        <f t="shared" si="0"/>
        <v>0</v>
      </c>
      <c r="M5" s="4">
        <f t="shared" si="0"/>
        <v>0</v>
      </c>
      <c r="N5" s="4">
        <f t="shared" si="0"/>
        <v>7706.9022000000023</v>
      </c>
      <c r="O5" s="4">
        <f t="shared" si="0"/>
        <v>15214.29868</v>
      </c>
      <c r="P5" s="4">
        <f t="shared" si="0"/>
        <v>9460.3045999999995</v>
      </c>
      <c r="Q5" s="4">
        <f t="shared" si="0"/>
        <v>27192.798369999997</v>
      </c>
      <c r="R5" s="4">
        <f t="shared" si="0"/>
        <v>19792.798369999997</v>
      </c>
      <c r="S5" s="4">
        <f t="shared" si="0"/>
        <v>7400</v>
      </c>
      <c r="T5" s="4">
        <f t="shared" si="0"/>
        <v>0</v>
      </c>
      <c r="U5" s="1"/>
      <c r="V5" s="1"/>
      <c r="W5" s="1"/>
      <c r="X5" s="4">
        <f t="shared" ref="X5:AC5" si="1">SUM(X6:X500)</f>
        <v>9207.1552000000011</v>
      </c>
      <c r="Y5" s="4">
        <f t="shared" si="1"/>
        <v>9582.9094000000005</v>
      </c>
      <c r="Z5" s="4">
        <f t="shared" si="1"/>
        <v>9786.3202000000038</v>
      </c>
      <c r="AA5" s="4">
        <f t="shared" si="1"/>
        <v>9821.0568000000003</v>
      </c>
      <c r="AB5" s="4">
        <f t="shared" si="1"/>
        <v>9656.2541999999994</v>
      </c>
      <c r="AC5" s="4">
        <f t="shared" si="1"/>
        <v>10186.584199999999</v>
      </c>
      <c r="AD5" s="1"/>
      <c r="AE5" s="4">
        <f>SUM(AE6:AE500)</f>
        <v>17274</v>
      </c>
      <c r="AF5" s="4">
        <f>SUM(AF6:AF500)</f>
        <v>7400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x14ac:dyDescent="0.25">
      <c r="A6" s="1" t="s">
        <v>32</v>
      </c>
      <c r="B6" s="1" t="s">
        <v>33</v>
      </c>
      <c r="C6" s="1">
        <v>616.46600000000001</v>
      </c>
      <c r="D6" s="1">
        <v>91.99</v>
      </c>
      <c r="E6" s="1">
        <v>246.71700000000001</v>
      </c>
      <c r="F6" s="1">
        <v>390.21499999999997</v>
      </c>
      <c r="G6" s="6">
        <v>1</v>
      </c>
      <c r="H6" s="1">
        <v>50</v>
      </c>
      <c r="I6" s="1" t="s">
        <v>34</v>
      </c>
      <c r="J6" s="1">
        <v>220.33199999999999</v>
      </c>
      <c r="K6" s="1">
        <f t="shared" ref="K6:K37" si="2">E6-J6</f>
        <v>26.385000000000019</v>
      </c>
      <c r="L6" s="1"/>
      <c r="M6" s="1"/>
      <c r="N6" s="1"/>
      <c r="O6" s="1"/>
      <c r="P6" s="1">
        <f>E6/5</f>
        <v>49.343400000000003</v>
      </c>
      <c r="Q6" s="5">
        <f>11*P6-O6-N6-F6</f>
        <v>152.56240000000008</v>
      </c>
      <c r="R6" s="5">
        <f>Q6-S6</f>
        <v>152.56240000000008</v>
      </c>
      <c r="S6" s="5"/>
      <c r="T6" s="5"/>
      <c r="U6" s="1"/>
      <c r="V6" s="1">
        <f>(F6+N6+O6+Q6)/P6</f>
        <v>11</v>
      </c>
      <c r="W6" s="1">
        <f>(F6+N6+O6)/P6</f>
        <v>7.9081498234819643</v>
      </c>
      <c r="X6" s="1">
        <v>45.7898</v>
      </c>
      <c r="Y6" s="1">
        <v>46.053400000000003</v>
      </c>
      <c r="Z6" s="1">
        <v>68.776600000000002</v>
      </c>
      <c r="AA6" s="1">
        <v>71.588200000000001</v>
      </c>
      <c r="AB6" s="1">
        <v>47.436799999999998</v>
      </c>
      <c r="AC6" s="1">
        <v>36.626399999999997</v>
      </c>
      <c r="AD6" s="1"/>
      <c r="AE6" s="1">
        <f>ROUND(R6*G6,0)</f>
        <v>153</v>
      </c>
      <c r="AF6" s="1">
        <f>ROUND(S6*G6,0)</f>
        <v>0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x14ac:dyDescent="0.25">
      <c r="A7" s="1" t="s">
        <v>35</v>
      </c>
      <c r="B7" s="1" t="s">
        <v>33</v>
      </c>
      <c r="C7" s="1">
        <v>79.760999999999996</v>
      </c>
      <c r="D7" s="1">
        <v>113.666</v>
      </c>
      <c r="E7" s="1">
        <v>60.481999999999999</v>
      </c>
      <c r="F7" s="1">
        <v>123.447</v>
      </c>
      <c r="G7" s="6">
        <v>1</v>
      </c>
      <c r="H7" s="1">
        <v>30</v>
      </c>
      <c r="I7" s="1" t="s">
        <v>34</v>
      </c>
      <c r="J7" s="1">
        <v>63.3</v>
      </c>
      <c r="K7" s="1">
        <f t="shared" si="2"/>
        <v>-2.8179999999999978</v>
      </c>
      <c r="L7" s="1"/>
      <c r="M7" s="1"/>
      <c r="N7" s="1"/>
      <c r="O7" s="1"/>
      <c r="P7" s="1">
        <f t="shared" ref="P7:P70" si="3">E7/5</f>
        <v>12.096399999999999</v>
      </c>
      <c r="Q7" s="5">
        <f t="shared" ref="Q7:Q13" si="4">11*P7-O7-N7-F7</f>
        <v>9.6133999999999844</v>
      </c>
      <c r="R7" s="5">
        <f t="shared" ref="R7:R14" si="5">Q7-S7</f>
        <v>9.6133999999999844</v>
      </c>
      <c r="S7" s="5"/>
      <c r="T7" s="5"/>
      <c r="U7" s="1"/>
      <c r="V7" s="1">
        <f t="shared" ref="V7:V70" si="6">(F7+N7+O7+Q7)/P7</f>
        <v>11</v>
      </c>
      <c r="W7" s="1">
        <f t="shared" ref="W7:W70" si="7">(F7+N7+O7)/P7</f>
        <v>10.205267682946994</v>
      </c>
      <c r="X7" s="1">
        <v>7.9481999999999999</v>
      </c>
      <c r="Y7" s="1">
        <v>16.2422</v>
      </c>
      <c r="Z7" s="1">
        <v>19.232600000000001</v>
      </c>
      <c r="AA7" s="1">
        <v>2.4051999999999998</v>
      </c>
      <c r="AB7" s="1">
        <v>1.9950000000000001</v>
      </c>
      <c r="AC7" s="1">
        <v>18.1142</v>
      </c>
      <c r="AD7" s="1"/>
      <c r="AE7" s="1">
        <f t="shared" ref="AE7:AE70" si="8">ROUND(R7*G7,0)</f>
        <v>10</v>
      </c>
      <c r="AF7" s="1">
        <f t="shared" ref="AF7:AF70" si="9">ROUND(S7*G7,0)</f>
        <v>0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 t="s">
        <v>37</v>
      </c>
      <c r="B8" s="1" t="s">
        <v>33</v>
      </c>
      <c r="C8" s="1">
        <v>1012.9160000000001</v>
      </c>
      <c r="D8" s="1"/>
      <c r="E8" s="1">
        <v>230.214</v>
      </c>
      <c r="F8" s="1">
        <v>658.06100000000004</v>
      </c>
      <c r="G8" s="6">
        <v>1</v>
      </c>
      <c r="H8" s="1">
        <v>45</v>
      </c>
      <c r="I8" s="1" t="s">
        <v>34</v>
      </c>
      <c r="J8" s="1">
        <v>209.54400000000001</v>
      </c>
      <c r="K8" s="1">
        <f t="shared" si="2"/>
        <v>20.669999999999987</v>
      </c>
      <c r="L8" s="1"/>
      <c r="M8" s="1"/>
      <c r="N8" s="1"/>
      <c r="O8" s="1"/>
      <c r="P8" s="1">
        <f t="shared" si="3"/>
        <v>46.0428</v>
      </c>
      <c r="Q8" s="5"/>
      <c r="R8" s="5">
        <f t="shared" si="5"/>
        <v>0</v>
      </c>
      <c r="S8" s="5"/>
      <c r="T8" s="5"/>
      <c r="U8" s="1"/>
      <c r="V8" s="1">
        <f t="shared" si="6"/>
        <v>14.292375789482829</v>
      </c>
      <c r="W8" s="1">
        <f t="shared" si="7"/>
        <v>14.292375789482829</v>
      </c>
      <c r="X8" s="1">
        <v>50.562800000000003</v>
      </c>
      <c r="Y8" s="1">
        <v>56.141599999999997</v>
      </c>
      <c r="Z8" s="1">
        <v>64.183000000000007</v>
      </c>
      <c r="AA8" s="1">
        <v>104.6224</v>
      </c>
      <c r="AB8" s="1">
        <v>97.041799999999995</v>
      </c>
      <c r="AC8" s="1">
        <v>83.276199999999989</v>
      </c>
      <c r="AD8" s="17" t="s">
        <v>36</v>
      </c>
      <c r="AE8" s="1">
        <f t="shared" si="8"/>
        <v>0</v>
      </c>
      <c r="AF8" s="1">
        <f t="shared" si="9"/>
        <v>0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1" t="s">
        <v>38</v>
      </c>
      <c r="B9" s="1" t="s">
        <v>33</v>
      </c>
      <c r="C9" s="1">
        <v>1482.431</v>
      </c>
      <c r="D9" s="1"/>
      <c r="E9" s="1">
        <v>507.52100000000002</v>
      </c>
      <c r="F9" s="1">
        <v>797.53499999999997</v>
      </c>
      <c r="G9" s="6">
        <v>1</v>
      </c>
      <c r="H9" s="1">
        <v>45</v>
      </c>
      <c r="I9" s="1" t="s">
        <v>34</v>
      </c>
      <c r="J9" s="1">
        <v>486.10199999999998</v>
      </c>
      <c r="K9" s="1">
        <f t="shared" si="2"/>
        <v>21.41900000000004</v>
      </c>
      <c r="L9" s="1"/>
      <c r="M9" s="1"/>
      <c r="N9" s="1">
        <v>160</v>
      </c>
      <c r="O9" s="1">
        <v>27.689199999999911</v>
      </c>
      <c r="P9" s="1">
        <f t="shared" si="3"/>
        <v>101.5042</v>
      </c>
      <c r="Q9" s="5">
        <f t="shared" si="4"/>
        <v>131.32200000000023</v>
      </c>
      <c r="R9" s="5">
        <f t="shared" si="5"/>
        <v>131.32200000000023</v>
      </c>
      <c r="S9" s="5"/>
      <c r="T9" s="5"/>
      <c r="U9" s="1"/>
      <c r="V9" s="1">
        <f t="shared" si="6"/>
        <v>11.000000000000002</v>
      </c>
      <c r="W9" s="1">
        <f t="shared" si="7"/>
        <v>9.7062407269846958</v>
      </c>
      <c r="X9" s="1">
        <v>114.084</v>
      </c>
      <c r="Y9" s="1">
        <v>132.40600000000001</v>
      </c>
      <c r="Z9" s="1">
        <v>136.9228</v>
      </c>
      <c r="AA9" s="1">
        <v>183.4778</v>
      </c>
      <c r="AB9" s="1">
        <v>140.40360000000001</v>
      </c>
      <c r="AC9" s="1">
        <v>132.7458</v>
      </c>
      <c r="AD9" s="1"/>
      <c r="AE9" s="1">
        <f t="shared" si="8"/>
        <v>131</v>
      </c>
      <c r="AF9" s="1">
        <f t="shared" si="9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x14ac:dyDescent="0.25">
      <c r="A10" s="1" t="s">
        <v>39</v>
      </c>
      <c r="B10" s="1" t="s">
        <v>33</v>
      </c>
      <c r="C10" s="1">
        <v>63.313000000000002</v>
      </c>
      <c r="D10" s="1"/>
      <c r="E10" s="1">
        <v>16.488</v>
      </c>
      <c r="F10" s="1">
        <v>46.295000000000002</v>
      </c>
      <c r="G10" s="6">
        <v>1</v>
      </c>
      <c r="H10" s="1">
        <v>40</v>
      </c>
      <c r="I10" s="1" t="s">
        <v>34</v>
      </c>
      <c r="J10" s="1">
        <v>26.1</v>
      </c>
      <c r="K10" s="1">
        <f t="shared" si="2"/>
        <v>-9.6120000000000019</v>
      </c>
      <c r="L10" s="1"/>
      <c r="M10" s="1"/>
      <c r="N10" s="1"/>
      <c r="O10" s="1"/>
      <c r="P10" s="1">
        <f t="shared" si="3"/>
        <v>3.2976000000000001</v>
      </c>
      <c r="Q10" s="5"/>
      <c r="R10" s="5">
        <f t="shared" si="5"/>
        <v>0</v>
      </c>
      <c r="S10" s="5"/>
      <c r="T10" s="5"/>
      <c r="U10" s="1"/>
      <c r="V10" s="1">
        <f t="shared" si="6"/>
        <v>14.038998059194565</v>
      </c>
      <c r="W10" s="1">
        <f t="shared" si="7"/>
        <v>14.038998059194565</v>
      </c>
      <c r="X10" s="1">
        <v>3.1736</v>
      </c>
      <c r="Y10" s="1">
        <v>3.9929999999999999</v>
      </c>
      <c r="Z10" s="1">
        <v>5.7629999999999999</v>
      </c>
      <c r="AA10" s="1">
        <v>6.2576000000000001</v>
      </c>
      <c r="AB10" s="1">
        <v>8.157</v>
      </c>
      <c r="AC10" s="1">
        <v>8.6230000000000011</v>
      </c>
      <c r="AD10" s="17" t="s">
        <v>36</v>
      </c>
      <c r="AE10" s="1">
        <f t="shared" si="8"/>
        <v>0</v>
      </c>
      <c r="AF10" s="1">
        <f t="shared" si="9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 s="1" t="s">
        <v>40</v>
      </c>
      <c r="B11" s="1" t="s">
        <v>41</v>
      </c>
      <c r="C11" s="1">
        <v>924</v>
      </c>
      <c r="D11" s="1">
        <v>403.26</v>
      </c>
      <c r="E11" s="1">
        <v>576.55999999999995</v>
      </c>
      <c r="F11" s="1">
        <v>615</v>
      </c>
      <c r="G11" s="6">
        <v>0.45</v>
      </c>
      <c r="H11" s="1">
        <v>45</v>
      </c>
      <c r="I11" s="1" t="s">
        <v>34</v>
      </c>
      <c r="J11" s="1">
        <v>589</v>
      </c>
      <c r="K11" s="1">
        <f t="shared" si="2"/>
        <v>-12.440000000000055</v>
      </c>
      <c r="L11" s="1"/>
      <c r="M11" s="1"/>
      <c r="N11" s="1">
        <v>120</v>
      </c>
      <c r="O11" s="1">
        <v>178.5465999999999</v>
      </c>
      <c r="P11" s="1">
        <f t="shared" si="3"/>
        <v>115.31199999999998</v>
      </c>
      <c r="Q11" s="5">
        <f t="shared" si="4"/>
        <v>354.88539999999989</v>
      </c>
      <c r="R11" s="5">
        <f t="shared" si="5"/>
        <v>354.88539999999989</v>
      </c>
      <c r="S11" s="5"/>
      <c r="T11" s="5"/>
      <c r="U11" s="1"/>
      <c r="V11" s="1">
        <f t="shared" si="6"/>
        <v>11</v>
      </c>
      <c r="W11" s="1">
        <f t="shared" si="7"/>
        <v>7.922389690578604</v>
      </c>
      <c r="X11" s="1">
        <v>111.05200000000001</v>
      </c>
      <c r="Y11" s="1">
        <v>120.6</v>
      </c>
      <c r="Z11" s="1">
        <v>126</v>
      </c>
      <c r="AA11" s="1">
        <v>128.6</v>
      </c>
      <c r="AB11" s="1">
        <v>125.6</v>
      </c>
      <c r="AC11" s="1">
        <v>128</v>
      </c>
      <c r="AD11" s="1"/>
      <c r="AE11" s="1">
        <f t="shared" si="8"/>
        <v>160</v>
      </c>
      <c r="AF11" s="1">
        <f t="shared" si="9"/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x14ac:dyDescent="0.25">
      <c r="A12" s="1" t="s">
        <v>42</v>
      </c>
      <c r="B12" s="1" t="s">
        <v>41</v>
      </c>
      <c r="C12" s="1">
        <v>1159</v>
      </c>
      <c r="D12" s="1">
        <v>900.56</v>
      </c>
      <c r="E12" s="1">
        <v>824.56</v>
      </c>
      <c r="F12" s="1">
        <v>1085</v>
      </c>
      <c r="G12" s="6">
        <v>0.45</v>
      </c>
      <c r="H12" s="1">
        <v>45</v>
      </c>
      <c r="I12" s="1" t="s">
        <v>34</v>
      </c>
      <c r="J12" s="1">
        <v>829</v>
      </c>
      <c r="K12" s="1">
        <f t="shared" si="2"/>
        <v>-4.4400000000000546</v>
      </c>
      <c r="L12" s="1"/>
      <c r="M12" s="1"/>
      <c r="N12" s="1">
        <v>70</v>
      </c>
      <c r="O12" s="1">
        <v>250.62960000000001</v>
      </c>
      <c r="P12" s="1">
        <f t="shared" si="3"/>
        <v>164.91199999999998</v>
      </c>
      <c r="Q12" s="5">
        <f t="shared" si="4"/>
        <v>408.40239999999972</v>
      </c>
      <c r="R12" s="5">
        <f t="shared" si="5"/>
        <v>408.40239999999972</v>
      </c>
      <c r="S12" s="5"/>
      <c r="T12" s="5"/>
      <c r="U12" s="1"/>
      <c r="V12" s="1">
        <f t="shared" si="6"/>
        <v>11</v>
      </c>
      <c r="W12" s="1">
        <f t="shared" si="7"/>
        <v>8.5235131464053566</v>
      </c>
      <c r="X12" s="1">
        <v>163.31200000000001</v>
      </c>
      <c r="Y12" s="1">
        <v>180.6</v>
      </c>
      <c r="Z12" s="1">
        <v>195.8</v>
      </c>
      <c r="AA12" s="1">
        <v>178.4</v>
      </c>
      <c r="AB12" s="1">
        <v>182.4</v>
      </c>
      <c r="AC12" s="1">
        <v>206.2</v>
      </c>
      <c r="AD12" s="1"/>
      <c r="AE12" s="1">
        <f t="shared" si="8"/>
        <v>184</v>
      </c>
      <c r="AF12" s="1">
        <f t="shared" si="9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1" t="s">
        <v>43</v>
      </c>
      <c r="B13" s="1" t="s">
        <v>41</v>
      </c>
      <c r="C13" s="1">
        <v>67</v>
      </c>
      <c r="D13" s="1">
        <v>30</v>
      </c>
      <c r="E13" s="1">
        <v>33</v>
      </c>
      <c r="F13" s="1">
        <v>60</v>
      </c>
      <c r="G13" s="6">
        <v>0.17</v>
      </c>
      <c r="H13" s="1">
        <v>180</v>
      </c>
      <c r="I13" s="1" t="s">
        <v>34</v>
      </c>
      <c r="J13" s="1">
        <v>33</v>
      </c>
      <c r="K13" s="1">
        <f t="shared" si="2"/>
        <v>0</v>
      </c>
      <c r="L13" s="1"/>
      <c r="M13" s="1"/>
      <c r="N13" s="1"/>
      <c r="O13" s="1"/>
      <c r="P13" s="1">
        <f t="shared" si="3"/>
        <v>6.6</v>
      </c>
      <c r="Q13" s="5">
        <f t="shared" si="4"/>
        <v>12.599999999999994</v>
      </c>
      <c r="R13" s="5">
        <f t="shared" si="5"/>
        <v>12.599999999999994</v>
      </c>
      <c r="S13" s="5"/>
      <c r="T13" s="5"/>
      <c r="U13" s="1"/>
      <c r="V13" s="1">
        <f t="shared" si="6"/>
        <v>11</v>
      </c>
      <c r="W13" s="1">
        <f t="shared" si="7"/>
        <v>9.0909090909090917</v>
      </c>
      <c r="X13" s="1">
        <v>5.4</v>
      </c>
      <c r="Y13" s="1">
        <v>5.8</v>
      </c>
      <c r="Z13" s="1">
        <v>7.6</v>
      </c>
      <c r="AA13" s="1">
        <v>7.6</v>
      </c>
      <c r="AB13" s="1">
        <v>7</v>
      </c>
      <c r="AC13" s="1">
        <v>8.6</v>
      </c>
      <c r="AD13" s="1"/>
      <c r="AE13" s="1">
        <f t="shared" si="8"/>
        <v>2</v>
      </c>
      <c r="AF13" s="1">
        <f t="shared" si="9"/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 t="s">
        <v>44</v>
      </c>
      <c r="B14" s="1" t="s">
        <v>41</v>
      </c>
      <c r="C14" s="1">
        <v>110</v>
      </c>
      <c r="D14" s="1"/>
      <c r="E14" s="1">
        <v>29</v>
      </c>
      <c r="F14" s="1">
        <v>77</v>
      </c>
      <c r="G14" s="6">
        <v>0.3</v>
      </c>
      <c r="H14" s="1">
        <v>40</v>
      </c>
      <c r="I14" s="1" t="s">
        <v>34</v>
      </c>
      <c r="J14" s="1">
        <v>28</v>
      </c>
      <c r="K14" s="1">
        <f t="shared" si="2"/>
        <v>1</v>
      </c>
      <c r="L14" s="1"/>
      <c r="M14" s="1"/>
      <c r="N14" s="1"/>
      <c r="O14" s="1"/>
      <c r="P14" s="1">
        <f t="shared" si="3"/>
        <v>5.8</v>
      </c>
      <c r="Q14" s="5"/>
      <c r="R14" s="5">
        <f t="shared" si="5"/>
        <v>0</v>
      </c>
      <c r="S14" s="5"/>
      <c r="T14" s="5"/>
      <c r="U14" s="1"/>
      <c r="V14" s="1">
        <f t="shared" si="6"/>
        <v>13.275862068965518</v>
      </c>
      <c r="W14" s="1">
        <f t="shared" si="7"/>
        <v>13.275862068965518</v>
      </c>
      <c r="X14" s="1">
        <v>5</v>
      </c>
      <c r="Y14" s="1">
        <v>6.2</v>
      </c>
      <c r="Z14" s="1">
        <v>7.8</v>
      </c>
      <c r="AA14" s="1">
        <v>4.4000000000000004</v>
      </c>
      <c r="AB14" s="1">
        <v>7.8</v>
      </c>
      <c r="AC14" s="1">
        <v>14</v>
      </c>
      <c r="AD14" s="17" t="s">
        <v>36</v>
      </c>
      <c r="AE14" s="1">
        <f t="shared" si="8"/>
        <v>0</v>
      </c>
      <c r="AF14" s="1">
        <f t="shared" si="9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13" t="s">
        <v>45</v>
      </c>
      <c r="B15" s="13" t="s">
        <v>41</v>
      </c>
      <c r="C15" s="13"/>
      <c r="D15" s="13"/>
      <c r="E15" s="13"/>
      <c r="F15" s="13"/>
      <c r="G15" s="14">
        <v>0</v>
      </c>
      <c r="H15" s="13" t="e">
        <v>#N/A</v>
      </c>
      <c r="I15" s="13" t="s">
        <v>34</v>
      </c>
      <c r="J15" s="13"/>
      <c r="K15" s="13">
        <f t="shared" si="2"/>
        <v>0</v>
      </c>
      <c r="L15" s="13"/>
      <c r="M15" s="13"/>
      <c r="N15" s="13"/>
      <c r="O15" s="13"/>
      <c r="P15" s="13">
        <f t="shared" si="3"/>
        <v>0</v>
      </c>
      <c r="Q15" s="15"/>
      <c r="R15" s="15"/>
      <c r="S15" s="15"/>
      <c r="T15" s="15"/>
      <c r="U15" s="13"/>
      <c r="V15" s="13" t="e">
        <f t="shared" si="6"/>
        <v>#DIV/0!</v>
      </c>
      <c r="W15" s="13" t="e">
        <f t="shared" si="7"/>
        <v>#DIV/0!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 t="s">
        <v>46</v>
      </c>
      <c r="AE15" s="13">
        <f t="shared" si="8"/>
        <v>0</v>
      </c>
      <c r="AF15" s="13">
        <f t="shared" si="9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x14ac:dyDescent="0.25">
      <c r="A16" s="1" t="s">
        <v>47</v>
      </c>
      <c r="B16" s="1" t="s">
        <v>41</v>
      </c>
      <c r="C16" s="1">
        <v>99</v>
      </c>
      <c r="D16" s="1">
        <v>75</v>
      </c>
      <c r="E16" s="1">
        <v>71</v>
      </c>
      <c r="F16" s="1">
        <v>94</v>
      </c>
      <c r="G16" s="6">
        <v>0.17</v>
      </c>
      <c r="H16" s="1">
        <v>180</v>
      </c>
      <c r="I16" s="1" t="s">
        <v>34</v>
      </c>
      <c r="J16" s="1">
        <v>71</v>
      </c>
      <c r="K16" s="1">
        <f t="shared" si="2"/>
        <v>0</v>
      </c>
      <c r="L16" s="1"/>
      <c r="M16" s="1"/>
      <c r="N16" s="1"/>
      <c r="O16" s="1">
        <v>11.330000000000011</v>
      </c>
      <c r="P16" s="1">
        <f t="shared" si="3"/>
        <v>14.2</v>
      </c>
      <c r="Q16" s="5">
        <f>11*P16-O16-N16-F16</f>
        <v>50.869999999999976</v>
      </c>
      <c r="R16" s="5">
        <f>Q16-S16</f>
        <v>50.869999999999976</v>
      </c>
      <c r="S16" s="5"/>
      <c r="T16" s="5"/>
      <c r="U16" s="1"/>
      <c r="V16" s="1">
        <f t="shared" si="6"/>
        <v>11</v>
      </c>
      <c r="W16" s="1">
        <f t="shared" si="7"/>
        <v>7.4176056338028182</v>
      </c>
      <c r="X16" s="1">
        <v>12.6</v>
      </c>
      <c r="Y16" s="1">
        <v>15.2</v>
      </c>
      <c r="Z16" s="1">
        <v>16.2</v>
      </c>
      <c r="AA16" s="1">
        <v>15.2</v>
      </c>
      <c r="AB16" s="1">
        <v>15.8</v>
      </c>
      <c r="AC16" s="1">
        <v>18</v>
      </c>
      <c r="AD16" s="1"/>
      <c r="AE16" s="1">
        <f t="shared" si="8"/>
        <v>9</v>
      </c>
      <c r="AF16" s="1">
        <f t="shared" si="9"/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13" t="s">
        <v>48</v>
      </c>
      <c r="B17" s="13" t="s">
        <v>41</v>
      </c>
      <c r="C17" s="13"/>
      <c r="D17" s="13"/>
      <c r="E17" s="13"/>
      <c r="F17" s="13"/>
      <c r="G17" s="14">
        <v>0</v>
      </c>
      <c r="H17" s="13" t="e">
        <v>#N/A</v>
      </c>
      <c r="I17" s="13" t="s">
        <v>34</v>
      </c>
      <c r="J17" s="13"/>
      <c r="K17" s="13">
        <f t="shared" si="2"/>
        <v>0</v>
      </c>
      <c r="L17" s="13"/>
      <c r="M17" s="13"/>
      <c r="N17" s="13"/>
      <c r="O17" s="13"/>
      <c r="P17" s="13">
        <f t="shared" si="3"/>
        <v>0</v>
      </c>
      <c r="Q17" s="15"/>
      <c r="R17" s="15"/>
      <c r="S17" s="15"/>
      <c r="T17" s="15"/>
      <c r="U17" s="13"/>
      <c r="V17" s="13" t="e">
        <f t="shared" si="6"/>
        <v>#DIV/0!</v>
      </c>
      <c r="W17" s="13" t="e">
        <f t="shared" si="7"/>
        <v>#DIV/0!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 t="s">
        <v>46</v>
      </c>
      <c r="AE17" s="13">
        <f t="shared" si="8"/>
        <v>0</v>
      </c>
      <c r="AF17" s="13">
        <f t="shared" si="9"/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x14ac:dyDescent="0.25">
      <c r="A18" s="13" t="s">
        <v>49</v>
      </c>
      <c r="B18" s="13" t="s">
        <v>41</v>
      </c>
      <c r="C18" s="13"/>
      <c r="D18" s="13"/>
      <c r="E18" s="13"/>
      <c r="F18" s="13"/>
      <c r="G18" s="14">
        <v>0</v>
      </c>
      <c r="H18" s="13" t="e">
        <v>#N/A</v>
      </c>
      <c r="I18" s="13" t="s">
        <v>34</v>
      </c>
      <c r="J18" s="13"/>
      <c r="K18" s="13">
        <f t="shared" si="2"/>
        <v>0</v>
      </c>
      <c r="L18" s="13"/>
      <c r="M18" s="13"/>
      <c r="N18" s="13"/>
      <c r="O18" s="13"/>
      <c r="P18" s="13">
        <f t="shared" si="3"/>
        <v>0</v>
      </c>
      <c r="Q18" s="15"/>
      <c r="R18" s="15"/>
      <c r="S18" s="15"/>
      <c r="T18" s="15"/>
      <c r="U18" s="13"/>
      <c r="V18" s="13" t="e">
        <f t="shared" si="6"/>
        <v>#DIV/0!</v>
      </c>
      <c r="W18" s="13" t="e">
        <f t="shared" si="7"/>
        <v>#DIV/0!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 t="s">
        <v>46</v>
      </c>
      <c r="AE18" s="13">
        <f t="shared" si="8"/>
        <v>0</v>
      </c>
      <c r="AF18" s="13">
        <f t="shared" si="9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x14ac:dyDescent="0.25">
      <c r="A19" s="1" t="s">
        <v>50</v>
      </c>
      <c r="B19" s="1" t="s">
        <v>33</v>
      </c>
      <c r="C19" s="1">
        <v>4260.2209999999995</v>
      </c>
      <c r="D19" s="1">
        <v>815.11</v>
      </c>
      <c r="E19" s="1">
        <v>2221.933</v>
      </c>
      <c r="F19" s="1">
        <v>2507.1840000000002</v>
      </c>
      <c r="G19" s="6">
        <v>1</v>
      </c>
      <c r="H19" s="1">
        <v>55</v>
      </c>
      <c r="I19" s="1" t="s">
        <v>34</v>
      </c>
      <c r="J19" s="1">
        <v>2090.1219999999998</v>
      </c>
      <c r="K19" s="1">
        <f t="shared" si="2"/>
        <v>131.81100000000015</v>
      </c>
      <c r="L19" s="1"/>
      <c r="M19" s="1"/>
      <c r="N19" s="1"/>
      <c r="O19" s="1">
        <v>438.36239999999998</v>
      </c>
      <c r="P19" s="1">
        <f t="shared" si="3"/>
        <v>444.38659999999999</v>
      </c>
      <c r="Q19" s="5">
        <v>2200</v>
      </c>
      <c r="R19" s="5">
        <f t="shared" ref="R19:R21" si="10">Q19-S19</f>
        <v>1200</v>
      </c>
      <c r="S19" s="5">
        <v>1000</v>
      </c>
      <c r="T19" s="5"/>
      <c r="U19" s="1"/>
      <c r="V19" s="1">
        <f t="shared" si="6"/>
        <v>11.578986405080622</v>
      </c>
      <c r="W19" s="1">
        <f t="shared" si="7"/>
        <v>6.6283420787215466</v>
      </c>
      <c r="X19" s="1">
        <v>378.94799999999998</v>
      </c>
      <c r="Y19" s="1">
        <v>386.7054</v>
      </c>
      <c r="Z19" s="1">
        <v>460.31400000000002</v>
      </c>
      <c r="AA19" s="1">
        <v>536.34379999999999</v>
      </c>
      <c r="AB19" s="1">
        <v>505.15980000000002</v>
      </c>
      <c r="AC19" s="1">
        <v>536.279</v>
      </c>
      <c r="AD19" s="1"/>
      <c r="AE19" s="1">
        <f t="shared" si="8"/>
        <v>1200</v>
      </c>
      <c r="AF19" s="1">
        <f t="shared" si="9"/>
        <v>1000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 t="s">
        <v>51</v>
      </c>
      <c r="B20" s="1" t="s">
        <v>33</v>
      </c>
      <c r="C20" s="1">
        <v>3794.0920000000001</v>
      </c>
      <c r="D20" s="1">
        <v>2378.4</v>
      </c>
      <c r="E20" s="1">
        <v>3226.7089999999998</v>
      </c>
      <c r="F20" s="1">
        <v>1891.01</v>
      </c>
      <c r="G20" s="6">
        <v>1</v>
      </c>
      <c r="H20" s="1">
        <v>50</v>
      </c>
      <c r="I20" s="1" t="s">
        <v>34</v>
      </c>
      <c r="J20" s="1">
        <v>3219.585</v>
      </c>
      <c r="K20" s="1">
        <f t="shared" si="2"/>
        <v>7.1239999999997963</v>
      </c>
      <c r="L20" s="1"/>
      <c r="M20" s="1"/>
      <c r="N20" s="1">
        <v>2200</v>
      </c>
      <c r="O20" s="1">
        <v>2681.6572999999999</v>
      </c>
      <c r="P20" s="1">
        <f t="shared" si="3"/>
        <v>645.34179999999992</v>
      </c>
      <c r="Q20" s="5">
        <v>900</v>
      </c>
      <c r="R20" s="5">
        <f t="shared" si="10"/>
        <v>900</v>
      </c>
      <c r="S20" s="5"/>
      <c r="T20" s="5"/>
      <c r="U20" s="1"/>
      <c r="V20" s="1">
        <f t="shared" si="6"/>
        <v>11.889307805569082</v>
      </c>
      <c r="W20" s="1">
        <f t="shared" si="7"/>
        <v>10.494698003445617</v>
      </c>
      <c r="X20" s="1">
        <v>759.62599999999998</v>
      </c>
      <c r="Y20" s="1">
        <v>664.85239999999999</v>
      </c>
      <c r="Z20" s="1">
        <v>555.54499999999996</v>
      </c>
      <c r="AA20" s="1">
        <v>550.99700000000007</v>
      </c>
      <c r="AB20" s="1">
        <v>526.34699999999998</v>
      </c>
      <c r="AC20" s="1">
        <v>633.62139999999999</v>
      </c>
      <c r="AD20" s="1"/>
      <c r="AE20" s="1">
        <f t="shared" si="8"/>
        <v>900</v>
      </c>
      <c r="AF20" s="1">
        <f t="shared" si="9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 t="s">
        <v>52</v>
      </c>
      <c r="B21" s="1" t="s">
        <v>33</v>
      </c>
      <c r="C21" s="1">
        <v>5724.1670000000004</v>
      </c>
      <c r="D21" s="1">
        <v>1976.63</v>
      </c>
      <c r="E21" s="1">
        <v>3593.37</v>
      </c>
      <c r="F21" s="1">
        <v>3512.57</v>
      </c>
      <c r="G21" s="6">
        <v>1</v>
      </c>
      <c r="H21" s="1">
        <v>55</v>
      </c>
      <c r="I21" s="1" t="s">
        <v>34</v>
      </c>
      <c r="J21" s="1">
        <v>3368.114</v>
      </c>
      <c r="K21" s="1">
        <f t="shared" si="2"/>
        <v>225.25599999999986</v>
      </c>
      <c r="L21" s="1"/>
      <c r="M21" s="1"/>
      <c r="N21" s="1"/>
      <c r="O21" s="1">
        <v>1931.5649000000001</v>
      </c>
      <c r="P21" s="1">
        <f t="shared" si="3"/>
        <v>718.67399999999998</v>
      </c>
      <c r="Q21" s="5">
        <v>3000</v>
      </c>
      <c r="R21" s="5">
        <f t="shared" si="10"/>
        <v>2000</v>
      </c>
      <c r="S21" s="5">
        <v>1000</v>
      </c>
      <c r="T21" s="5"/>
      <c r="U21" s="1"/>
      <c r="V21" s="1">
        <f t="shared" si="6"/>
        <v>11.749603992909165</v>
      </c>
      <c r="W21" s="1">
        <f t="shared" si="7"/>
        <v>7.5752495568227038</v>
      </c>
      <c r="X21" s="1">
        <v>662.01800000000003</v>
      </c>
      <c r="Y21" s="1">
        <v>642.98540000000003</v>
      </c>
      <c r="Z21" s="1">
        <v>699.15879999999993</v>
      </c>
      <c r="AA21" s="1">
        <v>756.31279999999992</v>
      </c>
      <c r="AB21" s="1">
        <v>725.37819999999999</v>
      </c>
      <c r="AC21" s="1">
        <v>728.97479999999996</v>
      </c>
      <c r="AD21" s="1"/>
      <c r="AE21" s="1">
        <f t="shared" si="8"/>
        <v>2000</v>
      </c>
      <c r="AF21" s="1">
        <f t="shared" si="9"/>
        <v>1000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3" t="s">
        <v>53</v>
      </c>
      <c r="B22" s="13" t="s">
        <v>33</v>
      </c>
      <c r="C22" s="13"/>
      <c r="D22" s="13"/>
      <c r="E22" s="13"/>
      <c r="F22" s="13"/>
      <c r="G22" s="14">
        <v>0</v>
      </c>
      <c r="H22" s="13">
        <v>60</v>
      </c>
      <c r="I22" s="13" t="s">
        <v>34</v>
      </c>
      <c r="J22" s="13"/>
      <c r="K22" s="13">
        <f t="shared" si="2"/>
        <v>0</v>
      </c>
      <c r="L22" s="13"/>
      <c r="M22" s="13"/>
      <c r="N22" s="13"/>
      <c r="O22" s="13"/>
      <c r="P22" s="13">
        <f t="shared" si="3"/>
        <v>0</v>
      </c>
      <c r="Q22" s="15"/>
      <c r="R22" s="15"/>
      <c r="S22" s="15"/>
      <c r="T22" s="15"/>
      <c r="U22" s="13"/>
      <c r="V22" s="13" t="e">
        <f t="shared" si="6"/>
        <v>#DIV/0!</v>
      </c>
      <c r="W22" s="13" t="e">
        <f t="shared" si="7"/>
        <v>#DIV/0!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 t="s">
        <v>86</v>
      </c>
      <c r="AE22" s="13">
        <f t="shared" si="8"/>
        <v>0</v>
      </c>
      <c r="AF22" s="13">
        <f t="shared" si="9"/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10" t="s">
        <v>55</v>
      </c>
      <c r="B23" s="10" t="s">
        <v>33</v>
      </c>
      <c r="C23" s="10"/>
      <c r="D23" s="10">
        <v>2.645</v>
      </c>
      <c r="E23" s="16">
        <v>2.13</v>
      </c>
      <c r="F23" s="10"/>
      <c r="G23" s="11">
        <v>0</v>
      </c>
      <c r="H23" s="10">
        <v>60</v>
      </c>
      <c r="I23" s="10" t="s">
        <v>56</v>
      </c>
      <c r="J23" s="10">
        <v>2.5</v>
      </c>
      <c r="K23" s="10">
        <f t="shared" si="2"/>
        <v>-0.37000000000000011</v>
      </c>
      <c r="L23" s="10"/>
      <c r="M23" s="10"/>
      <c r="N23" s="10"/>
      <c r="O23" s="10"/>
      <c r="P23" s="10">
        <f t="shared" si="3"/>
        <v>0.42599999999999999</v>
      </c>
      <c r="Q23" s="12"/>
      <c r="R23" s="12"/>
      <c r="S23" s="12"/>
      <c r="T23" s="12"/>
      <c r="U23" s="10"/>
      <c r="V23" s="10">
        <f t="shared" si="6"/>
        <v>0</v>
      </c>
      <c r="W23" s="10">
        <f t="shared" si="7"/>
        <v>0</v>
      </c>
      <c r="X23" s="10">
        <v>-0.218</v>
      </c>
      <c r="Y23" s="10">
        <v>7.9281999999999986</v>
      </c>
      <c r="Z23" s="10">
        <v>142.30940000000001</v>
      </c>
      <c r="AA23" s="10">
        <v>932.67620000000011</v>
      </c>
      <c r="AB23" s="10">
        <v>905.97379999999998</v>
      </c>
      <c r="AC23" s="10">
        <v>941.70740000000001</v>
      </c>
      <c r="AD23" s="10" t="s">
        <v>57</v>
      </c>
      <c r="AE23" s="10">
        <f t="shared" si="8"/>
        <v>0</v>
      </c>
      <c r="AF23" s="10">
        <f t="shared" si="9"/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x14ac:dyDescent="0.25">
      <c r="A24" s="13" t="s">
        <v>58</v>
      </c>
      <c r="B24" s="13" t="s">
        <v>33</v>
      </c>
      <c r="C24" s="13"/>
      <c r="D24" s="13"/>
      <c r="E24" s="13"/>
      <c r="F24" s="13"/>
      <c r="G24" s="14">
        <v>0</v>
      </c>
      <c r="H24" s="13">
        <v>50</v>
      </c>
      <c r="I24" s="13" t="s">
        <v>34</v>
      </c>
      <c r="J24" s="13">
        <v>13</v>
      </c>
      <c r="K24" s="13">
        <f t="shared" si="2"/>
        <v>-13</v>
      </c>
      <c r="L24" s="13"/>
      <c r="M24" s="13"/>
      <c r="N24" s="13"/>
      <c r="O24" s="13"/>
      <c r="P24" s="13">
        <f t="shared" si="3"/>
        <v>0</v>
      </c>
      <c r="Q24" s="15"/>
      <c r="R24" s="15"/>
      <c r="S24" s="15"/>
      <c r="T24" s="15"/>
      <c r="U24" s="13"/>
      <c r="V24" s="13" t="e">
        <f t="shared" si="6"/>
        <v>#DIV/0!</v>
      </c>
      <c r="W24" s="13" t="e">
        <f t="shared" si="7"/>
        <v>#DIV/0!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 t="s">
        <v>46</v>
      </c>
      <c r="AE24" s="13">
        <f t="shared" si="8"/>
        <v>0</v>
      </c>
      <c r="AF24" s="13">
        <f t="shared" si="9"/>
        <v>0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 t="s">
        <v>59</v>
      </c>
      <c r="B25" s="1" t="s">
        <v>33</v>
      </c>
      <c r="C25" s="1">
        <v>4844.8119999999999</v>
      </c>
      <c r="D25" s="1">
        <v>1898.338</v>
      </c>
      <c r="E25" s="1">
        <v>2718.28</v>
      </c>
      <c r="F25" s="1">
        <v>3516.9270000000001</v>
      </c>
      <c r="G25" s="6">
        <v>1</v>
      </c>
      <c r="H25" s="1">
        <v>55</v>
      </c>
      <c r="I25" s="1" t="s">
        <v>34</v>
      </c>
      <c r="J25" s="1">
        <v>2541.1799999999998</v>
      </c>
      <c r="K25" s="1">
        <f t="shared" si="2"/>
        <v>177.10000000000036</v>
      </c>
      <c r="L25" s="1"/>
      <c r="M25" s="1"/>
      <c r="N25" s="1"/>
      <c r="O25" s="1">
        <v>663.17170000000078</v>
      </c>
      <c r="P25" s="1">
        <f t="shared" si="3"/>
        <v>543.65600000000006</v>
      </c>
      <c r="Q25" s="5">
        <v>2250</v>
      </c>
      <c r="R25" s="5">
        <f>Q25-S25</f>
        <v>1250</v>
      </c>
      <c r="S25" s="5">
        <v>1000</v>
      </c>
      <c r="T25" s="5"/>
      <c r="U25" s="1"/>
      <c r="V25" s="1">
        <f t="shared" si="6"/>
        <v>11.827513537972541</v>
      </c>
      <c r="W25" s="1">
        <f t="shared" si="7"/>
        <v>7.6888670409229363</v>
      </c>
      <c r="X25" s="1">
        <v>508.97399999999999</v>
      </c>
      <c r="Y25" s="1">
        <v>542.90959999999995</v>
      </c>
      <c r="Z25" s="1">
        <v>611.94200000000001</v>
      </c>
      <c r="AA25" s="1">
        <v>639.53660000000002</v>
      </c>
      <c r="AB25" s="1">
        <v>608.56180000000006</v>
      </c>
      <c r="AC25" s="1">
        <v>577.59559999999999</v>
      </c>
      <c r="AD25" s="1"/>
      <c r="AE25" s="1">
        <f t="shared" si="8"/>
        <v>1250</v>
      </c>
      <c r="AF25" s="1">
        <f t="shared" si="9"/>
        <v>1000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0" t="s">
        <v>60</v>
      </c>
      <c r="B26" s="10" t="s">
        <v>33</v>
      </c>
      <c r="C26" s="10">
        <v>4265.3990000000003</v>
      </c>
      <c r="D26" s="10"/>
      <c r="E26" s="16">
        <v>3664.587</v>
      </c>
      <c r="F26" s="16">
        <v>-459.048</v>
      </c>
      <c r="G26" s="11">
        <v>0</v>
      </c>
      <c r="H26" s="10">
        <v>60</v>
      </c>
      <c r="I26" s="10" t="s">
        <v>61</v>
      </c>
      <c r="J26" s="10">
        <v>3575.5639999999999</v>
      </c>
      <c r="K26" s="10">
        <f t="shared" si="2"/>
        <v>89.023000000000138</v>
      </c>
      <c r="L26" s="10"/>
      <c r="M26" s="10"/>
      <c r="N26" s="10"/>
      <c r="O26" s="10"/>
      <c r="P26" s="10">
        <f t="shared" si="3"/>
        <v>732.91740000000004</v>
      </c>
      <c r="Q26" s="12"/>
      <c r="R26" s="12"/>
      <c r="S26" s="12"/>
      <c r="T26" s="12"/>
      <c r="U26" s="10"/>
      <c r="V26" s="10">
        <f t="shared" si="6"/>
        <v>-0.62632978832266772</v>
      </c>
      <c r="W26" s="10">
        <f t="shared" si="7"/>
        <v>-0.62632978832266772</v>
      </c>
      <c r="X26" s="10">
        <v>669.74840000000006</v>
      </c>
      <c r="Y26" s="10">
        <v>682.17219999999998</v>
      </c>
      <c r="Z26" s="10">
        <v>588.37940000000003</v>
      </c>
      <c r="AA26" s="10">
        <v>679.3922</v>
      </c>
      <c r="AB26" s="10">
        <v>653.15980000000002</v>
      </c>
      <c r="AC26" s="10">
        <v>632.76239999999996</v>
      </c>
      <c r="AD26" s="10" t="s">
        <v>57</v>
      </c>
      <c r="AE26" s="10">
        <f t="shared" si="8"/>
        <v>0</v>
      </c>
      <c r="AF26" s="10">
        <f t="shared" si="9"/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10" t="s">
        <v>62</v>
      </c>
      <c r="B27" s="10" t="s">
        <v>33</v>
      </c>
      <c r="C27" s="10"/>
      <c r="D27" s="10">
        <v>12.875999999999999</v>
      </c>
      <c r="E27" s="16">
        <v>12.875999999999999</v>
      </c>
      <c r="F27" s="10"/>
      <c r="G27" s="11">
        <v>0</v>
      </c>
      <c r="H27" s="10">
        <v>60</v>
      </c>
      <c r="I27" s="10" t="s">
        <v>61</v>
      </c>
      <c r="J27" s="10">
        <v>10</v>
      </c>
      <c r="K27" s="10">
        <f t="shared" si="2"/>
        <v>2.8759999999999994</v>
      </c>
      <c r="L27" s="10"/>
      <c r="M27" s="10"/>
      <c r="N27" s="10"/>
      <c r="O27" s="10"/>
      <c r="P27" s="10">
        <f t="shared" si="3"/>
        <v>2.5751999999999997</v>
      </c>
      <c r="Q27" s="12"/>
      <c r="R27" s="12"/>
      <c r="S27" s="12"/>
      <c r="T27" s="12"/>
      <c r="U27" s="10"/>
      <c r="V27" s="10">
        <f t="shared" si="6"/>
        <v>0</v>
      </c>
      <c r="W27" s="10">
        <f t="shared" si="7"/>
        <v>0</v>
      </c>
      <c r="X27" s="10">
        <v>2.5752000000000002</v>
      </c>
      <c r="Y27" s="10">
        <v>8.8064</v>
      </c>
      <c r="Z27" s="10">
        <v>8.8064</v>
      </c>
      <c r="AA27" s="10">
        <v>167.0284</v>
      </c>
      <c r="AB27" s="10">
        <v>221.5454</v>
      </c>
      <c r="AC27" s="10">
        <v>309.59460000000001</v>
      </c>
      <c r="AD27" s="10" t="s">
        <v>57</v>
      </c>
      <c r="AE27" s="10">
        <f t="shared" si="8"/>
        <v>0</v>
      </c>
      <c r="AF27" s="10">
        <f t="shared" si="9"/>
        <v>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A28" s="1" t="s">
        <v>63</v>
      </c>
      <c r="B28" s="1" t="s">
        <v>33</v>
      </c>
      <c r="C28" s="1">
        <v>972.14599999999996</v>
      </c>
      <c r="D28" s="1">
        <v>249.62</v>
      </c>
      <c r="E28" s="1">
        <v>556.60599999999999</v>
      </c>
      <c r="F28" s="1">
        <v>564.83100000000002</v>
      </c>
      <c r="G28" s="6">
        <v>1</v>
      </c>
      <c r="H28" s="1">
        <v>60</v>
      </c>
      <c r="I28" s="1" t="s">
        <v>34</v>
      </c>
      <c r="J28" s="1">
        <v>517.62400000000002</v>
      </c>
      <c r="K28" s="1">
        <f t="shared" si="2"/>
        <v>38.981999999999971</v>
      </c>
      <c r="L28" s="1"/>
      <c r="M28" s="1"/>
      <c r="N28" s="1"/>
      <c r="O28" s="1"/>
      <c r="P28" s="1">
        <f t="shared" si="3"/>
        <v>111.3212</v>
      </c>
      <c r="Q28" s="5">
        <f t="shared" ref="Q28" si="11">12*P28-O28-N28-F28</f>
        <v>771.02340000000015</v>
      </c>
      <c r="R28" s="5">
        <f t="shared" ref="R28:R31" si="12">Q28-S28</f>
        <v>771.02340000000015</v>
      </c>
      <c r="S28" s="5"/>
      <c r="T28" s="5"/>
      <c r="U28" s="1"/>
      <c r="V28" s="1">
        <f t="shared" si="6"/>
        <v>12.000000000000002</v>
      </c>
      <c r="W28" s="1">
        <f t="shared" si="7"/>
        <v>5.0738852976791486</v>
      </c>
      <c r="X28" s="1">
        <v>81.688999999999993</v>
      </c>
      <c r="Y28" s="1">
        <v>92.440399999999997</v>
      </c>
      <c r="Z28" s="1">
        <v>110.584</v>
      </c>
      <c r="AA28" s="1">
        <v>121.05200000000001</v>
      </c>
      <c r="AB28" s="1">
        <v>138.57599999999999</v>
      </c>
      <c r="AC28" s="1">
        <v>130.37459999999999</v>
      </c>
      <c r="AD28" s="1"/>
      <c r="AE28" s="1">
        <f t="shared" si="8"/>
        <v>771</v>
      </c>
      <c r="AF28" s="1">
        <f t="shared" si="9"/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A29" s="1" t="s">
        <v>64</v>
      </c>
      <c r="B29" s="1" t="s">
        <v>33</v>
      </c>
      <c r="C29" s="1">
        <v>1526.1320000000001</v>
      </c>
      <c r="D29" s="1">
        <v>856.32299999999998</v>
      </c>
      <c r="E29" s="1">
        <v>930.04200000000003</v>
      </c>
      <c r="F29" s="1">
        <v>1272.684</v>
      </c>
      <c r="G29" s="6">
        <v>1</v>
      </c>
      <c r="H29" s="1">
        <v>60</v>
      </c>
      <c r="I29" s="1" t="s">
        <v>34</v>
      </c>
      <c r="J29" s="1">
        <v>879.5</v>
      </c>
      <c r="K29" s="1">
        <f t="shared" si="2"/>
        <v>50.54200000000003</v>
      </c>
      <c r="L29" s="1"/>
      <c r="M29" s="1"/>
      <c r="N29" s="1"/>
      <c r="O29" s="1">
        <v>5.0284599999999946</v>
      </c>
      <c r="P29" s="1">
        <f t="shared" si="3"/>
        <v>186.00839999999999</v>
      </c>
      <c r="Q29" s="5">
        <v>900</v>
      </c>
      <c r="R29" s="5">
        <f t="shared" si="12"/>
        <v>900</v>
      </c>
      <c r="S29" s="5"/>
      <c r="T29" s="5"/>
      <c r="U29" s="1"/>
      <c r="V29" s="1">
        <f t="shared" si="6"/>
        <v>11.707602774928443</v>
      </c>
      <c r="W29" s="1">
        <f t="shared" si="7"/>
        <v>6.8691116100133112</v>
      </c>
      <c r="X29" s="1">
        <v>163.8612</v>
      </c>
      <c r="Y29" s="1">
        <v>193.6754</v>
      </c>
      <c r="Z29" s="1">
        <v>215.36879999999999</v>
      </c>
      <c r="AA29" s="1">
        <v>209.7868</v>
      </c>
      <c r="AB29" s="1">
        <v>213.47980000000001</v>
      </c>
      <c r="AC29" s="1">
        <v>235.39859999999999</v>
      </c>
      <c r="AD29" s="1"/>
      <c r="AE29" s="1">
        <f t="shared" si="8"/>
        <v>900</v>
      </c>
      <c r="AF29" s="1">
        <f t="shared" si="9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1" t="s">
        <v>65</v>
      </c>
      <c r="B30" s="1" t="s">
        <v>33</v>
      </c>
      <c r="C30" s="1">
        <v>2308.4969999999998</v>
      </c>
      <c r="D30" s="1">
        <v>1570.8969999999999</v>
      </c>
      <c r="E30" s="1">
        <v>1690.7059999999999</v>
      </c>
      <c r="F30" s="1">
        <v>1926.846</v>
      </c>
      <c r="G30" s="6">
        <v>1</v>
      </c>
      <c r="H30" s="1">
        <v>60</v>
      </c>
      <c r="I30" s="1" t="s">
        <v>34</v>
      </c>
      <c r="J30" s="1">
        <v>1572.8620000000001</v>
      </c>
      <c r="K30" s="1">
        <f t="shared" si="2"/>
        <v>117.84399999999982</v>
      </c>
      <c r="L30" s="1"/>
      <c r="M30" s="1"/>
      <c r="N30" s="1"/>
      <c r="O30" s="1">
        <v>452.28121999999979</v>
      </c>
      <c r="P30" s="1">
        <f t="shared" si="3"/>
        <v>338.14119999999997</v>
      </c>
      <c r="Q30" s="5">
        <v>1600</v>
      </c>
      <c r="R30" s="5">
        <f t="shared" si="12"/>
        <v>800</v>
      </c>
      <c r="S30" s="5">
        <v>800</v>
      </c>
      <c r="T30" s="5"/>
      <c r="U30" s="1"/>
      <c r="V30" s="1">
        <f t="shared" si="6"/>
        <v>11.767649786538879</v>
      </c>
      <c r="W30" s="1">
        <f t="shared" si="7"/>
        <v>7.0358986719157564</v>
      </c>
      <c r="X30" s="1">
        <v>297.64839999999998</v>
      </c>
      <c r="Y30" s="1">
        <v>317.72199999999998</v>
      </c>
      <c r="Z30" s="1">
        <v>351.31360000000001</v>
      </c>
      <c r="AA30" s="1">
        <v>329.47059999999999</v>
      </c>
      <c r="AB30" s="1">
        <v>333.4862</v>
      </c>
      <c r="AC30" s="1">
        <v>379.3288</v>
      </c>
      <c r="AD30" s="1"/>
      <c r="AE30" s="1">
        <f t="shared" si="8"/>
        <v>800</v>
      </c>
      <c r="AF30" s="1">
        <f t="shared" si="9"/>
        <v>800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A31" s="1" t="s">
        <v>66</v>
      </c>
      <c r="B31" s="1" t="s">
        <v>33</v>
      </c>
      <c r="C31" s="1">
        <v>83.289000000000001</v>
      </c>
      <c r="D31" s="1"/>
      <c r="E31" s="1">
        <v>41.683999999999997</v>
      </c>
      <c r="F31" s="1">
        <v>30.187000000000001</v>
      </c>
      <c r="G31" s="6">
        <v>1</v>
      </c>
      <c r="H31" s="1">
        <v>35</v>
      </c>
      <c r="I31" s="1" t="s">
        <v>34</v>
      </c>
      <c r="J31" s="1">
        <v>53.66</v>
      </c>
      <c r="K31" s="1">
        <f t="shared" si="2"/>
        <v>-11.975999999999999</v>
      </c>
      <c r="L31" s="1"/>
      <c r="M31" s="1"/>
      <c r="N31" s="1"/>
      <c r="O31" s="1"/>
      <c r="P31" s="1">
        <f t="shared" si="3"/>
        <v>8.3368000000000002</v>
      </c>
      <c r="Q31" s="5">
        <f>10*P31-O31-N31-F31</f>
        <v>53.180999999999997</v>
      </c>
      <c r="R31" s="5">
        <f t="shared" si="12"/>
        <v>53.180999999999997</v>
      </c>
      <c r="S31" s="5"/>
      <c r="T31" s="5"/>
      <c r="U31" s="1"/>
      <c r="V31" s="1">
        <f t="shared" si="6"/>
        <v>10</v>
      </c>
      <c r="W31" s="1">
        <f t="shared" si="7"/>
        <v>3.6209336915843009</v>
      </c>
      <c r="X31" s="1">
        <v>4.7858000000000001</v>
      </c>
      <c r="Y31" s="1">
        <v>4.7842000000000002</v>
      </c>
      <c r="Z31" s="1">
        <v>7.4159999999999986</v>
      </c>
      <c r="AA31" s="1">
        <v>7.883</v>
      </c>
      <c r="AB31" s="1">
        <v>10.3226</v>
      </c>
      <c r="AC31" s="1">
        <v>14.363799999999999</v>
      </c>
      <c r="AD31" s="1"/>
      <c r="AE31" s="1">
        <f t="shared" si="8"/>
        <v>53</v>
      </c>
      <c r="AF31" s="1">
        <f t="shared" si="9"/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13" t="s">
        <v>67</v>
      </c>
      <c r="B32" s="13" t="s">
        <v>33</v>
      </c>
      <c r="C32" s="13"/>
      <c r="D32" s="13"/>
      <c r="E32" s="13"/>
      <c r="F32" s="13"/>
      <c r="G32" s="14">
        <v>0</v>
      </c>
      <c r="H32" s="13" t="e">
        <v>#N/A</v>
      </c>
      <c r="I32" s="13" t="s">
        <v>34</v>
      </c>
      <c r="J32" s="13"/>
      <c r="K32" s="13">
        <f t="shared" si="2"/>
        <v>0</v>
      </c>
      <c r="L32" s="13"/>
      <c r="M32" s="13"/>
      <c r="N32" s="13"/>
      <c r="O32" s="13"/>
      <c r="P32" s="13">
        <f t="shared" si="3"/>
        <v>0</v>
      </c>
      <c r="Q32" s="15"/>
      <c r="R32" s="15"/>
      <c r="S32" s="15"/>
      <c r="T32" s="15"/>
      <c r="U32" s="13"/>
      <c r="V32" s="13" t="e">
        <f t="shared" si="6"/>
        <v>#DIV/0!</v>
      </c>
      <c r="W32" s="13" t="e">
        <f t="shared" si="7"/>
        <v>#DIV/0!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 t="s">
        <v>46</v>
      </c>
      <c r="AE32" s="13">
        <f t="shared" si="8"/>
        <v>0</v>
      </c>
      <c r="AF32" s="13">
        <f t="shared" si="9"/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5">
      <c r="A33" s="13" t="s">
        <v>68</v>
      </c>
      <c r="B33" s="13" t="s">
        <v>33</v>
      </c>
      <c r="C33" s="13"/>
      <c r="D33" s="13"/>
      <c r="E33" s="13"/>
      <c r="F33" s="13"/>
      <c r="G33" s="14">
        <v>0</v>
      </c>
      <c r="H33" s="13">
        <v>30</v>
      </c>
      <c r="I33" s="13" t="s">
        <v>34</v>
      </c>
      <c r="J33" s="13"/>
      <c r="K33" s="13">
        <f t="shared" si="2"/>
        <v>0</v>
      </c>
      <c r="L33" s="13"/>
      <c r="M33" s="13"/>
      <c r="N33" s="13"/>
      <c r="O33" s="13"/>
      <c r="P33" s="13">
        <f t="shared" si="3"/>
        <v>0</v>
      </c>
      <c r="Q33" s="15"/>
      <c r="R33" s="15"/>
      <c r="S33" s="15"/>
      <c r="T33" s="15"/>
      <c r="U33" s="13"/>
      <c r="V33" s="13" t="e">
        <f t="shared" si="6"/>
        <v>#DIV/0!</v>
      </c>
      <c r="W33" s="13" t="e">
        <f t="shared" si="7"/>
        <v>#DIV/0!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 t="s">
        <v>46</v>
      </c>
      <c r="AE33" s="13">
        <f t="shared" si="8"/>
        <v>0</v>
      </c>
      <c r="AF33" s="13">
        <f t="shared" si="9"/>
        <v>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 t="s">
        <v>69</v>
      </c>
      <c r="B34" s="1" t="s">
        <v>33</v>
      </c>
      <c r="C34" s="1">
        <v>1020.496</v>
      </c>
      <c r="D34" s="1">
        <v>373.40699999999998</v>
      </c>
      <c r="E34" s="1">
        <v>587.75199999999995</v>
      </c>
      <c r="F34" s="1">
        <v>656.798</v>
      </c>
      <c r="G34" s="6">
        <v>1</v>
      </c>
      <c r="H34" s="1">
        <v>30</v>
      </c>
      <c r="I34" s="1" t="s">
        <v>34</v>
      </c>
      <c r="J34" s="1">
        <v>605.99400000000003</v>
      </c>
      <c r="K34" s="1">
        <f t="shared" si="2"/>
        <v>-18.242000000000075</v>
      </c>
      <c r="L34" s="1"/>
      <c r="M34" s="1"/>
      <c r="N34" s="1"/>
      <c r="O34" s="1">
        <v>49.115880000000061</v>
      </c>
      <c r="P34" s="1">
        <f t="shared" si="3"/>
        <v>117.5504</v>
      </c>
      <c r="Q34" s="5">
        <f>11*P34-O34-N34-F34</f>
        <v>587.14051999999992</v>
      </c>
      <c r="R34" s="5">
        <f>Q34-S34</f>
        <v>587.14051999999992</v>
      </c>
      <c r="S34" s="5"/>
      <c r="T34" s="5"/>
      <c r="U34" s="1"/>
      <c r="V34" s="1">
        <f t="shared" si="6"/>
        <v>11</v>
      </c>
      <c r="W34" s="1">
        <f t="shared" si="7"/>
        <v>6.0052018538431184</v>
      </c>
      <c r="X34" s="1">
        <v>98.153599999999997</v>
      </c>
      <c r="Y34" s="1">
        <v>113</v>
      </c>
      <c r="Z34" s="1">
        <v>137.78100000000001</v>
      </c>
      <c r="AA34" s="1">
        <v>101.13120000000001</v>
      </c>
      <c r="AB34" s="1">
        <v>95.135599999999997</v>
      </c>
      <c r="AC34" s="1">
        <v>194.76580000000001</v>
      </c>
      <c r="AD34" s="1"/>
      <c r="AE34" s="1">
        <f t="shared" si="8"/>
        <v>587</v>
      </c>
      <c r="AF34" s="1">
        <f t="shared" si="9"/>
        <v>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3" t="s">
        <v>70</v>
      </c>
      <c r="B35" s="13" t="s">
        <v>33</v>
      </c>
      <c r="C35" s="13"/>
      <c r="D35" s="13"/>
      <c r="E35" s="13"/>
      <c r="F35" s="13"/>
      <c r="G35" s="14">
        <v>0</v>
      </c>
      <c r="H35" s="13" t="e">
        <v>#N/A</v>
      </c>
      <c r="I35" s="13" t="s">
        <v>34</v>
      </c>
      <c r="J35" s="13"/>
      <c r="K35" s="13">
        <f t="shared" si="2"/>
        <v>0</v>
      </c>
      <c r="L35" s="13"/>
      <c r="M35" s="13"/>
      <c r="N35" s="13"/>
      <c r="O35" s="13"/>
      <c r="P35" s="13">
        <f t="shared" si="3"/>
        <v>0</v>
      </c>
      <c r="Q35" s="15"/>
      <c r="R35" s="15"/>
      <c r="S35" s="15"/>
      <c r="T35" s="15"/>
      <c r="U35" s="13"/>
      <c r="V35" s="13" t="e">
        <f t="shared" si="6"/>
        <v>#DIV/0!</v>
      </c>
      <c r="W35" s="13" t="e">
        <f t="shared" si="7"/>
        <v>#DIV/0!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 t="s">
        <v>46</v>
      </c>
      <c r="AE35" s="13">
        <f t="shared" si="8"/>
        <v>0</v>
      </c>
      <c r="AF35" s="13">
        <f t="shared" si="9"/>
        <v>0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3" t="s">
        <v>71</v>
      </c>
      <c r="B36" s="13" t="s">
        <v>33</v>
      </c>
      <c r="C36" s="13"/>
      <c r="D36" s="13"/>
      <c r="E36" s="13"/>
      <c r="F36" s="13"/>
      <c r="G36" s="14">
        <v>0</v>
      </c>
      <c r="H36" s="13">
        <v>40</v>
      </c>
      <c r="I36" s="13" t="s">
        <v>34</v>
      </c>
      <c r="J36" s="13"/>
      <c r="K36" s="13">
        <f t="shared" si="2"/>
        <v>0</v>
      </c>
      <c r="L36" s="13"/>
      <c r="M36" s="13"/>
      <c r="N36" s="13"/>
      <c r="O36" s="13"/>
      <c r="P36" s="13">
        <f t="shared" si="3"/>
        <v>0</v>
      </c>
      <c r="Q36" s="15"/>
      <c r="R36" s="15"/>
      <c r="S36" s="15"/>
      <c r="T36" s="15"/>
      <c r="U36" s="13"/>
      <c r="V36" s="13" t="e">
        <f t="shared" si="6"/>
        <v>#DIV/0!</v>
      </c>
      <c r="W36" s="13" t="e">
        <f t="shared" si="7"/>
        <v>#DIV/0!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 t="s">
        <v>54</v>
      </c>
      <c r="AE36" s="13">
        <f t="shared" si="8"/>
        <v>0</v>
      </c>
      <c r="AF36" s="13">
        <f t="shared" si="9"/>
        <v>0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1" t="s">
        <v>72</v>
      </c>
      <c r="B37" s="1" t="s">
        <v>33</v>
      </c>
      <c r="C37" s="1">
        <v>7349.5410000000002</v>
      </c>
      <c r="D37" s="1">
        <v>3376.76</v>
      </c>
      <c r="E37" s="1">
        <v>4729.7250000000004</v>
      </c>
      <c r="F37" s="1">
        <v>5336.08</v>
      </c>
      <c r="G37" s="6">
        <v>1</v>
      </c>
      <c r="H37" s="1">
        <v>40</v>
      </c>
      <c r="I37" s="1" t="s">
        <v>34</v>
      </c>
      <c r="J37" s="1">
        <v>4634.33</v>
      </c>
      <c r="K37" s="1">
        <f t="shared" si="2"/>
        <v>95.395000000000437</v>
      </c>
      <c r="L37" s="1"/>
      <c r="M37" s="1"/>
      <c r="N37" s="1">
        <v>50.502200000002631</v>
      </c>
      <c r="O37" s="1">
        <v>2668.4531299999971</v>
      </c>
      <c r="P37" s="1">
        <f t="shared" si="3"/>
        <v>945.94500000000005</v>
      </c>
      <c r="Q37" s="5">
        <f>11*P37-O37-N37-F37</f>
        <v>2350.3596700000007</v>
      </c>
      <c r="R37" s="5">
        <f>Q37-S37</f>
        <v>1350.3596700000007</v>
      </c>
      <c r="S37" s="5">
        <v>1000</v>
      </c>
      <c r="T37" s="5"/>
      <c r="U37" s="1"/>
      <c r="V37" s="1">
        <f t="shared" si="6"/>
        <v>11</v>
      </c>
      <c r="W37" s="1">
        <f t="shared" si="7"/>
        <v>8.5153315784744343</v>
      </c>
      <c r="X37" s="1">
        <v>923.73259999999993</v>
      </c>
      <c r="Y37" s="1">
        <v>919.61540000000002</v>
      </c>
      <c r="Z37" s="1">
        <v>974.01859999999999</v>
      </c>
      <c r="AA37" s="1">
        <v>1045.3524</v>
      </c>
      <c r="AB37" s="1">
        <v>1075.2231999999999</v>
      </c>
      <c r="AC37" s="1">
        <v>1089.6461999999999</v>
      </c>
      <c r="AD37" s="1"/>
      <c r="AE37" s="1">
        <f t="shared" si="8"/>
        <v>1350</v>
      </c>
      <c r="AF37" s="1">
        <f t="shared" si="9"/>
        <v>1000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x14ac:dyDescent="0.25">
      <c r="A38" s="13" t="s">
        <v>73</v>
      </c>
      <c r="B38" s="13" t="s">
        <v>33</v>
      </c>
      <c r="C38" s="13"/>
      <c r="D38" s="13"/>
      <c r="E38" s="13"/>
      <c r="F38" s="13"/>
      <c r="G38" s="14">
        <v>0</v>
      </c>
      <c r="H38" s="13">
        <v>35</v>
      </c>
      <c r="I38" s="13" t="s">
        <v>34</v>
      </c>
      <c r="J38" s="13"/>
      <c r="K38" s="13">
        <f t="shared" ref="K38:K69" si="13">E38-J38</f>
        <v>0</v>
      </c>
      <c r="L38" s="13"/>
      <c r="M38" s="13"/>
      <c r="N38" s="13"/>
      <c r="O38" s="13"/>
      <c r="P38" s="13">
        <f t="shared" si="3"/>
        <v>0</v>
      </c>
      <c r="Q38" s="15"/>
      <c r="R38" s="15"/>
      <c r="S38" s="15"/>
      <c r="T38" s="15"/>
      <c r="U38" s="13"/>
      <c r="V38" s="13" t="e">
        <f t="shared" si="6"/>
        <v>#DIV/0!</v>
      </c>
      <c r="W38" s="13" t="e">
        <f t="shared" si="7"/>
        <v>#DIV/0!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 t="s">
        <v>46</v>
      </c>
      <c r="AE38" s="13">
        <f t="shared" si="8"/>
        <v>0</v>
      </c>
      <c r="AF38" s="13">
        <f t="shared" si="9"/>
        <v>0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1" t="s">
        <v>74</v>
      </c>
      <c r="B39" s="1" t="s">
        <v>33</v>
      </c>
      <c r="C39" s="1">
        <v>10.146000000000001</v>
      </c>
      <c r="D39" s="1">
        <v>16.995999999999999</v>
      </c>
      <c r="E39" s="1">
        <v>8.9450000000000003</v>
      </c>
      <c r="F39" s="1">
        <v>18.196999999999999</v>
      </c>
      <c r="G39" s="6">
        <v>1</v>
      </c>
      <c r="H39" s="1">
        <v>45</v>
      </c>
      <c r="I39" s="1" t="s">
        <v>34</v>
      </c>
      <c r="J39" s="1">
        <v>9.1</v>
      </c>
      <c r="K39" s="1">
        <f t="shared" si="13"/>
        <v>-0.15499999999999936</v>
      </c>
      <c r="L39" s="1"/>
      <c r="M39" s="1"/>
      <c r="N39" s="1"/>
      <c r="O39" s="1"/>
      <c r="P39" s="1">
        <f t="shared" si="3"/>
        <v>1.7890000000000001</v>
      </c>
      <c r="Q39" s="5"/>
      <c r="R39" s="5">
        <f>Q39-S39</f>
        <v>0</v>
      </c>
      <c r="S39" s="5"/>
      <c r="T39" s="5"/>
      <c r="U39" s="1"/>
      <c r="V39" s="1">
        <f t="shared" si="6"/>
        <v>10.171604248183341</v>
      </c>
      <c r="W39" s="1">
        <f t="shared" si="7"/>
        <v>10.171604248183341</v>
      </c>
      <c r="X39" s="1">
        <v>0.86519999999999997</v>
      </c>
      <c r="Y39" s="1">
        <v>1.1910000000000001</v>
      </c>
      <c r="Z39" s="1">
        <v>2.3849999999999998</v>
      </c>
      <c r="AA39" s="1">
        <v>0.65820000000000001</v>
      </c>
      <c r="AB39" s="1">
        <v>0</v>
      </c>
      <c r="AC39" s="1">
        <v>0.73080000000000001</v>
      </c>
      <c r="AD39" s="1"/>
      <c r="AE39" s="1">
        <f t="shared" si="8"/>
        <v>0</v>
      </c>
      <c r="AF39" s="1">
        <f t="shared" si="9"/>
        <v>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5">
      <c r="A40" s="13" t="s">
        <v>75</v>
      </c>
      <c r="B40" s="13" t="s">
        <v>33</v>
      </c>
      <c r="C40" s="13"/>
      <c r="D40" s="13"/>
      <c r="E40" s="13"/>
      <c r="F40" s="13"/>
      <c r="G40" s="14">
        <v>0</v>
      </c>
      <c r="H40" s="13" t="e">
        <v>#N/A</v>
      </c>
      <c r="I40" s="13" t="s">
        <v>34</v>
      </c>
      <c r="J40" s="13"/>
      <c r="K40" s="13">
        <f t="shared" si="13"/>
        <v>0</v>
      </c>
      <c r="L40" s="13"/>
      <c r="M40" s="13"/>
      <c r="N40" s="13"/>
      <c r="O40" s="13"/>
      <c r="P40" s="13">
        <f t="shared" si="3"/>
        <v>0</v>
      </c>
      <c r="Q40" s="15"/>
      <c r="R40" s="15"/>
      <c r="S40" s="15"/>
      <c r="T40" s="15"/>
      <c r="U40" s="13"/>
      <c r="V40" s="13" t="e">
        <f t="shared" si="6"/>
        <v>#DIV/0!</v>
      </c>
      <c r="W40" s="13" t="e">
        <f t="shared" si="7"/>
        <v>#DIV/0!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 t="s">
        <v>46</v>
      </c>
      <c r="AE40" s="13">
        <f t="shared" si="8"/>
        <v>0</v>
      </c>
      <c r="AF40" s="13">
        <f t="shared" si="9"/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0" t="s">
        <v>76</v>
      </c>
      <c r="B41" s="10" t="s">
        <v>33</v>
      </c>
      <c r="C41" s="10">
        <v>41.895000000000003</v>
      </c>
      <c r="D41" s="10">
        <v>1.464</v>
      </c>
      <c r="E41" s="10">
        <v>40.460999999999999</v>
      </c>
      <c r="F41" s="10"/>
      <c r="G41" s="11">
        <v>0</v>
      </c>
      <c r="H41" s="10" t="e">
        <v>#N/A</v>
      </c>
      <c r="I41" s="10" t="s">
        <v>56</v>
      </c>
      <c r="J41" s="10">
        <v>36.1</v>
      </c>
      <c r="K41" s="10">
        <f t="shared" si="13"/>
        <v>4.3609999999999971</v>
      </c>
      <c r="L41" s="10"/>
      <c r="M41" s="10"/>
      <c r="N41" s="10"/>
      <c r="O41" s="10"/>
      <c r="P41" s="10">
        <f t="shared" si="3"/>
        <v>8.0922000000000001</v>
      </c>
      <c r="Q41" s="12"/>
      <c r="R41" s="12"/>
      <c r="S41" s="12"/>
      <c r="T41" s="12"/>
      <c r="U41" s="10"/>
      <c r="V41" s="10">
        <f t="shared" si="6"/>
        <v>0</v>
      </c>
      <c r="W41" s="10">
        <f t="shared" si="7"/>
        <v>0</v>
      </c>
      <c r="X41" s="10">
        <v>8.4347999999999992</v>
      </c>
      <c r="Y41" s="10">
        <v>8.2880000000000003</v>
      </c>
      <c r="Z41" s="10">
        <v>12.242000000000001</v>
      </c>
      <c r="AA41" s="10">
        <v>18.162199999999999</v>
      </c>
      <c r="AB41" s="10">
        <v>17.0532</v>
      </c>
      <c r="AC41" s="10">
        <v>13.487399999999999</v>
      </c>
      <c r="AD41" s="10" t="s">
        <v>77</v>
      </c>
      <c r="AE41" s="10">
        <f t="shared" si="8"/>
        <v>0</v>
      </c>
      <c r="AF41" s="10">
        <f t="shared" si="9"/>
        <v>0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5">
      <c r="A42" s="13" t="s">
        <v>78</v>
      </c>
      <c r="B42" s="13" t="s">
        <v>33</v>
      </c>
      <c r="C42" s="13"/>
      <c r="D42" s="13"/>
      <c r="E42" s="13"/>
      <c r="F42" s="13"/>
      <c r="G42" s="14">
        <v>0</v>
      </c>
      <c r="H42" s="13">
        <v>45</v>
      </c>
      <c r="I42" s="13" t="s">
        <v>34</v>
      </c>
      <c r="J42" s="13"/>
      <c r="K42" s="13">
        <f t="shared" si="13"/>
        <v>0</v>
      </c>
      <c r="L42" s="13"/>
      <c r="M42" s="13"/>
      <c r="N42" s="13"/>
      <c r="O42" s="13"/>
      <c r="P42" s="13">
        <f t="shared" si="3"/>
        <v>0</v>
      </c>
      <c r="Q42" s="15"/>
      <c r="R42" s="15"/>
      <c r="S42" s="15"/>
      <c r="T42" s="15"/>
      <c r="U42" s="13"/>
      <c r="V42" s="13" t="e">
        <f t="shared" si="6"/>
        <v>#DIV/0!</v>
      </c>
      <c r="W42" s="13" t="e">
        <f t="shared" si="7"/>
        <v>#DIV/0!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 t="s">
        <v>46</v>
      </c>
      <c r="AE42" s="13">
        <f t="shared" si="8"/>
        <v>0</v>
      </c>
      <c r="AF42" s="13">
        <f t="shared" si="9"/>
        <v>0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1" t="s">
        <v>79</v>
      </c>
      <c r="B43" s="1" t="s">
        <v>33</v>
      </c>
      <c r="C43" s="1">
        <v>213.88200000000001</v>
      </c>
      <c r="D43" s="1"/>
      <c r="E43" s="1">
        <v>71.566999999999993</v>
      </c>
      <c r="F43" s="1">
        <v>119.37</v>
      </c>
      <c r="G43" s="6">
        <v>1</v>
      </c>
      <c r="H43" s="1">
        <v>45</v>
      </c>
      <c r="I43" s="1" t="s">
        <v>34</v>
      </c>
      <c r="J43" s="1">
        <v>75.334000000000003</v>
      </c>
      <c r="K43" s="1">
        <f t="shared" si="13"/>
        <v>-3.7670000000000101</v>
      </c>
      <c r="L43" s="1"/>
      <c r="M43" s="1"/>
      <c r="N43" s="1"/>
      <c r="O43" s="1">
        <v>2.1755100000000032</v>
      </c>
      <c r="P43" s="1">
        <f t="shared" si="3"/>
        <v>14.313399999999998</v>
      </c>
      <c r="Q43" s="5">
        <f t="shared" ref="Q43:Q45" si="14">11*P43-O43-N43-F43</f>
        <v>35.90188999999998</v>
      </c>
      <c r="R43" s="5">
        <f t="shared" ref="R43:R45" si="15">Q43-S43</f>
        <v>35.90188999999998</v>
      </c>
      <c r="S43" s="5"/>
      <c r="T43" s="5"/>
      <c r="U43" s="1"/>
      <c r="V43" s="1">
        <f t="shared" si="6"/>
        <v>11</v>
      </c>
      <c r="W43" s="1">
        <f t="shared" si="7"/>
        <v>8.4917287297218014</v>
      </c>
      <c r="X43" s="1">
        <v>14.6122</v>
      </c>
      <c r="Y43" s="1">
        <v>13.925599999999999</v>
      </c>
      <c r="Z43" s="1">
        <v>18.465199999999999</v>
      </c>
      <c r="AA43" s="1">
        <v>17.669799999999999</v>
      </c>
      <c r="AB43" s="1">
        <v>19.424399999999999</v>
      </c>
      <c r="AC43" s="1">
        <v>26.804400000000001</v>
      </c>
      <c r="AD43" s="1"/>
      <c r="AE43" s="1">
        <f t="shared" si="8"/>
        <v>36</v>
      </c>
      <c r="AF43" s="1">
        <f t="shared" si="9"/>
        <v>0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 t="s">
        <v>80</v>
      </c>
      <c r="B44" s="1" t="s">
        <v>33</v>
      </c>
      <c r="C44" s="1">
        <v>159.86099999999999</v>
      </c>
      <c r="D44" s="1"/>
      <c r="E44" s="1">
        <v>56.113</v>
      </c>
      <c r="F44" s="1">
        <v>91.918999999999997</v>
      </c>
      <c r="G44" s="6">
        <v>1</v>
      </c>
      <c r="H44" s="1">
        <v>45</v>
      </c>
      <c r="I44" s="1" t="s">
        <v>34</v>
      </c>
      <c r="J44" s="1">
        <v>60.2</v>
      </c>
      <c r="K44" s="1">
        <f t="shared" si="13"/>
        <v>-4.0870000000000033</v>
      </c>
      <c r="L44" s="1"/>
      <c r="M44" s="1"/>
      <c r="N44" s="1"/>
      <c r="O44" s="1"/>
      <c r="P44" s="1">
        <f t="shared" si="3"/>
        <v>11.2226</v>
      </c>
      <c r="Q44" s="5">
        <f t="shared" si="14"/>
        <v>31.529600000000002</v>
      </c>
      <c r="R44" s="5">
        <f t="shared" si="15"/>
        <v>31.529600000000002</v>
      </c>
      <c r="S44" s="5"/>
      <c r="T44" s="5"/>
      <c r="U44" s="1"/>
      <c r="V44" s="1">
        <f t="shared" si="6"/>
        <v>11</v>
      </c>
      <c r="W44" s="1">
        <f t="shared" si="7"/>
        <v>8.1905262595120565</v>
      </c>
      <c r="X44" s="1">
        <v>8.7718000000000007</v>
      </c>
      <c r="Y44" s="1">
        <v>10.797599999999999</v>
      </c>
      <c r="Z44" s="1">
        <v>11.0794</v>
      </c>
      <c r="AA44" s="1">
        <v>11.1774</v>
      </c>
      <c r="AB44" s="1">
        <v>16.783999999999999</v>
      </c>
      <c r="AC44" s="1">
        <v>19.624400000000001</v>
      </c>
      <c r="AD44" s="1"/>
      <c r="AE44" s="1">
        <f t="shared" si="8"/>
        <v>32</v>
      </c>
      <c r="AF44" s="1">
        <f t="shared" si="9"/>
        <v>0</v>
      </c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5">
      <c r="A45" s="1" t="s">
        <v>81</v>
      </c>
      <c r="B45" s="1" t="s">
        <v>41</v>
      </c>
      <c r="C45" s="1">
        <v>1502</v>
      </c>
      <c r="D45" s="1">
        <v>660.6</v>
      </c>
      <c r="E45" s="1">
        <v>827.2</v>
      </c>
      <c r="F45" s="1">
        <v>1145</v>
      </c>
      <c r="G45" s="6">
        <v>0.4</v>
      </c>
      <c r="H45" s="1">
        <v>45</v>
      </c>
      <c r="I45" s="1" t="s">
        <v>34</v>
      </c>
      <c r="J45" s="1">
        <v>820</v>
      </c>
      <c r="K45" s="1">
        <f t="shared" si="13"/>
        <v>7.2000000000000455</v>
      </c>
      <c r="L45" s="1"/>
      <c r="M45" s="1"/>
      <c r="N45" s="1"/>
      <c r="O45" s="1">
        <v>50.83600000000024</v>
      </c>
      <c r="P45" s="1">
        <f t="shared" si="3"/>
        <v>165.44</v>
      </c>
      <c r="Q45" s="5">
        <f t="shared" si="14"/>
        <v>624.00399999999968</v>
      </c>
      <c r="R45" s="5">
        <f t="shared" si="15"/>
        <v>624.00399999999968</v>
      </c>
      <c r="S45" s="5"/>
      <c r="T45" s="5"/>
      <c r="U45" s="1"/>
      <c r="V45" s="1">
        <f t="shared" si="6"/>
        <v>11</v>
      </c>
      <c r="W45" s="1">
        <f t="shared" si="7"/>
        <v>7.2282156673114137</v>
      </c>
      <c r="X45" s="1">
        <v>151.91999999999999</v>
      </c>
      <c r="Y45" s="1">
        <v>172.97499999999999</v>
      </c>
      <c r="Z45" s="1">
        <v>196.17500000000001</v>
      </c>
      <c r="AA45" s="1">
        <v>198.6</v>
      </c>
      <c r="AB45" s="1">
        <v>207</v>
      </c>
      <c r="AC45" s="1">
        <v>211.2</v>
      </c>
      <c r="AD45" s="1"/>
      <c r="AE45" s="1">
        <f t="shared" si="8"/>
        <v>250</v>
      </c>
      <c r="AF45" s="1">
        <f t="shared" si="9"/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13" t="s">
        <v>82</v>
      </c>
      <c r="B46" s="13" t="s">
        <v>41</v>
      </c>
      <c r="C46" s="13"/>
      <c r="D46" s="13"/>
      <c r="E46" s="13"/>
      <c r="F46" s="13"/>
      <c r="G46" s="14">
        <v>0</v>
      </c>
      <c r="H46" s="13">
        <v>50</v>
      </c>
      <c r="I46" s="13" t="s">
        <v>34</v>
      </c>
      <c r="J46" s="13"/>
      <c r="K46" s="13">
        <f t="shared" si="13"/>
        <v>0</v>
      </c>
      <c r="L46" s="13"/>
      <c r="M46" s="13"/>
      <c r="N46" s="13"/>
      <c r="O46" s="13"/>
      <c r="P46" s="13">
        <f t="shared" si="3"/>
        <v>0</v>
      </c>
      <c r="Q46" s="15"/>
      <c r="R46" s="15"/>
      <c r="S46" s="15"/>
      <c r="T46" s="15"/>
      <c r="U46" s="13"/>
      <c r="V46" s="13" t="e">
        <f t="shared" si="6"/>
        <v>#DIV/0!</v>
      </c>
      <c r="W46" s="13" t="e">
        <f t="shared" si="7"/>
        <v>#DIV/0!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 t="s">
        <v>46</v>
      </c>
      <c r="AE46" s="13">
        <f t="shared" si="8"/>
        <v>0</v>
      </c>
      <c r="AF46" s="13">
        <f t="shared" si="9"/>
        <v>0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x14ac:dyDescent="0.25">
      <c r="A47" s="1" t="s">
        <v>83</v>
      </c>
      <c r="B47" s="1" t="s">
        <v>41</v>
      </c>
      <c r="C47" s="1">
        <v>1274</v>
      </c>
      <c r="D47" s="1">
        <v>517.20000000000005</v>
      </c>
      <c r="E47" s="1">
        <v>744.2</v>
      </c>
      <c r="F47" s="1">
        <v>829</v>
      </c>
      <c r="G47" s="6">
        <v>0.4</v>
      </c>
      <c r="H47" s="1">
        <v>45</v>
      </c>
      <c r="I47" s="1" t="s">
        <v>34</v>
      </c>
      <c r="J47" s="1">
        <v>737</v>
      </c>
      <c r="K47" s="1">
        <f t="shared" si="13"/>
        <v>7.2000000000000455</v>
      </c>
      <c r="L47" s="1"/>
      <c r="M47" s="1"/>
      <c r="N47" s="1">
        <v>230</v>
      </c>
      <c r="O47" s="1">
        <v>120.3220000000001</v>
      </c>
      <c r="P47" s="1">
        <f t="shared" si="3"/>
        <v>148.84</v>
      </c>
      <c r="Q47" s="5">
        <f t="shared" ref="Q47:Q48" si="16">11*P47-O47-N47-F47</f>
        <v>457.91799999999989</v>
      </c>
      <c r="R47" s="5">
        <f t="shared" ref="R47:R48" si="17">Q47-S47</f>
        <v>457.91799999999989</v>
      </c>
      <c r="S47" s="5"/>
      <c r="T47" s="5"/>
      <c r="U47" s="1"/>
      <c r="V47" s="1">
        <f t="shared" si="6"/>
        <v>11</v>
      </c>
      <c r="W47" s="1">
        <f t="shared" si="7"/>
        <v>7.923421123353938</v>
      </c>
      <c r="X47" s="1">
        <v>146.84</v>
      </c>
      <c r="Y47" s="1">
        <v>163</v>
      </c>
      <c r="Z47" s="1">
        <v>170</v>
      </c>
      <c r="AA47" s="1">
        <v>168.6</v>
      </c>
      <c r="AB47" s="1">
        <v>177.2</v>
      </c>
      <c r="AC47" s="1">
        <v>178</v>
      </c>
      <c r="AD47" s="1"/>
      <c r="AE47" s="1">
        <f t="shared" si="8"/>
        <v>183</v>
      </c>
      <c r="AF47" s="1">
        <f t="shared" si="9"/>
        <v>0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 t="s">
        <v>84</v>
      </c>
      <c r="B48" s="1" t="s">
        <v>33</v>
      </c>
      <c r="C48" s="1">
        <v>886.88599999999997</v>
      </c>
      <c r="D48" s="1">
        <v>78.744</v>
      </c>
      <c r="E48" s="1">
        <v>360.03800000000001</v>
      </c>
      <c r="F48" s="1">
        <v>431.77300000000002</v>
      </c>
      <c r="G48" s="6">
        <v>1</v>
      </c>
      <c r="H48" s="1">
        <v>45</v>
      </c>
      <c r="I48" s="1" t="s">
        <v>34</v>
      </c>
      <c r="J48" s="1">
        <v>338.7</v>
      </c>
      <c r="K48" s="1">
        <f t="shared" si="13"/>
        <v>21.338000000000022</v>
      </c>
      <c r="L48" s="1"/>
      <c r="M48" s="1"/>
      <c r="N48" s="1">
        <v>170</v>
      </c>
      <c r="O48" s="1">
        <v>101.2554299999999</v>
      </c>
      <c r="P48" s="1">
        <f t="shared" si="3"/>
        <v>72.007599999999996</v>
      </c>
      <c r="Q48" s="5">
        <f t="shared" si="16"/>
        <v>89.055169999999976</v>
      </c>
      <c r="R48" s="5">
        <f t="shared" si="17"/>
        <v>89.055169999999976</v>
      </c>
      <c r="S48" s="5"/>
      <c r="T48" s="5"/>
      <c r="U48" s="1"/>
      <c r="V48" s="1">
        <f t="shared" si="6"/>
        <v>11</v>
      </c>
      <c r="W48" s="1">
        <f t="shared" si="7"/>
        <v>9.7632531843860928</v>
      </c>
      <c r="X48" s="1">
        <v>84.71459999999999</v>
      </c>
      <c r="Y48" s="1">
        <v>86.759399999999999</v>
      </c>
      <c r="Z48" s="1">
        <v>91.276199999999989</v>
      </c>
      <c r="AA48" s="1">
        <v>102.5424</v>
      </c>
      <c r="AB48" s="1">
        <v>104.7336</v>
      </c>
      <c r="AC48" s="1">
        <v>119.6992</v>
      </c>
      <c r="AD48" s="1"/>
      <c r="AE48" s="1">
        <f t="shared" si="8"/>
        <v>89</v>
      </c>
      <c r="AF48" s="1">
        <f t="shared" si="9"/>
        <v>0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5">
      <c r="A49" s="13" t="s">
        <v>85</v>
      </c>
      <c r="B49" s="13" t="s">
        <v>41</v>
      </c>
      <c r="C49" s="13"/>
      <c r="D49" s="13"/>
      <c r="E49" s="13"/>
      <c r="F49" s="13"/>
      <c r="G49" s="14">
        <v>0</v>
      </c>
      <c r="H49" s="13" t="e">
        <v>#N/A</v>
      </c>
      <c r="I49" s="13" t="s">
        <v>34</v>
      </c>
      <c r="J49" s="13"/>
      <c r="K49" s="13">
        <f t="shared" si="13"/>
        <v>0</v>
      </c>
      <c r="L49" s="13"/>
      <c r="M49" s="13"/>
      <c r="N49" s="13"/>
      <c r="O49" s="13"/>
      <c r="P49" s="13">
        <f t="shared" si="3"/>
        <v>0</v>
      </c>
      <c r="Q49" s="15"/>
      <c r="R49" s="15"/>
      <c r="S49" s="15"/>
      <c r="T49" s="15"/>
      <c r="U49" s="13"/>
      <c r="V49" s="13" t="e">
        <f t="shared" si="6"/>
        <v>#DIV/0!</v>
      </c>
      <c r="W49" s="13" t="e">
        <f t="shared" si="7"/>
        <v>#DIV/0!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 t="s">
        <v>86</v>
      </c>
      <c r="AE49" s="13">
        <f t="shared" si="8"/>
        <v>0</v>
      </c>
      <c r="AF49" s="13">
        <f t="shared" si="9"/>
        <v>0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1" t="s">
        <v>87</v>
      </c>
      <c r="B50" s="1" t="s">
        <v>41</v>
      </c>
      <c r="C50" s="1">
        <v>315</v>
      </c>
      <c r="D50" s="1">
        <v>85.16</v>
      </c>
      <c r="E50" s="1">
        <v>159</v>
      </c>
      <c r="F50" s="1">
        <v>188</v>
      </c>
      <c r="G50" s="6">
        <v>0.35</v>
      </c>
      <c r="H50" s="1">
        <v>40</v>
      </c>
      <c r="I50" s="1" t="s">
        <v>34</v>
      </c>
      <c r="J50" s="1">
        <v>219</v>
      </c>
      <c r="K50" s="1">
        <f t="shared" si="13"/>
        <v>-60</v>
      </c>
      <c r="L50" s="1"/>
      <c r="M50" s="1"/>
      <c r="N50" s="1"/>
      <c r="O50" s="1">
        <v>111.18559999999999</v>
      </c>
      <c r="P50" s="1">
        <f t="shared" si="3"/>
        <v>31.8</v>
      </c>
      <c r="Q50" s="5">
        <f t="shared" ref="Q50:Q57" si="18">11*P50-O50-N50-F50</f>
        <v>50.614400000000018</v>
      </c>
      <c r="R50" s="5">
        <f t="shared" ref="R50:R58" si="19">Q50-S50</f>
        <v>50.614400000000018</v>
      </c>
      <c r="S50" s="5"/>
      <c r="T50" s="5"/>
      <c r="U50" s="1"/>
      <c r="V50" s="1">
        <f t="shared" si="6"/>
        <v>11.000000000000002</v>
      </c>
      <c r="W50" s="1">
        <f t="shared" si="7"/>
        <v>9.4083522012578626</v>
      </c>
      <c r="X50" s="1">
        <v>33.631999999999998</v>
      </c>
      <c r="Y50" s="1">
        <v>33.4</v>
      </c>
      <c r="Z50" s="1">
        <v>37.799999999999997</v>
      </c>
      <c r="AA50" s="1">
        <v>43.2</v>
      </c>
      <c r="AB50" s="1">
        <v>43</v>
      </c>
      <c r="AC50" s="1">
        <v>46.6</v>
      </c>
      <c r="AD50" s="1"/>
      <c r="AE50" s="1">
        <f t="shared" si="8"/>
        <v>18</v>
      </c>
      <c r="AF50" s="1">
        <f t="shared" si="9"/>
        <v>0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 t="s">
        <v>88</v>
      </c>
      <c r="B51" s="1" t="s">
        <v>33</v>
      </c>
      <c r="C51" s="1">
        <v>47.87</v>
      </c>
      <c r="D51" s="1">
        <v>34.290999999999997</v>
      </c>
      <c r="E51" s="1">
        <v>20.048999999999999</v>
      </c>
      <c r="F51" s="1">
        <v>58.54</v>
      </c>
      <c r="G51" s="6">
        <v>1</v>
      </c>
      <c r="H51" s="1">
        <v>40</v>
      </c>
      <c r="I51" s="1" t="s">
        <v>34</v>
      </c>
      <c r="J51" s="1">
        <v>23.4</v>
      </c>
      <c r="K51" s="1">
        <f t="shared" si="13"/>
        <v>-3.3509999999999991</v>
      </c>
      <c r="L51" s="1"/>
      <c r="M51" s="1"/>
      <c r="N51" s="1"/>
      <c r="O51" s="1"/>
      <c r="P51" s="1">
        <f t="shared" si="3"/>
        <v>4.0098000000000003</v>
      </c>
      <c r="Q51" s="5"/>
      <c r="R51" s="5">
        <f t="shared" si="19"/>
        <v>0</v>
      </c>
      <c r="S51" s="5"/>
      <c r="T51" s="5"/>
      <c r="U51" s="1"/>
      <c r="V51" s="1">
        <f t="shared" si="6"/>
        <v>14.59923188188937</v>
      </c>
      <c r="W51" s="1">
        <f t="shared" si="7"/>
        <v>14.59923188188937</v>
      </c>
      <c r="X51" s="1">
        <v>2.5855999999999999</v>
      </c>
      <c r="Y51" s="1">
        <v>6.4367999999999999</v>
      </c>
      <c r="Z51" s="1">
        <v>7.1480000000000006</v>
      </c>
      <c r="AA51" s="1">
        <v>6.1712000000000007</v>
      </c>
      <c r="AB51" s="1">
        <v>6.6191999999999993</v>
      </c>
      <c r="AC51" s="1">
        <v>6.7538</v>
      </c>
      <c r="AD51" s="17" t="s">
        <v>36</v>
      </c>
      <c r="AE51" s="1">
        <f t="shared" si="8"/>
        <v>0</v>
      </c>
      <c r="AF51" s="1">
        <f t="shared" si="9"/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x14ac:dyDescent="0.25">
      <c r="A52" s="1" t="s">
        <v>89</v>
      </c>
      <c r="B52" s="1" t="s">
        <v>41</v>
      </c>
      <c r="C52" s="1">
        <v>864</v>
      </c>
      <c r="D52" s="1">
        <v>295.2</v>
      </c>
      <c r="E52" s="1">
        <v>452.2</v>
      </c>
      <c r="F52" s="1">
        <v>517</v>
      </c>
      <c r="G52" s="6">
        <v>0.4</v>
      </c>
      <c r="H52" s="1">
        <v>40</v>
      </c>
      <c r="I52" s="1" t="s">
        <v>34</v>
      </c>
      <c r="J52" s="1">
        <v>468</v>
      </c>
      <c r="K52" s="1">
        <f t="shared" si="13"/>
        <v>-15.800000000000011</v>
      </c>
      <c r="L52" s="1"/>
      <c r="M52" s="1"/>
      <c r="N52" s="1">
        <v>250</v>
      </c>
      <c r="O52" s="1"/>
      <c r="P52" s="1">
        <f t="shared" si="3"/>
        <v>90.44</v>
      </c>
      <c r="Q52" s="5">
        <f t="shared" si="18"/>
        <v>227.83999999999992</v>
      </c>
      <c r="R52" s="5">
        <f t="shared" si="19"/>
        <v>227.83999999999992</v>
      </c>
      <c r="S52" s="5"/>
      <c r="T52" s="5"/>
      <c r="U52" s="1"/>
      <c r="V52" s="1">
        <f t="shared" si="6"/>
        <v>11</v>
      </c>
      <c r="W52" s="1">
        <f t="shared" si="7"/>
        <v>8.480760725342769</v>
      </c>
      <c r="X52" s="1">
        <v>93.24</v>
      </c>
      <c r="Y52" s="1">
        <v>111.6</v>
      </c>
      <c r="Z52" s="1">
        <v>109.8</v>
      </c>
      <c r="AA52" s="1">
        <v>112.2</v>
      </c>
      <c r="AB52" s="1">
        <v>108.6</v>
      </c>
      <c r="AC52" s="1">
        <v>127.2</v>
      </c>
      <c r="AD52" s="1"/>
      <c r="AE52" s="1">
        <f t="shared" si="8"/>
        <v>91</v>
      </c>
      <c r="AF52" s="1">
        <f t="shared" si="9"/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5">
      <c r="A53" s="1" t="s">
        <v>90</v>
      </c>
      <c r="B53" s="1" t="s">
        <v>41</v>
      </c>
      <c r="C53" s="1">
        <v>1224</v>
      </c>
      <c r="D53" s="1">
        <v>685.2</v>
      </c>
      <c r="E53" s="1">
        <v>733.2</v>
      </c>
      <c r="F53" s="1">
        <v>1037</v>
      </c>
      <c r="G53" s="6">
        <v>0.4</v>
      </c>
      <c r="H53" s="1">
        <v>45</v>
      </c>
      <c r="I53" s="1" t="s">
        <v>34</v>
      </c>
      <c r="J53" s="1">
        <v>738</v>
      </c>
      <c r="K53" s="1">
        <f t="shared" si="13"/>
        <v>-4.7999999999999545</v>
      </c>
      <c r="L53" s="1"/>
      <c r="M53" s="1"/>
      <c r="N53" s="1"/>
      <c r="O53" s="1"/>
      <c r="P53" s="1">
        <f t="shared" si="3"/>
        <v>146.64000000000001</v>
      </c>
      <c r="Q53" s="5">
        <f t="shared" si="18"/>
        <v>576.04000000000019</v>
      </c>
      <c r="R53" s="5">
        <f t="shared" si="19"/>
        <v>576.04000000000019</v>
      </c>
      <c r="S53" s="5"/>
      <c r="T53" s="5"/>
      <c r="U53" s="1"/>
      <c r="V53" s="1">
        <f t="shared" si="6"/>
        <v>11</v>
      </c>
      <c r="W53" s="1">
        <f t="shared" si="7"/>
        <v>7.0717403164211667</v>
      </c>
      <c r="X53" s="1">
        <v>120.84</v>
      </c>
      <c r="Y53" s="1">
        <v>144.19999999999999</v>
      </c>
      <c r="Z53" s="1">
        <v>172.6</v>
      </c>
      <c r="AA53" s="1">
        <v>163.80000000000001</v>
      </c>
      <c r="AB53" s="1">
        <v>157.19999999999999</v>
      </c>
      <c r="AC53" s="1">
        <v>187</v>
      </c>
      <c r="AD53" s="1"/>
      <c r="AE53" s="1">
        <f t="shared" si="8"/>
        <v>230</v>
      </c>
      <c r="AF53" s="1">
        <f t="shared" si="9"/>
        <v>0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 t="s">
        <v>91</v>
      </c>
      <c r="B54" s="1" t="s">
        <v>33</v>
      </c>
      <c r="C54" s="1">
        <v>105.634</v>
      </c>
      <c r="D54" s="1">
        <v>12.9</v>
      </c>
      <c r="E54" s="1">
        <v>17.483000000000001</v>
      </c>
      <c r="F54" s="1">
        <v>99.608999999999995</v>
      </c>
      <c r="G54" s="6">
        <v>1</v>
      </c>
      <c r="H54" s="1">
        <v>40</v>
      </c>
      <c r="I54" s="1" t="s">
        <v>34</v>
      </c>
      <c r="J54" s="1">
        <v>31</v>
      </c>
      <c r="K54" s="1">
        <f t="shared" si="13"/>
        <v>-13.516999999999999</v>
      </c>
      <c r="L54" s="1"/>
      <c r="M54" s="1"/>
      <c r="N54" s="1"/>
      <c r="O54" s="1"/>
      <c r="P54" s="1">
        <f t="shared" si="3"/>
        <v>3.4965999999999999</v>
      </c>
      <c r="Q54" s="5"/>
      <c r="R54" s="5">
        <f t="shared" si="19"/>
        <v>0</v>
      </c>
      <c r="S54" s="5"/>
      <c r="T54" s="5"/>
      <c r="U54" s="1"/>
      <c r="V54" s="1">
        <f t="shared" si="6"/>
        <v>28.487387748098151</v>
      </c>
      <c r="W54" s="1">
        <f t="shared" si="7"/>
        <v>28.487387748098151</v>
      </c>
      <c r="X54" s="1">
        <v>3.3578000000000001</v>
      </c>
      <c r="Y54" s="1">
        <v>8.7484000000000002</v>
      </c>
      <c r="Z54" s="1">
        <v>11.0562</v>
      </c>
      <c r="AA54" s="1">
        <v>12.413600000000001</v>
      </c>
      <c r="AB54" s="1">
        <v>10.817600000000001</v>
      </c>
      <c r="AC54" s="1">
        <v>8.3510000000000009</v>
      </c>
      <c r="AD54" s="17" t="s">
        <v>36</v>
      </c>
      <c r="AE54" s="1">
        <f t="shared" si="8"/>
        <v>0</v>
      </c>
      <c r="AF54" s="1">
        <f t="shared" si="9"/>
        <v>0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1" t="s">
        <v>92</v>
      </c>
      <c r="B55" s="1" t="s">
        <v>41</v>
      </c>
      <c r="C55" s="1">
        <v>481</v>
      </c>
      <c r="D55" s="1">
        <v>139.15799999999999</v>
      </c>
      <c r="E55" s="1">
        <v>279</v>
      </c>
      <c r="F55" s="1">
        <v>301</v>
      </c>
      <c r="G55" s="6">
        <v>0.35</v>
      </c>
      <c r="H55" s="1">
        <v>40</v>
      </c>
      <c r="I55" s="1" t="s">
        <v>34</v>
      </c>
      <c r="J55" s="1">
        <v>290</v>
      </c>
      <c r="K55" s="1">
        <f t="shared" si="13"/>
        <v>-11</v>
      </c>
      <c r="L55" s="1"/>
      <c r="M55" s="1"/>
      <c r="N55" s="1"/>
      <c r="O55" s="1">
        <v>128.35177999999999</v>
      </c>
      <c r="P55" s="1">
        <f t="shared" si="3"/>
        <v>55.8</v>
      </c>
      <c r="Q55" s="5">
        <f t="shared" si="18"/>
        <v>184.44821999999999</v>
      </c>
      <c r="R55" s="5">
        <f t="shared" si="19"/>
        <v>184.44821999999999</v>
      </c>
      <c r="S55" s="5"/>
      <c r="T55" s="5"/>
      <c r="U55" s="1"/>
      <c r="V55" s="1">
        <f t="shared" si="6"/>
        <v>11</v>
      </c>
      <c r="W55" s="1">
        <f t="shared" si="7"/>
        <v>7.6944763440860209</v>
      </c>
      <c r="X55" s="1">
        <v>51.031599999999997</v>
      </c>
      <c r="Y55" s="1">
        <v>52</v>
      </c>
      <c r="Z55" s="1">
        <v>58.6</v>
      </c>
      <c r="AA55" s="1">
        <v>64</v>
      </c>
      <c r="AB55" s="1">
        <v>63.2</v>
      </c>
      <c r="AC55" s="1">
        <v>67.8</v>
      </c>
      <c r="AD55" s="1"/>
      <c r="AE55" s="1">
        <f t="shared" si="8"/>
        <v>65</v>
      </c>
      <c r="AF55" s="1">
        <f t="shared" si="9"/>
        <v>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 t="s">
        <v>93</v>
      </c>
      <c r="B56" s="1" t="s">
        <v>41</v>
      </c>
      <c r="C56" s="1">
        <v>603</v>
      </c>
      <c r="D56" s="1">
        <v>120</v>
      </c>
      <c r="E56" s="1">
        <v>252</v>
      </c>
      <c r="F56" s="1">
        <v>422</v>
      </c>
      <c r="G56" s="6">
        <v>0.4</v>
      </c>
      <c r="H56" s="1">
        <v>40</v>
      </c>
      <c r="I56" s="1" t="s">
        <v>34</v>
      </c>
      <c r="J56" s="1">
        <v>250</v>
      </c>
      <c r="K56" s="1">
        <f t="shared" si="13"/>
        <v>2</v>
      </c>
      <c r="L56" s="1"/>
      <c r="M56" s="1"/>
      <c r="N56" s="1"/>
      <c r="O56" s="1">
        <v>18.13999999999999</v>
      </c>
      <c r="P56" s="1">
        <f t="shared" si="3"/>
        <v>50.4</v>
      </c>
      <c r="Q56" s="5">
        <f t="shared" si="18"/>
        <v>114.25999999999999</v>
      </c>
      <c r="R56" s="5">
        <f t="shared" si="19"/>
        <v>114.25999999999999</v>
      </c>
      <c r="S56" s="5"/>
      <c r="T56" s="5"/>
      <c r="U56" s="1"/>
      <c r="V56" s="1">
        <f t="shared" si="6"/>
        <v>11</v>
      </c>
      <c r="W56" s="1">
        <f t="shared" si="7"/>
        <v>8.7329365079365076</v>
      </c>
      <c r="X56" s="1">
        <v>50.8</v>
      </c>
      <c r="Y56" s="1">
        <v>46.2</v>
      </c>
      <c r="Z56" s="1">
        <v>68.8</v>
      </c>
      <c r="AA56" s="1">
        <v>71.2</v>
      </c>
      <c r="AB56" s="1">
        <v>57</v>
      </c>
      <c r="AC56" s="1">
        <v>74.599999999999994</v>
      </c>
      <c r="AD56" s="1"/>
      <c r="AE56" s="1">
        <f t="shared" si="8"/>
        <v>46</v>
      </c>
      <c r="AF56" s="1">
        <f t="shared" si="9"/>
        <v>0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1" t="s">
        <v>94</v>
      </c>
      <c r="B57" s="1" t="s">
        <v>33</v>
      </c>
      <c r="C57" s="1">
        <v>257.48399999999998</v>
      </c>
      <c r="D57" s="1">
        <v>75.27</v>
      </c>
      <c r="E57" s="1">
        <v>147.06299999999999</v>
      </c>
      <c r="F57" s="1">
        <v>136.28800000000001</v>
      </c>
      <c r="G57" s="6">
        <v>1</v>
      </c>
      <c r="H57" s="1">
        <v>50</v>
      </c>
      <c r="I57" s="1" t="s">
        <v>34</v>
      </c>
      <c r="J57" s="1">
        <v>149.994</v>
      </c>
      <c r="K57" s="1">
        <f t="shared" si="13"/>
        <v>-2.9310000000000116</v>
      </c>
      <c r="L57" s="1"/>
      <c r="M57" s="1"/>
      <c r="N57" s="1"/>
      <c r="O57" s="1">
        <v>41.255090000000052</v>
      </c>
      <c r="P57" s="1">
        <f t="shared" si="3"/>
        <v>29.412599999999998</v>
      </c>
      <c r="Q57" s="5">
        <f t="shared" si="18"/>
        <v>145.99550999999991</v>
      </c>
      <c r="R57" s="5">
        <f t="shared" si="19"/>
        <v>145.99550999999991</v>
      </c>
      <c r="S57" s="5"/>
      <c r="T57" s="5"/>
      <c r="U57" s="1"/>
      <c r="V57" s="1">
        <f t="shared" si="6"/>
        <v>11</v>
      </c>
      <c r="W57" s="1">
        <f t="shared" si="7"/>
        <v>6.0362936292609319</v>
      </c>
      <c r="X57" s="1">
        <v>25.639800000000001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f t="shared" si="8"/>
        <v>146</v>
      </c>
      <c r="AF57" s="1">
        <f t="shared" si="9"/>
        <v>0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 t="s">
        <v>95</v>
      </c>
      <c r="B58" s="1" t="s">
        <v>33</v>
      </c>
      <c r="C58" s="1">
        <v>660.88800000000003</v>
      </c>
      <c r="D58" s="1">
        <v>238.89500000000001</v>
      </c>
      <c r="E58" s="1">
        <v>415.55700000000002</v>
      </c>
      <c r="F58" s="1">
        <v>415.13299999999998</v>
      </c>
      <c r="G58" s="6">
        <v>1</v>
      </c>
      <c r="H58" s="1">
        <v>50</v>
      </c>
      <c r="I58" s="1" t="s">
        <v>34</v>
      </c>
      <c r="J58" s="1">
        <v>392.82799999999997</v>
      </c>
      <c r="K58" s="1">
        <f t="shared" si="13"/>
        <v>22.729000000000042</v>
      </c>
      <c r="L58" s="1"/>
      <c r="M58" s="1"/>
      <c r="N58" s="1"/>
      <c r="O58" s="1">
        <v>80.614019999999982</v>
      </c>
      <c r="P58" s="1">
        <f t="shared" si="3"/>
        <v>83.111400000000003</v>
      </c>
      <c r="Q58" s="5">
        <f>12*P58-O58-N58-F58</f>
        <v>501.58978000000008</v>
      </c>
      <c r="R58" s="5">
        <f t="shared" si="19"/>
        <v>501.58978000000008</v>
      </c>
      <c r="S58" s="5"/>
      <c r="T58" s="5"/>
      <c r="U58" s="1"/>
      <c r="V58" s="1">
        <f t="shared" si="6"/>
        <v>12</v>
      </c>
      <c r="W58" s="1">
        <f t="shared" si="7"/>
        <v>5.9648498280620945</v>
      </c>
      <c r="X58" s="1">
        <v>67.244399999999999</v>
      </c>
      <c r="Y58" s="1">
        <v>67.3108</v>
      </c>
      <c r="Z58" s="1">
        <v>85.040199999999999</v>
      </c>
      <c r="AA58" s="1">
        <v>103.5988</v>
      </c>
      <c r="AB58" s="1">
        <v>110.105</v>
      </c>
      <c r="AC58" s="1">
        <v>105.8686</v>
      </c>
      <c r="AD58" s="1"/>
      <c r="AE58" s="1">
        <f t="shared" si="8"/>
        <v>502</v>
      </c>
      <c r="AF58" s="1">
        <f t="shared" si="9"/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3" t="s">
        <v>96</v>
      </c>
      <c r="B59" s="13" t="s">
        <v>33</v>
      </c>
      <c r="C59" s="13"/>
      <c r="D59" s="13"/>
      <c r="E59" s="13"/>
      <c r="F59" s="13"/>
      <c r="G59" s="14">
        <v>0</v>
      </c>
      <c r="H59" s="13" t="e">
        <v>#N/A</v>
      </c>
      <c r="I59" s="13" t="s">
        <v>34</v>
      </c>
      <c r="J59" s="13"/>
      <c r="K59" s="13">
        <f t="shared" si="13"/>
        <v>0</v>
      </c>
      <c r="L59" s="13"/>
      <c r="M59" s="13"/>
      <c r="N59" s="13"/>
      <c r="O59" s="13"/>
      <c r="P59" s="13">
        <f t="shared" si="3"/>
        <v>0</v>
      </c>
      <c r="Q59" s="15"/>
      <c r="R59" s="15"/>
      <c r="S59" s="15"/>
      <c r="T59" s="15"/>
      <c r="U59" s="13"/>
      <c r="V59" s="13" t="e">
        <f t="shared" si="6"/>
        <v>#DIV/0!</v>
      </c>
      <c r="W59" s="13" t="e">
        <f t="shared" si="7"/>
        <v>#DIV/0!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 t="s">
        <v>46</v>
      </c>
      <c r="AE59" s="13">
        <f t="shared" si="8"/>
        <v>0</v>
      </c>
      <c r="AF59" s="13">
        <f t="shared" si="9"/>
        <v>0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3" t="s">
        <v>97</v>
      </c>
      <c r="B60" s="13" t="s">
        <v>33</v>
      </c>
      <c r="C60" s="13"/>
      <c r="D60" s="13"/>
      <c r="E60" s="13"/>
      <c r="F60" s="13"/>
      <c r="G60" s="14">
        <v>0</v>
      </c>
      <c r="H60" s="13">
        <v>40</v>
      </c>
      <c r="I60" s="13" t="s">
        <v>34</v>
      </c>
      <c r="J60" s="13"/>
      <c r="K60" s="13">
        <f t="shared" si="13"/>
        <v>0</v>
      </c>
      <c r="L60" s="13"/>
      <c r="M60" s="13"/>
      <c r="N60" s="13"/>
      <c r="O60" s="13"/>
      <c r="P60" s="13">
        <f t="shared" si="3"/>
        <v>0</v>
      </c>
      <c r="Q60" s="15"/>
      <c r="R60" s="15"/>
      <c r="S60" s="15"/>
      <c r="T60" s="15"/>
      <c r="U60" s="13"/>
      <c r="V60" s="13" t="e">
        <f t="shared" si="6"/>
        <v>#DIV/0!</v>
      </c>
      <c r="W60" s="13" t="e">
        <f t="shared" si="7"/>
        <v>#DIV/0!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 t="s">
        <v>98</v>
      </c>
      <c r="AE60" s="13">
        <f t="shared" si="8"/>
        <v>0</v>
      </c>
      <c r="AF60" s="13">
        <f t="shared" si="9"/>
        <v>0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3" t="s">
        <v>99</v>
      </c>
      <c r="B61" s="13" t="s">
        <v>33</v>
      </c>
      <c r="C61" s="13"/>
      <c r="D61" s="13"/>
      <c r="E61" s="13"/>
      <c r="F61" s="13"/>
      <c r="G61" s="14">
        <v>0</v>
      </c>
      <c r="H61" s="13" t="e">
        <v>#N/A</v>
      </c>
      <c r="I61" s="13" t="s">
        <v>34</v>
      </c>
      <c r="J61" s="13"/>
      <c r="K61" s="13">
        <f t="shared" si="13"/>
        <v>0</v>
      </c>
      <c r="L61" s="13"/>
      <c r="M61" s="13"/>
      <c r="N61" s="13"/>
      <c r="O61" s="13"/>
      <c r="P61" s="13">
        <f t="shared" si="3"/>
        <v>0</v>
      </c>
      <c r="Q61" s="15"/>
      <c r="R61" s="15"/>
      <c r="S61" s="15"/>
      <c r="T61" s="15"/>
      <c r="U61" s="13"/>
      <c r="V61" s="13" t="e">
        <f t="shared" si="6"/>
        <v>#DIV/0!</v>
      </c>
      <c r="W61" s="13" t="e">
        <f t="shared" si="7"/>
        <v>#DIV/0!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 t="s">
        <v>46</v>
      </c>
      <c r="AE61" s="13">
        <f t="shared" si="8"/>
        <v>0</v>
      </c>
      <c r="AF61" s="13">
        <f t="shared" si="9"/>
        <v>0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 t="s">
        <v>100</v>
      </c>
      <c r="B62" s="1" t="s">
        <v>41</v>
      </c>
      <c r="C62" s="1">
        <v>145</v>
      </c>
      <c r="D62" s="1">
        <v>40</v>
      </c>
      <c r="E62" s="1">
        <v>53.387999999999998</v>
      </c>
      <c r="F62" s="1">
        <v>108</v>
      </c>
      <c r="G62" s="6">
        <v>0.45</v>
      </c>
      <c r="H62" s="1">
        <v>50</v>
      </c>
      <c r="I62" s="1" t="s">
        <v>34</v>
      </c>
      <c r="J62" s="1">
        <v>98</v>
      </c>
      <c r="K62" s="1">
        <f t="shared" si="13"/>
        <v>-44.612000000000002</v>
      </c>
      <c r="L62" s="1"/>
      <c r="M62" s="1"/>
      <c r="N62" s="1"/>
      <c r="O62" s="1"/>
      <c r="P62" s="1">
        <f t="shared" si="3"/>
        <v>10.6776</v>
      </c>
      <c r="Q62" s="5">
        <v>10</v>
      </c>
      <c r="R62" s="5">
        <f>Q62-S62</f>
        <v>10</v>
      </c>
      <c r="S62" s="5"/>
      <c r="T62" s="5"/>
      <c r="U62" s="1"/>
      <c r="V62" s="1">
        <f t="shared" si="6"/>
        <v>11.051172548138158</v>
      </c>
      <c r="W62" s="1">
        <f t="shared" si="7"/>
        <v>10.114632501685772</v>
      </c>
      <c r="X62" s="1">
        <v>12.6</v>
      </c>
      <c r="Y62" s="1">
        <v>12.2</v>
      </c>
      <c r="Z62" s="1">
        <v>17.600000000000001</v>
      </c>
      <c r="AA62" s="1">
        <v>16.600000000000001</v>
      </c>
      <c r="AB62" s="1">
        <v>15.8</v>
      </c>
      <c r="AC62" s="1">
        <v>17.2</v>
      </c>
      <c r="AD62" s="1"/>
      <c r="AE62" s="1">
        <f t="shared" si="8"/>
        <v>5</v>
      </c>
      <c r="AF62" s="1">
        <f t="shared" si="9"/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3" t="s">
        <v>101</v>
      </c>
      <c r="B63" s="13" t="s">
        <v>33</v>
      </c>
      <c r="C63" s="13"/>
      <c r="D63" s="13"/>
      <c r="E63" s="13"/>
      <c r="F63" s="13"/>
      <c r="G63" s="14">
        <v>0</v>
      </c>
      <c r="H63" s="13" t="e">
        <v>#N/A</v>
      </c>
      <c r="I63" s="13" t="s">
        <v>34</v>
      </c>
      <c r="J63" s="13"/>
      <c r="K63" s="13">
        <f t="shared" si="13"/>
        <v>0</v>
      </c>
      <c r="L63" s="13"/>
      <c r="M63" s="13"/>
      <c r="N63" s="13"/>
      <c r="O63" s="13"/>
      <c r="P63" s="13">
        <f t="shared" si="3"/>
        <v>0</v>
      </c>
      <c r="Q63" s="15"/>
      <c r="R63" s="15"/>
      <c r="S63" s="15"/>
      <c r="T63" s="15"/>
      <c r="U63" s="13"/>
      <c r="V63" s="13" t="e">
        <f t="shared" si="6"/>
        <v>#DIV/0!</v>
      </c>
      <c r="W63" s="13" t="e">
        <f t="shared" si="7"/>
        <v>#DIV/0!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 t="s">
        <v>46</v>
      </c>
      <c r="AE63" s="13">
        <f t="shared" si="8"/>
        <v>0</v>
      </c>
      <c r="AF63" s="13">
        <f t="shared" si="9"/>
        <v>0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 t="s">
        <v>102</v>
      </c>
      <c r="B64" s="1" t="s">
        <v>41</v>
      </c>
      <c r="C64" s="1">
        <v>255</v>
      </c>
      <c r="D64" s="1"/>
      <c r="E64" s="1">
        <v>94</v>
      </c>
      <c r="F64" s="1">
        <v>154</v>
      </c>
      <c r="G64" s="6">
        <v>0.4</v>
      </c>
      <c r="H64" s="1">
        <v>40</v>
      </c>
      <c r="I64" s="1" t="s">
        <v>34</v>
      </c>
      <c r="J64" s="1">
        <v>108</v>
      </c>
      <c r="K64" s="1">
        <f t="shared" si="13"/>
        <v>-14</v>
      </c>
      <c r="L64" s="1"/>
      <c r="M64" s="1"/>
      <c r="N64" s="1"/>
      <c r="O64" s="1"/>
      <c r="P64" s="1">
        <f t="shared" si="3"/>
        <v>18.8</v>
      </c>
      <c r="Q64" s="5">
        <f t="shared" ref="Q64:Q67" si="20">11*P64-O64-N64-F64</f>
        <v>52.800000000000011</v>
      </c>
      <c r="R64" s="5">
        <f t="shared" ref="R64:R67" si="21">Q64-S64</f>
        <v>52.800000000000011</v>
      </c>
      <c r="S64" s="5"/>
      <c r="T64" s="5"/>
      <c r="U64" s="1"/>
      <c r="V64" s="1">
        <f t="shared" si="6"/>
        <v>11</v>
      </c>
      <c r="W64" s="1">
        <f t="shared" si="7"/>
        <v>8.1914893617021267</v>
      </c>
      <c r="X64" s="1">
        <v>15.4</v>
      </c>
      <c r="Y64" s="1">
        <v>14.4</v>
      </c>
      <c r="Z64" s="1">
        <v>23.4</v>
      </c>
      <c r="AA64" s="1">
        <v>28.4</v>
      </c>
      <c r="AB64" s="1">
        <v>26.2</v>
      </c>
      <c r="AC64" s="1">
        <v>20.6</v>
      </c>
      <c r="AD64" s="1"/>
      <c r="AE64" s="1">
        <f t="shared" si="8"/>
        <v>21</v>
      </c>
      <c r="AF64" s="1">
        <f t="shared" si="9"/>
        <v>0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 t="s">
        <v>103</v>
      </c>
      <c r="B65" s="1" t="s">
        <v>41</v>
      </c>
      <c r="C65" s="1">
        <v>221</v>
      </c>
      <c r="D65" s="1">
        <v>12</v>
      </c>
      <c r="E65" s="1">
        <v>101</v>
      </c>
      <c r="F65" s="1">
        <v>112</v>
      </c>
      <c r="G65" s="6">
        <v>0.4</v>
      </c>
      <c r="H65" s="1">
        <v>40</v>
      </c>
      <c r="I65" s="1" t="s">
        <v>34</v>
      </c>
      <c r="J65" s="1">
        <v>115</v>
      </c>
      <c r="K65" s="1">
        <f t="shared" si="13"/>
        <v>-14</v>
      </c>
      <c r="L65" s="1"/>
      <c r="M65" s="1"/>
      <c r="N65" s="1"/>
      <c r="O65" s="1">
        <v>36.900000000000013</v>
      </c>
      <c r="P65" s="1">
        <f t="shared" si="3"/>
        <v>20.2</v>
      </c>
      <c r="Q65" s="5">
        <f t="shared" si="20"/>
        <v>73.299999999999983</v>
      </c>
      <c r="R65" s="5">
        <f t="shared" si="21"/>
        <v>73.299999999999983</v>
      </c>
      <c r="S65" s="5"/>
      <c r="T65" s="5"/>
      <c r="U65" s="1"/>
      <c r="V65" s="1">
        <f t="shared" si="6"/>
        <v>11</v>
      </c>
      <c r="W65" s="1">
        <f t="shared" si="7"/>
        <v>7.3712871287128721</v>
      </c>
      <c r="X65" s="1">
        <v>18</v>
      </c>
      <c r="Y65" s="1">
        <v>14.8</v>
      </c>
      <c r="Z65" s="1">
        <v>20.8</v>
      </c>
      <c r="AA65" s="1">
        <v>26.2</v>
      </c>
      <c r="AB65" s="1">
        <v>24.8</v>
      </c>
      <c r="AC65" s="1">
        <v>27.4</v>
      </c>
      <c r="AD65" s="1"/>
      <c r="AE65" s="1">
        <f t="shared" si="8"/>
        <v>29</v>
      </c>
      <c r="AF65" s="1">
        <f t="shared" si="9"/>
        <v>0</v>
      </c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 t="s">
        <v>104</v>
      </c>
      <c r="B66" s="1" t="s">
        <v>33</v>
      </c>
      <c r="C66" s="1">
        <v>376.048</v>
      </c>
      <c r="D66" s="1">
        <v>255.75</v>
      </c>
      <c r="E66" s="1">
        <v>187.31200000000001</v>
      </c>
      <c r="F66" s="1">
        <v>387.19900000000001</v>
      </c>
      <c r="G66" s="6">
        <v>1</v>
      </c>
      <c r="H66" s="1">
        <v>55</v>
      </c>
      <c r="I66" s="1" t="s">
        <v>34</v>
      </c>
      <c r="J66" s="1">
        <v>181.80799999999999</v>
      </c>
      <c r="K66" s="1">
        <f t="shared" si="13"/>
        <v>5.5040000000000191</v>
      </c>
      <c r="L66" s="1"/>
      <c r="M66" s="1"/>
      <c r="N66" s="1"/>
      <c r="O66" s="1"/>
      <c r="P66" s="1">
        <f t="shared" si="3"/>
        <v>37.462400000000002</v>
      </c>
      <c r="Q66" s="5">
        <f t="shared" si="20"/>
        <v>24.887400000000014</v>
      </c>
      <c r="R66" s="5">
        <f t="shared" si="21"/>
        <v>24.887400000000014</v>
      </c>
      <c r="S66" s="5"/>
      <c r="T66" s="5"/>
      <c r="U66" s="1"/>
      <c r="V66" s="1">
        <f t="shared" si="6"/>
        <v>11</v>
      </c>
      <c r="W66" s="1">
        <f t="shared" si="7"/>
        <v>10.335669898351414</v>
      </c>
      <c r="X66" s="1">
        <v>39.481400000000001</v>
      </c>
      <c r="Y66" s="1">
        <v>48.598200000000013</v>
      </c>
      <c r="Z66" s="1">
        <v>57.874000000000002</v>
      </c>
      <c r="AA66" s="1">
        <v>48.705199999999998</v>
      </c>
      <c r="AB66" s="1">
        <v>45.564599999999999</v>
      </c>
      <c r="AC66" s="1">
        <v>44.122999999999998</v>
      </c>
      <c r="AD66" s="1"/>
      <c r="AE66" s="1">
        <f t="shared" si="8"/>
        <v>25</v>
      </c>
      <c r="AF66" s="1">
        <f t="shared" si="9"/>
        <v>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 t="s">
        <v>105</v>
      </c>
      <c r="B67" s="1" t="s">
        <v>33</v>
      </c>
      <c r="C67" s="1">
        <v>464.81299999999999</v>
      </c>
      <c r="D67" s="1">
        <v>192.45400000000001</v>
      </c>
      <c r="E67" s="1">
        <v>266.267</v>
      </c>
      <c r="F67" s="1">
        <v>336.411</v>
      </c>
      <c r="G67" s="6">
        <v>1</v>
      </c>
      <c r="H67" s="1">
        <v>50</v>
      </c>
      <c r="I67" s="1" t="s">
        <v>34</v>
      </c>
      <c r="J67" s="1">
        <v>244.18799999999999</v>
      </c>
      <c r="K67" s="1">
        <f t="shared" si="13"/>
        <v>22.079000000000008</v>
      </c>
      <c r="L67" s="1"/>
      <c r="M67" s="1"/>
      <c r="N67" s="1"/>
      <c r="O67" s="1">
        <v>17.45139000000006</v>
      </c>
      <c r="P67" s="1">
        <f t="shared" si="3"/>
        <v>53.253399999999999</v>
      </c>
      <c r="Q67" s="5">
        <f t="shared" si="20"/>
        <v>231.92500999999987</v>
      </c>
      <c r="R67" s="5">
        <f t="shared" si="21"/>
        <v>231.92500999999987</v>
      </c>
      <c r="S67" s="5"/>
      <c r="T67" s="5"/>
      <c r="U67" s="1"/>
      <c r="V67" s="1">
        <f t="shared" si="6"/>
        <v>10.999999999999998</v>
      </c>
      <c r="W67" s="1">
        <f t="shared" si="7"/>
        <v>6.644878824638428</v>
      </c>
      <c r="X67" s="1">
        <v>46.325800000000001</v>
      </c>
      <c r="Y67" s="1">
        <v>50.869</v>
      </c>
      <c r="Z67" s="1">
        <v>60.185199999999988</v>
      </c>
      <c r="AA67" s="1">
        <v>58.139599999999987</v>
      </c>
      <c r="AB67" s="1">
        <v>57.898200000000003</v>
      </c>
      <c r="AC67" s="1">
        <v>53.313000000000002</v>
      </c>
      <c r="AD67" s="1"/>
      <c r="AE67" s="1">
        <f t="shared" si="8"/>
        <v>232</v>
      </c>
      <c r="AF67" s="1">
        <f t="shared" si="9"/>
        <v>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3" t="s">
        <v>106</v>
      </c>
      <c r="B68" s="13" t="s">
        <v>33</v>
      </c>
      <c r="C68" s="13"/>
      <c r="D68" s="13"/>
      <c r="E68" s="13"/>
      <c r="F68" s="13"/>
      <c r="G68" s="14">
        <v>0</v>
      </c>
      <c r="H68" s="13">
        <v>50</v>
      </c>
      <c r="I68" s="13" t="s">
        <v>34</v>
      </c>
      <c r="J68" s="13"/>
      <c r="K68" s="13">
        <f t="shared" si="13"/>
        <v>0</v>
      </c>
      <c r="L68" s="13"/>
      <c r="M68" s="13"/>
      <c r="N68" s="13"/>
      <c r="O68" s="13"/>
      <c r="P68" s="13">
        <f t="shared" si="3"/>
        <v>0</v>
      </c>
      <c r="Q68" s="15"/>
      <c r="R68" s="15"/>
      <c r="S68" s="15"/>
      <c r="T68" s="15"/>
      <c r="U68" s="13"/>
      <c r="V68" s="13" t="e">
        <f t="shared" si="6"/>
        <v>#DIV/0!</v>
      </c>
      <c r="W68" s="13" t="e">
        <f t="shared" si="7"/>
        <v>#DIV/0!</v>
      </c>
      <c r="X68" s="13">
        <v>0</v>
      </c>
      <c r="Y68" s="13">
        <v>0</v>
      </c>
      <c r="Z68" s="13">
        <v>0</v>
      </c>
      <c r="AA68" s="13">
        <v>0</v>
      </c>
      <c r="AB68" s="13">
        <v>1.3660000000000001</v>
      </c>
      <c r="AC68" s="13">
        <v>2.181</v>
      </c>
      <c r="AD68" s="13" t="s">
        <v>107</v>
      </c>
      <c r="AE68" s="13">
        <f t="shared" si="8"/>
        <v>0</v>
      </c>
      <c r="AF68" s="13">
        <f t="shared" si="9"/>
        <v>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 t="s">
        <v>108</v>
      </c>
      <c r="B69" s="1" t="s">
        <v>41</v>
      </c>
      <c r="C69" s="1">
        <v>219</v>
      </c>
      <c r="D69" s="1">
        <v>10</v>
      </c>
      <c r="E69" s="1">
        <v>124.76</v>
      </c>
      <c r="F69" s="1">
        <v>89</v>
      </c>
      <c r="G69" s="6">
        <v>0.4</v>
      </c>
      <c r="H69" s="1">
        <v>50</v>
      </c>
      <c r="I69" s="1" t="s">
        <v>34</v>
      </c>
      <c r="J69" s="1">
        <v>125</v>
      </c>
      <c r="K69" s="1">
        <f t="shared" si="13"/>
        <v>-0.23999999999999488</v>
      </c>
      <c r="L69" s="1"/>
      <c r="M69" s="1"/>
      <c r="N69" s="1"/>
      <c r="O69" s="1">
        <v>94.010000000000019</v>
      </c>
      <c r="P69" s="1">
        <f t="shared" si="3"/>
        <v>24.952000000000002</v>
      </c>
      <c r="Q69" s="5">
        <f t="shared" ref="Q69:Q72" si="22">11*P69-O69-N69-F69</f>
        <v>91.462000000000018</v>
      </c>
      <c r="R69" s="5">
        <f t="shared" ref="R69:R73" si="23">Q69-S69</f>
        <v>91.462000000000018</v>
      </c>
      <c r="S69" s="5"/>
      <c r="T69" s="5"/>
      <c r="U69" s="1"/>
      <c r="V69" s="1">
        <f t="shared" si="6"/>
        <v>11</v>
      </c>
      <c r="W69" s="1">
        <f t="shared" si="7"/>
        <v>7.3344822058352035</v>
      </c>
      <c r="X69" s="1">
        <v>22.2</v>
      </c>
      <c r="Y69" s="1">
        <v>15.4</v>
      </c>
      <c r="Z69" s="1">
        <v>22.4</v>
      </c>
      <c r="AA69" s="1">
        <v>26.6</v>
      </c>
      <c r="AB69" s="1">
        <v>21.8</v>
      </c>
      <c r="AC69" s="1">
        <v>27.6</v>
      </c>
      <c r="AD69" s="1"/>
      <c r="AE69" s="1">
        <f t="shared" si="8"/>
        <v>37</v>
      </c>
      <c r="AF69" s="1">
        <f t="shared" si="9"/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 t="s">
        <v>109</v>
      </c>
      <c r="B70" s="1" t="s">
        <v>41</v>
      </c>
      <c r="C70" s="1">
        <v>1279</v>
      </c>
      <c r="D70" s="1">
        <v>426</v>
      </c>
      <c r="E70" s="1">
        <v>681</v>
      </c>
      <c r="F70" s="1">
        <v>923</v>
      </c>
      <c r="G70" s="6">
        <v>0.4</v>
      </c>
      <c r="H70" s="1">
        <v>40</v>
      </c>
      <c r="I70" s="1" t="s">
        <v>34</v>
      </c>
      <c r="J70" s="1">
        <v>706</v>
      </c>
      <c r="K70" s="1">
        <f t="shared" ref="K70:K101" si="24">E70-J70</f>
        <v>-25</v>
      </c>
      <c r="L70" s="1"/>
      <c r="M70" s="1"/>
      <c r="N70" s="1"/>
      <c r="O70" s="1">
        <v>101.5600000000002</v>
      </c>
      <c r="P70" s="1">
        <f t="shared" si="3"/>
        <v>136.19999999999999</v>
      </c>
      <c r="Q70" s="5">
        <f t="shared" si="22"/>
        <v>473.63999999999965</v>
      </c>
      <c r="R70" s="5">
        <f t="shared" si="23"/>
        <v>473.63999999999965</v>
      </c>
      <c r="S70" s="5"/>
      <c r="T70" s="5"/>
      <c r="U70" s="1"/>
      <c r="V70" s="1">
        <f t="shared" si="6"/>
        <v>11</v>
      </c>
      <c r="W70" s="1">
        <f t="shared" si="7"/>
        <v>7.5224669603524248</v>
      </c>
      <c r="X70" s="1">
        <v>123.2</v>
      </c>
      <c r="Y70" s="1">
        <v>142.19999999999999</v>
      </c>
      <c r="Z70" s="1">
        <v>161.80000000000001</v>
      </c>
      <c r="AA70" s="1">
        <v>172</v>
      </c>
      <c r="AB70" s="1">
        <v>171</v>
      </c>
      <c r="AC70" s="1">
        <v>182.8</v>
      </c>
      <c r="AD70" s="1"/>
      <c r="AE70" s="1">
        <f t="shared" si="8"/>
        <v>189</v>
      </c>
      <c r="AF70" s="1">
        <f t="shared" si="9"/>
        <v>0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 t="s">
        <v>110</v>
      </c>
      <c r="B71" s="1" t="s">
        <v>41</v>
      </c>
      <c r="C71" s="1">
        <v>865</v>
      </c>
      <c r="D71" s="1">
        <v>414</v>
      </c>
      <c r="E71" s="1">
        <v>534</v>
      </c>
      <c r="F71" s="1">
        <v>690</v>
      </c>
      <c r="G71" s="6">
        <v>0.4</v>
      </c>
      <c r="H71" s="1">
        <v>40</v>
      </c>
      <c r="I71" s="1" t="s">
        <v>34</v>
      </c>
      <c r="J71" s="1">
        <v>535</v>
      </c>
      <c r="K71" s="1">
        <f t="shared" si="24"/>
        <v>-1</v>
      </c>
      <c r="L71" s="1"/>
      <c r="M71" s="1"/>
      <c r="N71" s="1"/>
      <c r="O71" s="1">
        <v>84.970000000000141</v>
      </c>
      <c r="P71" s="1">
        <f t="shared" ref="P71:P101" si="25">E71/5</f>
        <v>106.8</v>
      </c>
      <c r="Q71" s="5">
        <f t="shared" si="22"/>
        <v>399.82999999999993</v>
      </c>
      <c r="R71" s="5">
        <f t="shared" si="23"/>
        <v>399.82999999999993</v>
      </c>
      <c r="S71" s="5"/>
      <c r="T71" s="5"/>
      <c r="U71" s="1"/>
      <c r="V71" s="1">
        <f t="shared" ref="V71:V101" si="26">(F71+N71+O71+Q71)/P71</f>
        <v>11.000000000000002</v>
      </c>
      <c r="W71" s="1">
        <f t="shared" ref="W71:W101" si="27">(F71+N71+O71)/P71</f>
        <v>7.2562734082397018</v>
      </c>
      <c r="X71" s="1">
        <v>93.4</v>
      </c>
      <c r="Y71" s="1">
        <v>105</v>
      </c>
      <c r="Z71" s="1">
        <v>121.2</v>
      </c>
      <c r="AA71" s="1">
        <v>122</v>
      </c>
      <c r="AB71" s="1">
        <v>116</v>
      </c>
      <c r="AC71" s="1">
        <v>133.6</v>
      </c>
      <c r="AD71" s="1"/>
      <c r="AE71" s="1">
        <f t="shared" ref="AE71:AE101" si="28">ROUND(R71*G71,0)</f>
        <v>160</v>
      </c>
      <c r="AF71" s="1">
        <f t="shared" ref="AF71:AF101" si="29">ROUND(S71*G71,0)</f>
        <v>0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 t="s">
        <v>111</v>
      </c>
      <c r="B72" s="1" t="s">
        <v>33</v>
      </c>
      <c r="C72" s="1">
        <v>234.33500000000001</v>
      </c>
      <c r="D72" s="1">
        <v>68.491</v>
      </c>
      <c r="E72" s="1">
        <v>118.873</v>
      </c>
      <c r="F72" s="1">
        <v>169.708</v>
      </c>
      <c r="G72" s="6">
        <v>1</v>
      </c>
      <c r="H72" s="1">
        <v>40</v>
      </c>
      <c r="I72" s="1" t="s">
        <v>34</v>
      </c>
      <c r="J72" s="1">
        <v>120.9</v>
      </c>
      <c r="K72" s="1">
        <f t="shared" si="24"/>
        <v>-2.027000000000001</v>
      </c>
      <c r="L72" s="1"/>
      <c r="M72" s="1"/>
      <c r="N72" s="1"/>
      <c r="O72" s="1"/>
      <c r="P72" s="1">
        <f t="shared" si="25"/>
        <v>23.7746</v>
      </c>
      <c r="Q72" s="5">
        <f t="shared" si="22"/>
        <v>91.812600000000003</v>
      </c>
      <c r="R72" s="5">
        <f t="shared" si="23"/>
        <v>91.812600000000003</v>
      </c>
      <c r="S72" s="5"/>
      <c r="T72" s="5"/>
      <c r="U72" s="1"/>
      <c r="V72" s="1">
        <f t="shared" si="26"/>
        <v>11</v>
      </c>
      <c r="W72" s="1">
        <f t="shared" si="27"/>
        <v>7.1382063210316895</v>
      </c>
      <c r="X72" s="1">
        <v>19.037400000000002</v>
      </c>
      <c r="Y72" s="1">
        <v>23.6556</v>
      </c>
      <c r="Z72" s="1">
        <v>27.741</v>
      </c>
      <c r="AA72" s="1">
        <v>21.462599999999998</v>
      </c>
      <c r="AB72" s="1">
        <v>22.399000000000001</v>
      </c>
      <c r="AC72" s="1">
        <v>35.454000000000001</v>
      </c>
      <c r="AD72" s="1"/>
      <c r="AE72" s="1">
        <f t="shared" si="28"/>
        <v>92</v>
      </c>
      <c r="AF72" s="1">
        <f t="shared" si="29"/>
        <v>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 t="s">
        <v>112</v>
      </c>
      <c r="B73" s="1" t="s">
        <v>33</v>
      </c>
      <c r="C73" s="1">
        <v>151.76599999999999</v>
      </c>
      <c r="D73" s="1">
        <v>43.308999999999997</v>
      </c>
      <c r="E73" s="1">
        <v>59.140999999999998</v>
      </c>
      <c r="F73" s="1">
        <v>131.876</v>
      </c>
      <c r="G73" s="6">
        <v>1</v>
      </c>
      <c r="H73" s="1">
        <v>40</v>
      </c>
      <c r="I73" s="1" t="s">
        <v>34</v>
      </c>
      <c r="J73" s="1">
        <v>58.1</v>
      </c>
      <c r="K73" s="1">
        <f t="shared" si="24"/>
        <v>1.0409999999999968</v>
      </c>
      <c r="L73" s="1"/>
      <c r="M73" s="1"/>
      <c r="N73" s="1"/>
      <c r="O73" s="1"/>
      <c r="P73" s="1">
        <f t="shared" si="25"/>
        <v>11.828199999999999</v>
      </c>
      <c r="Q73" s="5"/>
      <c r="R73" s="5">
        <f t="shared" si="23"/>
        <v>0</v>
      </c>
      <c r="S73" s="5"/>
      <c r="T73" s="5"/>
      <c r="U73" s="1"/>
      <c r="V73" s="1">
        <f t="shared" si="26"/>
        <v>11.149287296461001</v>
      </c>
      <c r="W73" s="1">
        <f t="shared" si="27"/>
        <v>11.149287296461001</v>
      </c>
      <c r="X73" s="1">
        <v>9.3792000000000009</v>
      </c>
      <c r="Y73" s="1">
        <v>14.279199999999999</v>
      </c>
      <c r="Z73" s="1">
        <v>17.536799999999999</v>
      </c>
      <c r="AA73" s="1">
        <v>19.585999999999999</v>
      </c>
      <c r="AB73" s="1">
        <v>22.866599999999998</v>
      </c>
      <c r="AC73" s="1">
        <v>26.552800000000001</v>
      </c>
      <c r="AD73" s="17" t="s">
        <v>36</v>
      </c>
      <c r="AE73" s="1">
        <f t="shared" si="28"/>
        <v>0</v>
      </c>
      <c r="AF73" s="1">
        <f t="shared" si="29"/>
        <v>0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3" t="s">
        <v>113</v>
      </c>
      <c r="B74" s="13" t="s">
        <v>33</v>
      </c>
      <c r="C74" s="13"/>
      <c r="D74" s="13"/>
      <c r="E74" s="13"/>
      <c r="F74" s="13"/>
      <c r="G74" s="14">
        <v>0</v>
      </c>
      <c r="H74" s="13" t="e">
        <v>#N/A</v>
      </c>
      <c r="I74" s="13" t="s">
        <v>34</v>
      </c>
      <c r="J74" s="13"/>
      <c r="K74" s="13">
        <f t="shared" si="24"/>
        <v>0</v>
      </c>
      <c r="L74" s="13"/>
      <c r="M74" s="13"/>
      <c r="N74" s="13"/>
      <c r="O74" s="13"/>
      <c r="P74" s="13">
        <f t="shared" si="25"/>
        <v>0</v>
      </c>
      <c r="Q74" s="15"/>
      <c r="R74" s="15"/>
      <c r="S74" s="15"/>
      <c r="T74" s="15"/>
      <c r="U74" s="13"/>
      <c r="V74" s="13" t="e">
        <f t="shared" si="26"/>
        <v>#DIV/0!</v>
      </c>
      <c r="W74" s="13" t="e">
        <f t="shared" si="27"/>
        <v>#DIV/0!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 t="s">
        <v>46</v>
      </c>
      <c r="AE74" s="13">
        <f t="shared" si="28"/>
        <v>0</v>
      </c>
      <c r="AF74" s="13">
        <f t="shared" si="29"/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 t="s">
        <v>114</v>
      </c>
      <c r="B75" s="1" t="s">
        <v>33</v>
      </c>
      <c r="C75" s="1">
        <v>287.10899999999998</v>
      </c>
      <c r="D75" s="1">
        <v>52.058</v>
      </c>
      <c r="E75" s="1">
        <v>72.947000000000003</v>
      </c>
      <c r="F75" s="1">
        <v>251.274</v>
      </c>
      <c r="G75" s="6">
        <v>1</v>
      </c>
      <c r="H75" s="1">
        <v>30</v>
      </c>
      <c r="I75" s="1" t="s">
        <v>34</v>
      </c>
      <c r="J75" s="1">
        <v>88.9</v>
      </c>
      <c r="K75" s="1">
        <f t="shared" si="24"/>
        <v>-15.953000000000003</v>
      </c>
      <c r="L75" s="1"/>
      <c r="M75" s="1"/>
      <c r="N75" s="1"/>
      <c r="O75" s="1"/>
      <c r="P75" s="1">
        <f t="shared" si="25"/>
        <v>14.589400000000001</v>
      </c>
      <c r="Q75" s="5"/>
      <c r="R75" s="5">
        <f>Q75-S75</f>
        <v>0</v>
      </c>
      <c r="S75" s="5"/>
      <c r="T75" s="5"/>
      <c r="U75" s="1"/>
      <c r="V75" s="1">
        <f t="shared" si="26"/>
        <v>17.223052353078259</v>
      </c>
      <c r="W75" s="1">
        <f t="shared" si="27"/>
        <v>17.223052353078259</v>
      </c>
      <c r="X75" s="1">
        <v>12.1966</v>
      </c>
      <c r="Y75" s="1">
        <v>13.5466</v>
      </c>
      <c r="Z75" s="1">
        <v>19.310600000000001</v>
      </c>
      <c r="AA75" s="1">
        <v>32.071199999999997</v>
      </c>
      <c r="AB75" s="1">
        <v>37.917999999999999</v>
      </c>
      <c r="AC75" s="1">
        <v>25.48</v>
      </c>
      <c r="AD75" s="17" t="s">
        <v>36</v>
      </c>
      <c r="AE75" s="1">
        <f t="shared" si="28"/>
        <v>0</v>
      </c>
      <c r="AF75" s="1">
        <f t="shared" si="29"/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3" t="s">
        <v>115</v>
      </c>
      <c r="B76" s="13" t="s">
        <v>41</v>
      </c>
      <c r="C76" s="13"/>
      <c r="D76" s="13"/>
      <c r="E76" s="13"/>
      <c r="F76" s="13"/>
      <c r="G76" s="14">
        <v>0</v>
      </c>
      <c r="H76" s="13" t="e">
        <v>#N/A</v>
      </c>
      <c r="I76" s="13" t="s">
        <v>34</v>
      </c>
      <c r="J76" s="13"/>
      <c r="K76" s="13">
        <f t="shared" si="24"/>
        <v>0</v>
      </c>
      <c r="L76" s="13"/>
      <c r="M76" s="13"/>
      <c r="N76" s="13"/>
      <c r="O76" s="13"/>
      <c r="P76" s="13">
        <f t="shared" si="25"/>
        <v>0</v>
      </c>
      <c r="Q76" s="15"/>
      <c r="R76" s="15"/>
      <c r="S76" s="15"/>
      <c r="T76" s="15"/>
      <c r="U76" s="13"/>
      <c r="V76" s="13" t="e">
        <f t="shared" si="26"/>
        <v>#DIV/0!</v>
      </c>
      <c r="W76" s="13" t="e">
        <f t="shared" si="27"/>
        <v>#DIV/0!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 t="s">
        <v>86</v>
      </c>
      <c r="AE76" s="13">
        <f t="shared" si="28"/>
        <v>0</v>
      </c>
      <c r="AF76" s="13">
        <f t="shared" si="29"/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3" t="s">
        <v>116</v>
      </c>
      <c r="B77" s="13" t="s">
        <v>41</v>
      </c>
      <c r="C77" s="13"/>
      <c r="D77" s="13"/>
      <c r="E77" s="13"/>
      <c r="F77" s="13"/>
      <c r="G77" s="14">
        <v>0</v>
      </c>
      <c r="H77" s="13" t="e">
        <v>#N/A</v>
      </c>
      <c r="I77" s="13" t="s">
        <v>34</v>
      </c>
      <c r="J77" s="13"/>
      <c r="K77" s="13">
        <f t="shared" si="24"/>
        <v>0</v>
      </c>
      <c r="L77" s="13"/>
      <c r="M77" s="13"/>
      <c r="N77" s="13"/>
      <c r="O77" s="13"/>
      <c r="P77" s="13">
        <f t="shared" si="25"/>
        <v>0</v>
      </c>
      <c r="Q77" s="15"/>
      <c r="R77" s="15"/>
      <c r="S77" s="15"/>
      <c r="T77" s="15"/>
      <c r="U77" s="13"/>
      <c r="V77" s="13" t="e">
        <f t="shared" si="26"/>
        <v>#DIV/0!</v>
      </c>
      <c r="W77" s="13" t="e">
        <f t="shared" si="27"/>
        <v>#DIV/0!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 t="s">
        <v>46</v>
      </c>
      <c r="AE77" s="13">
        <f t="shared" si="28"/>
        <v>0</v>
      </c>
      <c r="AF77" s="13">
        <f t="shared" si="29"/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3" t="s">
        <v>117</v>
      </c>
      <c r="B78" s="13" t="s">
        <v>41</v>
      </c>
      <c r="C78" s="13"/>
      <c r="D78" s="13"/>
      <c r="E78" s="13"/>
      <c r="F78" s="13"/>
      <c r="G78" s="14">
        <v>0</v>
      </c>
      <c r="H78" s="13" t="e">
        <v>#N/A</v>
      </c>
      <c r="I78" s="13" t="s">
        <v>34</v>
      </c>
      <c r="J78" s="13"/>
      <c r="K78" s="13">
        <f t="shared" si="24"/>
        <v>0</v>
      </c>
      <c r="L78" s="13"/>
      <c r="M78" s="13"/>
      <c r="N78" s="13"/>
      <c r="O78" s="13"/>
      <c r="P78" s="13">
        <f t="shared" si="25"/>
        <v>0</v>
      </c>
      <c r="Q78" s="15"/>
      <c r="R78" s="15"/>
      <c r="S78" s="15"/>
      <c r="T78" s="15"/>
      <c r="U78" s="13"/>
      <c r="V78" s="13" t="e">
        <f t="shared" si="26"/>
        <v>#DIV/0!</v>
      </c>
      <c r="W78" s="13" t="e">
        <f t="shared" si="27"/>
        <v>#DIV/0!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 t="s">
        <v>46</v>
      </c>
      <c r="AE78" s="13">
        <f t="shared" si="28"/>
        <v>0</v>
      </c>
      <c r="AF78" s="13">
        <f t="shared" si="29"/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3" t="s">
        <v>118</v>
      </c>
      <c r="B79" s="13" t="s">
        <v>41</v>
      </c>
      <c r="C79" s="13"/>
      <c r="D79" s="13"/>
      <c r="E79" s="13"/>
      <c r="F79" s="13"/>
      <c r="G79" s="14">
        <v>0</v>
      </c>
      <c r="H79" s="13" t="e">
        <v>#N/A</v>
      </c>
      <c r="I79" s="13" t="s">
        <v>34</v>
      </c>
      <c r="J79" s="13"/>
      <c r="K79" s="13">
        <f t="shared" si="24"/>
        <v>0</v>
      </c>
      <c r="L79" s="13"/>
      <c r="M79" s="13"/>
      <c r="N79" s="13"/>
      <c r="O79" s="13"/>
      <c r="P79" s="13">
        <f t="shared" si="25"/>
        <v>0</v>
      </c>
      <c r="Q79" s="15"/>
      <c r="R79" s="15"/>
      <c r="S79" s="15"/>
      <c r="T79" s="15"/>
      <c r="U79" s="13"/>
      <c r="V79" s="13" t="e">
        <f t="shared" si="26"/>
        <v>#DIV/0!</v>
      </c>
      <c r="W79" s="13" t="e">
        <f t="shared" si="27"/>
        <v>#DIV/0!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 t="s">
        <v>46</v>
      </c>
      <c r="AE79" s="13">
        <f t="shared" si="28"/>
        <v>0</v>
      </c>
      <c r="AF79" s="13">
        <f t="shared" si="29"/>
        <v>0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3" t="s">
        <v>119</v>
      </c>
      <c r="B80" s="13" t="s">
        <v>41</v>
      </c>
      <c r="C80" s="13"/>
      <c r="D80" s="13"/>
      <c r="E80" s="13"/>
      <c r="F80" s="13"/>
      <c r="G80" s="14">
        <v>0</v>
      </c>
      <c r="H80" s="13" t="e">
        <v>#N/A</v>
      </c>
      <c r="I80" s="13" t="s">
        <v>34</v>
      </c>
      <c r="J80" s="13"/>
      <c r="K80" s="13">
        <f t="shared" si="24"/>
        <v>0</v>
      </c>
      <c r="L80" s="13"/>
      <c r="M80" s="13"/>
      <c r="N80" s="13"/>
      <c r="O80" s="13"/>
      <c r="P80" s="13">
        <f t="shared" si="25"/>
        <v>0</v>
      </c>
      <c r="Q80" s="15"/>
      <c r="R80" s="15"/>
      <c r="S80" s="15"/>
      <c r="T80" s="15"/>
      <c r="U80" s="13"/>
      <c r="V80" s="13" t="e">
        <f t="shared" si="26"/>
        <v>#DIV/0!</v>
      </c>
      <c r="W80" s="13" t="e">
        <f t="shared" si="27"/>
        <v>#DIV/0!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 t="s">
        <v>86</v>
      </c>
      <c r="AE80" s="13">
        <f t="shared" si="28"/>
        <v>0</v>
      </c>
      <c r="AF80" s="13">
        <f t="shared" si="29"/>
        <v>0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3" t="s">
        <v>120</v>
      </c>
      <c r="B81" s="13" t="s">
        <v>41</v>
      </c>
      <c r="C81" s="13"/>
      <c r="D81" s="13"/>
      <c r="E81" s="13"/>
      <c r="F81" s="13"/>
      <c r="G81" s="14">
        <v>0</v>
      </c>
      <c r="H81" s="13" t="e">
        <v>#N/A</v>
      </c>
      <c r="I81" s="13" t="s">
        <v>34</v>
      </c>
      <c r="J81" s="13"/>
      <c r="K81" s="13">
        <f t="shared" si="24"/>
        <v>0</v>
      </c>
      <c r="L81" s="13"/>
      <c r="M81" s="13"/>
      <c r="N81" s="13"/>
      <c r="O81" s="13"/>
      <c r="P81" s="13">
        <f t="shared" si="25"/>
        <v>0</v>
      </c>
      <c r="Q81" s="15"/>
      <c r="R81" s="15"/>
      <c r="S81" s="15"/>
      <c r="T81" s="15"/>
      <c r="U81" s="13"/>
      <c r="V81" s="13" t="e">
        <f t="shared" si="26"/>
        <v>#DIV/0!</v>
      </c>
      <c r="W81" s="13" t="e">
        <f t="shared" si="27"/>
        <v>#DIV/0!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 t="s">
        <v>46</v>
      </c>
      <c r="AE81" s="13">
        <f t="shared" si="28"/>
        <v>0</v>
      </c>
      <c r="AF81" s="13">
        <f t="shared" si="29"/>
        <v>0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3" t="s">
        <v>121</v>
      </c>
      <c r="B82" s="13" t="s">
        <v>41</v>
      </c>
      <c r="C82" s="13"/>
      <c r="D82" s="13"/>
      <c r="E82" s="13"/>
      <c r="F82" s="13"/>
      <c r="G82" s="14">
        <v>0</v>
      </c>
      <c r="H82" s="13" t="e">
        <v>#N/A</v>
      </c>
      <c r="I82" s="13" t="s">
        <v>34</v>
      </c>
      <c r="J82" s="13"/>
      <c r="K82" s="13">
        <f t="shared" si="24"/>
        <v>0</v>
      </c>
      <c r="L82" s="13"/>
      <c r="M82" s="13"/>
      <c r="N82" s="13"/>
      <c r="O82" s="13"/>
      <c r="P82" s="13">
        <f t="shared" si="25"/>
        <v>0</v>
      </c>
      <c r="Q82" s="15"/>
      <c r="R82" s="15"/>
      <c r="S82" s="15"/>
      <c r="T82" s="15"/>
      <c r="U82" s="13"/>
      <c r="V82" s="13" t="e">
        <f t="shared" si="26"/>
        <v>#DIV/0!</v>
      </c>
      <c r="W82" s="13" t="e">
        <f t="shared" si="27"/>
        <v>#DIV/0!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 t="s">
        <v>86</v>
      </c>
      <c r="AE82" s="13">
        <f t="shared" si="28"/>
        <v>0</v>
      </c>
      <c r="AF82" s="13">
        <f t="shared" si="29"/>
        <v>0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 t="s">
        <v>122</v>
      </c>
      <c r="B83" s="1" t="s">
        <v>41</v>
      </c>
      <c r="C83" s="1"/>
      <c r="D83" s="1">
        <v>108</v>
      </c>
      <c r="E83" s="1">
        <v>1</v>
      </c>
      <c r="F83" s="1">
        <v>106</v>
      </c>
      <c r="G83" s="6">
        <v>0.11</v>
      </c>
      <c r="H83" s="1">
        <v>150</v>
      </c>
      <c r="I83" s="1" t="s">
        <v>34</v>
      </c>
      <c r="J83" s="1">
        <v>12</v>
      </c>
      <c r="K83" s="1">
        <f t="shared" si="24"/>
        <v>-11</v>
      </c>
      <c r="L83" s="1"/>
      <c r="M83" s="1"/>
      <c r="N83" s="1"/>
      <c r="O83" s="1"/>
      <c r="P83" s="1">
        <f t="shared" si="25"/>
        <v>0.2</v>
      </c>
      <c r="Q83" s="5"/>
      <c r="R83" s="5">
        <f t="shared" ref="R83:R85" si="30">Q83-S83</f>
        <v>0</v>
      </c>
      <c r="S83" s="5"/>
      <c r="T83" s="5"/>
      <c r="U83" s="1"/>
      <c r="V83" s="1">
        <f t="shared" si="26"/>
        <v>530</v>
      </c>
      <c r="W83" s="1">
        <f t="shared" si="27"/>
        <v>530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/>
      <c r="AE83" s="1">
        <f t="shared" si="28"/>
        <v>0</v>
      </c>
      <c r="AF83" s="1">
        <f t="shared" si="29"/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 t="s">
        <v>123</v>
      </c>
      <c r="B84" s="1" t="s">
        <v>41</v>
      </c>
      <c r="C84" s="1">
        <v>56</v>
      </c>
      <c r="D84" s="1"/>
      <c r="E84" s="1">
        <v>29</v>
      </c>
      <c r="F84" s="1">
        <v>24</v>
      </c>
      <c r="G84" s="6">
        <v>0.06</v>
      </c>
      <c r="H84" s="1">
        <v>60</v>
      </c>
      <c r="I84" s="1" t="s">
        <v>34</v>
      </c>
      <c r="J84" s="1">
        <v>30</v>
      </c>
      <c r="K84" s="1">
        <f t="shared" si="24"/>
        <v>-1</v>
      </c>
      <c r="L84" s="1"/>
      <c r="M84" s="1"/>
      <c r="N84" s="1">
        <v>6.4000000000000057</v>
      </c>
      <c r="O84" s="1">
        <v>16.170000000000002</v>
      </c>
      <c r="P84" s="1">
        <f t="shared" si="25"/>
        <v>5.8</v>
      </c>
      <c r="Q84" s="5">
        <f t="shared" ref="Q84" si="31">11*P84-O84-N84-F84</f>
        <v>17.22999999999999</v>
      </c>
      <c r="R84" s="5">
        <f t="shared" si="30"/>
        <v>17.22999999999999</v>
      </c>
      <c r="S84" s="5"/>
      <c r="T84" s="5"/>
      <c r="U84" s="1"/>
      <c r="V84" s="1">
        <f t="shared" si="26"/>
        <v>11</v>
      </c>
      <c r="W84" s="1">
        <f t="shared" si="27"/>
        <v>8.0293103448275875</v>
      </c>
      <c r="X84" s="1">
        <v>5.4</v>
      </c>
      <c r="Y84" s="1">
        <v>5.4</v>
      </c>
      <c r="Z84" s="1">
        <v>6.6</v>
      </c>
      <c r="AA84" s="1">
        <v>9.4</v>
      </c>
      <c r="AB84" s="1">
        <v>9</v>
      </c>
      <c r="AC84" s="1">
        <v>8.1999999999999993</v>
      </c>
      <c r="AD84" s="1" t="s">
        <v>124</v>
      </c>
      <c r="AE84" s="1">
        <f t="shared" si="28"/>
        <v>1</v>
      </c>
      <c r="AF84" s="1">
        <f t="shared" si="29"/>
        <v>0</v>
      </c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 t="s">
        <v>125</v>
      </c>
      <c r="B85" s="1" t="s">
        <v>41</v>
      </c>
      <c r="C85" s="1">
        <v>74</v>
      </c>
      <c r="D85" s="1"/>
      <c r="E85" s="1">
        <v>25</v>
      </c>
      <c r="F85" s="1">
        <v>46</v>
      </c>
      <c r="G85" s="6">
        <v>0.15</v>
      </c>
      <c r="H85" s="1">
        <v>60</v>
      </c>
      <c r="I85" s="1" t="s">
        <v>34</v>
      </c>
      <c r="J85" s="1">
        <v>26</v>
      </c>
      <c r="K85" s="1">
        <f t="shared" si="24"/>
        <v>-1</v>
      </c>
      <c r="L85" s="1"/>
      <c r="M85" s="1"/>
      <c r="N85" s="1"/>
      <c r="O85" s="1"/>
      <c r="P85" s="1">
        <f t="shared" si="25"/>
        <v>5</v>
      </c>
      <c r="Q85" s="5">
        <v>10</v>
      </c>
      <c r="R85" s="5">
        <f t="shared" si="30"/>
        <v>10</v>
      </c>
      <c r="S85" s="5"/>
      <c r="T85" s="5"/>
      <c r="U85" s="1"/>
      <c r="V85" s="1">
        <f t="shared" si="26"/>
        <v>11.2</v>
      </c>
      <c r="W85" s="1">
        <f t="shared" si="27"/>
        <v>9.1999999999999993</v>
      </c>
      <c r="X85" s="1">
        <v>4.8</v>
      </c>
      <c r="Y85" s="1">
        <v>6</v>
      </c>
      <c r="Z85" s="1">
        <v>7</v>
      </c>
      <c r="AA85" s="1">
        <v>8.8000000000000007</v>
      </c>
      <c r="AB85" s="1">
        <v>8.6</v>
      </c>
      <c r="AC85" s="1">
        <v>3.2</v>
      </c>
      <c r="AD85" s="1"/>
      <c r="AE85" s="1">
        <f t="shared" si="28"/>
        <v>2</v>
      </c>
      <c r="AF85" s="1">
        <f t="shared" si="29"/>
        <v>0</v>
      </c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0" t="s">
        <v>126</v>
      </c>
      <c r="B86" s="10" t="s">
        <v>33</v>
      </c>
      <c r="C86" s="10"/>
      <c r="D86" s="10">
        <v>4.0460000000000003</v>
      </c>
      <c r="E86" s="10">
        <v>4.0460000000000003</v>
      </c>
      <c r="F86" s="10"/>
      <c r="G86" s="11">
        <v>0</v>
      </c>
      <c r="H86" s="10" t="e">
        <v>#N/A</v>
      </c>
      <c r="I86" s="10" t="s">
        <v>56</v>
      </c>
      <c r="J86" s="10">
        <v>3.9</v>
      </c>
      <c r="K86" s="10">
        <f t="shared" si="24"/>
        <v>0.14600000000000035</v>
      </c>
      <c r="L86" s="10"/>
      <c r="M86" s="10"/>
      <c r="N86" s="10"/>
      <c r="O86" s="10"/>
      <c r="P86" s="10">
        <f t="shared" si="25"/>
        <v>0.80920000000000003</v>
      </c>
      <c r="Q86" s="12"/>
      <c r="R86" s="12"/>
      <c r="S86" s="12"/>
      <c r="T86" s="12"/>
      <c r="U86" s="10"/>
      <c r="V86" s="10">
        <f t="shared" si="26"/>
        <v>0</v>
      </c>
      <c r="W86" s="10">
        <f t="shared" si="27"/>
        <v>0</v>
      </c>
      <c r="X86" s="10">
        <v>0.80920000000000003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/>
      <c r="AE86" s="10">
        <f t="shared" si="28"/>
        <v>0</v>
      </c>
      <c r="AF86" s="10">
        <f t="shared" si="29"/>
        <v>0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 t="s">
        <v>127</v>
      </c>
      <c r="B87" s="1" t="s">
        <v>33</v>
      </c>
      <c r="C87" s="1">
        <v>174.649</v>
      </c>
      <c r="D87" s="1">
        <v>68.819999999999993</v>
      </c>
      <c r="E87" s="1">
        <v>70.167000000000002</v>
      </c>
      <c r="F87" s="1">
        <v>160.18</v>
      </c>
      <c r="G87" s="6">
        <v>1</v>
      </c>
      <c r="H87" s="1">
        <v>55</v>
      </c>
      <c r="I87" s="1" t="s">
        <v>34</v>
      </c>
      <c r="J87" s="1">
        <v>66.45</v>
      </c>
      <c r="K87" s="1">
        <f t="shared" si="24"/>
        <v>3.7169999999999987</v>
      </c>
      <c r="L87" s="1"/>
      <c r="M87" s="1"/>
      <c r="N87" s="1"/>
      <c r="O87" s="1"/>
      <c r="P87" s="1">
        <f t="shared" si="25"/>
        <v>14.0334</v>
      </c>
      <c r="Q87" s="5"/>
      <c r="R87" s="5">
        <f t="shared" ref="R87:R89" si="32">Q87-S87</f>
        <v>0</v>
      </c>
      <c r="S87" s="5"/>
      <c r="T87" s="5"/>
      <c r="U87" s="1"/>
      <c r="V87" s="1">
        <f t="shared" si="26"/>
        <v>11.41419755725626</v>
      </c>
      <c r="W87" s="1">
        <f t="shared" si="27"/>
        <v>11.41419755725626</v>
      </c>
      <c r="X87" s="1">
        <v>11.3352</v>
      </c>
      <c r="Y87" s="1">
        <v>15.581799999999999</v>
      </c>
      <c r="Z87" s="1">
        <v>20.4908</v>
      </c>
      <c r="AA87" s="1">
        <v>20.5702</v>
      </c>
      <c r="AB87" s="1">
        <v>17.257999999999999</v>
      </c>
      <c r="AC87" s="1">
        <v>20.805399999999999</v>
      </c>
      <c r="AD87" s="17" t="s">
        <v>36</v>
      </c>
      <c r="AE87" s="1">
        <f t="shared" si="28"/>
        <v>0</v>
      </c>
      <c r="AF87" s="1">
        <f t="shared" si="29"/>
        <v>0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 t="s">
        <v>128</v>
      </c>
      <c r="B88" s="1" t="s">
        <v>41</v>
      </c>
      <c r="C88" s="1">
        <v>103</v>
      </c>
      <c r="D88" s="1">
        <v>50</v>
      </c>
      <c r="E88" s="1">
        <v>43</v>
      </c>
      <c r="F88" s="1">
        <v>101</v>
      </c>
      <c r="G88" s="6">
        <v>0.4</v>
      </c>
      <c r="H88" s="1">
        <v>55</v>
      </c>
      <c r="I88" s="1" t="s">
        <v>34</v>
      </c>
      <c r="J88" s="1">
        <v>55</v>
      </c>
      <c r="K88" s="1">
        <f t="shared" si="24"/>
        <v>-12</v>
      </c>
      <c r="L88" s="1"/>
      <c r="M88" s="1"/>
      <c r="N88" s="1"/>
      <c r="O88" s="1"/>
      <c r="P88" s="1">
        <f t="shared" si="25"/>
        <v>8.6</v>
      </c>
      <c r="Q88" s="5"/>
      <c r="R88" s="5">
        <f t="shared" si="32"/>
        <v>0</v>
      </c>
      <c r="S88" s="5"/>
      <c r="T88" s="5"/>
      <c r="U88" s="1"/>
      <c r="V88" s="1">
        <f t="shared" si="26"/>
        <v>11.744186046511629</v>
      </c>
      <c r="W88" s="1">
        <f t="shared" si="27"/>
        <v>11.744186046511629</v>
      </c>
      <c r="X88" s="1">
        <v>9.1999999999999993</v>
      </c>
      <c r="Y88" s="1">
        <v>10</v>
      </c>
      <c r="Z88" s="1">
        <v>13.8</v>
      </c>
      <c r="AA88" s="1">
        <v>13.2</v>
      </c>
      <c r="AB88" s="1">
        <v>8.8000000000000007</v>
      </c>
      <c r="AC88" s="1">
        <v>12</v>
      </c>
      <c r="AD88" s="17" t="s">
        <v>36</v>
      </c>
      <c r="AE88" s="1">
        <f t="shared" si="28"/>
        <v>0</v>
      </c>
      <c r="AF88" s="1">
        <f t="shared" si="29"/>
        <v>0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 t="s">
        <v>129</v>
      </c>
      <c r="B89" s="1" t="s">
        <v>33</v>
      </c>
      <c r="C89" s="1">
        <v>150.09</v>
      </c>
      <c r="D89" s="1">
        <v>46.104999999999997</v>
      </c>
      <c r="E89" s="1">
        <v>25.483000000000001</v>
      </c>
      <c r="F89" s="1">
        <v>168.85300000000001</v>
      </c>
      <c r="G89" s="6">
        <v>1</v>
      </c>
      <c r="H89" s="1" t="e">
        <v>#N/A</v>
      </c>
      <c r="I89" s="1" t="s">
        <v>34</v>
      </c>
      <c r="J89" s="1">
        <v>23.8</v>
      </c>
      <c r="K89" s="1">
        <f t="shared" si="24"/>
        <v>1.6829999999999998</v>
      </c>
      <c r="L89" s="1"/>
      <c r="M89" s="1"/>
      <c r="N89" s="1"/>
      <c r="O89" s="1"/>
      <c r="P89" s="1">
        <f t="shared" si="25"/>
        <v>5.0966000000000005</v>
      </c>
      <c r="Q89" s="5"/>
      <c r="R89" s="5">
        <f t="shared" si="32"/>
        <v>0</v>
      </c>
      <c r="S89" s="5"/>
      <c r="T89" s="5"/>
      <c r="U89" s="1"/>
      <c r="V89" s="1">
        <f t="shared" si="26"/>
        <v>33.130518384805555</v>
      </c>
      <c r="W89" s="1">
        <f t="shared" si="27"/>
        <v>33.130518384805555</v>
      </c>
      <c r="X89" s="1">
        <v>2.0102000000000002</v>
      </c>
      <c r="Y89" s="1">
        <v>1.1628000000000001</v>
      </c>
      <c r="Z89" s="1">
        <v>1.1628000000000001</v>
      </c>
      <c r="AA89" s="1">
        <v>0</v>
      </c>
      <c r="AB89" s="1">
        <v>0</v>
      </c>
      <c r="AC89" s="1">
        <v>0</v>
      </c>
      <c r="AD89" s="17" t="s">
        <v>36</v>
      </c>
      <c r="AE89" s="1">
        <f t="shared" si="28"/>
        <v>0</v>
      </c>
      <c r="AF89" s="1">
        <f t="shared" si="29"/>
        <v>0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3" t="s">
        <v>130</v>
      </c>
      <c r="B90" s="13" t="s">
        <v>41</v>
      </c>
      <c r="C90" s="13"/>
      <c r="D90" s="13"/>
      <c r="E90" s="13"/>
      <c r="F90" s="13"/>
      <c r="G90" s="14">
        <v>0</v>
      </c>
      <c r="H90" s="13" t="e">
        <v>#N/A</v>
      </c>
      <c r="I90" s="13" t="s">
        <v>34</v>
      </c>
      <c r="J90" s="13"/>
      <c r="K90" s="13">
        <f t="shared" si="24"/>
        <v>0</v>
      </c>
      <c r="L90" s="13"/>
      <c r="M90" s="13"/>
      <c r="N90" s="13"/>
      <c r="O90" s="13"/>
      <c r="P90" s="13">
        <f t="shared" si="25"/>
        <v>0</v>
      </c>
      <c r="Q90" s="15"/>
      <c r="R90" s="15"/>
      <c r="S90" s="15"/>
      <c r="T90" s="15"/>
      <c r="U90" s="13"/>
      <c r="V90" s="13" t="e">
        <f t="shared" si="26"/>
        <v>#DIV/0!</v>
      </c>
      <c r="W90" s="13" t="e">
        <f t="shared" si="27"/>
        <v>#DIV/0!</v>
      </c>
      <c r="X90" s="13"/>
      <c r="Y90" s="13"/>
      <c r="Z90" s="13"/>
      <c r="AA90" s="13"/>
      <c r="AB90" s="13"/>
      <c r="AC90" s="13"/>
      <c r="AD90" s="13" t="s">
        <v>86</v>
      </c>
      <c r="AE90" s="13">
        <f t="shared" si="28"/>
        <v>0</v>
      </c>
      <c r="AF90" s="13">
        <f t="shared" si="29"/>
        <v>0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 t="s">
        <v>131</v>
      </c>
      <c r="B91" s="1" t="s">
        <v>41</v>
      </c>
      <c r="C91" s="1">
        <v>69</v>
      </c>
      <c r="D91" s="1">
        <v>50</v>
      </c>
      <c r="E91" s="1">
        <v>35</v>
      </c>
      <c r="F91" s="1">
        <v>77</v>
      </c>
      <c r="G91" s="6">
        <v>0.4</v>
      </c>
      <c r="H91" s="1" t="e">
        <v>#N/A</v>
      </c>
      <c r="I91" s="1" t="s">
        <v>34</v>
      </c>
      <c r="J91" s="1">
        <v>42</v>
      </c>
      <c r="K91" s="1">
        <f t="shared" si="24"/>
        <v>-7</v>
      </c>
      <c r="L91" s="1"/>
      <c r="M91" s="1"/>
      <c r="N91" s="1"/>
      <c r="O91" s="1"/>
      <c r="P91" s="1">
        <f t="shared" si="25"/>
        <v>7</v>
      </c>
      <c r="Q91" s="5">
        <v>20</v>
      </c>
      <c r="R91" s="5">
        <f t="shared" ref="R91:R95" si="33">Q91-S91</f>
        <v>20</v>
      </c>
      <c r="S91" s="5"/>
      <c r="T91" s="5"/>
      <c r="U91" s="1"/>
      <c r="V91" s="1">
        <f t="shared" si="26"/>
        <v>13.857142857142858</v>
      </c>
      <c r="W91" s="1">
        <f t="shared" si="27"/>
        <v>11</v>
      </c>
      <c r="X91" s="1">
        <v>6.6</v>
      </c>
      <c r="Y91" s="1">
        <v>8.6</v>
      </c>
      <c r="Z91" s="1">
        <v>10.8</v>
      </c>
      <c r="AA91" s="1">
        <v>9.6</v>
      </c>
      <c r="AB91" s="1">
        <v>8.1999999999999993</v>
      </c>
      <c r="AC91" s="1">
        <v>11.8</v>
      </c>
      <c r="AD91" s="1"/>
      <c r="AE91" s="1">
        <f t="shared" si="28"/>
        <v>8</v>
      </c>
      <c r="AF91" s="1">
        <f t="shared" si="29"/>
        <v>0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 t="s">
        <v>132</v>
      </c>
      <c r="B92" s="1" t="s">
        <v>33</v>
      </c>
      <c r="C92" s="1">
        <v>105.86799999999999</v>
      </c>
      <c r="D92" s="1">
        <v>68.055999999999997</v>
      </c>
      <c r="E92" s="1">
        <v>60.917999999999999</v>
      </c>
      <c r="F92" s="1">
        <v>109.265</v>
      </c>
      <c r="G92" s="6">
        <v>1</v>
      </c>
      <c r="H92" s="1">
        <v>50</v>
      </c>
      <c r="I92" s="1" t="s">
        <v>34</v>
      </c>
      <c r="J92" s="1">
        <v>57.65</v>
      </c>
      <c r="K92" s="1">
        <f t="shared" si="24"/>
        <v>3.2680000000000007</v>
      </c>
      <c r="L92" s="1"/>
      <c r="M92" s="1"/>
      <c r="N92" s="1"/>
      <c r="O92" s="1"/>
      <c r="P92" s="1">
        <f t="shared" si="25"/>
        <v>12.1836</v>
      </c>
      <c r="Q92" s="5">
        <f t="shared" ref="Q92" si="34">11*P92-O92-N92-F92</f>
        <v>24.754599999999996</v>
      </c>
      <c r="R92" s="5">
        <f t="shared" si="33"/>
        <v>24.754599999999996</v>
      </c>
      <c r="S92" s="5"/>
      <c r="T92" s="5"/>
      <c r="U92" s="1"/>
      <c r="V92" s="1">
        <f t="shared" si="26"/>
        <v>11</v>
      </c>
      <c r="W92" s="1">
        <f t="shared" si="27"/>
        <v>8.9682031583440036</v>
      </c>
      <c r="X92" s="1">
        <v>5.5140000000000002</v>
      </c>
      <c r="Y92" s="1">
        <v>11.773400000000001</v>
      </c>
      <c r="Z92" s="1">
        <v>15.756</v>
      </c>
      <c r="AA92" s="1">
        <v>14.207599999999999</v>
      </c>
      <c r="AB92" s="1">
        <v>15.459</v>
      </c>
      <c r="AC92" s="1">
        <v>17.040400000000002</v>
      </c>
      <c r="AD92" s="1"/>
      <c r="AE92" s="1">
        <f t="shared" si="28"/>
        <v>25</v>
      </c>
      <c r="AF92" s="1">
        <f t="shared" si="29"/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 t="s">
        <v>133</v>
      </c>
      <c r="B93" s="1" t="s">
        <v>41</v>
      </c>
      <c r="C93" s="1">
        <v>42</v>
      </c>
      <c r="D93" s="1">
        <v>12</v>
      </c>
      <c r="E93" s="1">
        <v>16</v>
      </c>
      <c r="F93" s="1">
        <v>27</v>
      </c>
      <c r="G93" s="6">
        <v>0.3</v>
      </c>
      <c r="H93" s="1">
        <v>30</v>
      </c>
      <c r="I93" s="1" t="s">
        <v>34</v>
      </c>
      <c r="J93" s="1">
        <v>17</v>
      </c>
      <c r="K93" s="1">
        <f t="shared" si="24"/>
        <v>-1</v>
      </c>
      <c r="L93" s="1"/>
      <c r="M93" s="1"/>
      <c r="N93" s="1"/>
      <c r="O93" s="1">
        <v>23.66</v>
      </c>
      <c r="P93" s="1">
        <f t="shared" si="25"/>
        <v>3.2</v>
      </c>
      <c r="Q93" s="5"/>
      <c r="R93" s="5">
        <f t="shared" si="33"/>
        <v>0</v>
      </c>
      <c r="S93" s="5"/>
      <c r="T93" s="5"/>
      <c r="U93" s="1"/>
      <c r="V93" s="1">
        <f t="shared" si="26"/>
        <v>15.831249999999999</v>
      </c>
      <c r="W93" s="1">
        <f t="shared" si="27"/>
        <v>15.831249999999999</v>
      </c>
      <c r="X93" s="1">
        <v>5.2</v>
      </c>
      <c r="Y93" s="1">
        <v>2.2000000000000002</v>
      </c>
      <c r="Z93" s="1">
        <v>2.6</v>
      </c>
      <c r="AA93" s="1">
        <v>4</v>
      </c>
      <c r="AB93" s="1">
        <v>3.6</v>
      </c>
      <c r="AC93" s="1">
        <v>4.4000000000000004</v>
      </c>
      <c r="AD93" s="17" t="s">
        <v>36</v>
      </c>
      <c r="AE93" s="1">
        <f t="shared" si="28"/>
        <v>0</v>
      </c>
      <c r="AF93" s="1">
        <f t="shared" si="29"/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 t="s">
        <v>134</v>
      </c>
      <c r="B94" s="1" t="s">
        <v>41</v>
      </c>
      <c r="C94" s="1">
        <v>45</v>
      </c>
      <c r="D94" s="1">
        <v>12</v>
      </c>
      <c r="E94" s="1">
        <v>4</v>
      </c>
      <c r="F94" s="1">
        <v>46</v>
      </c>
      <c r="G94" s="6">
        <v>0.3</v>
      </c>
      <c r="H94" s="1">
        <v>30</v>
      </c>
      <c r="I94" s="1" t="s">
        <v>34</v>
      </c>
      <c r="J94" s="1">
        <v>18</v>
      </c>
      <c r="K94" s="1">
        <f t="shared" si="24"/>
        <v>-14</v>
      </c>
      <c r="L94" s="1"/>
      <c r="M94" s="1"/>
      <c r="N94" s="1"/>
      <c r="O94" s="1"/>
      <c r="P94" s="1">
        <f t="shared" si="25"/>
        <v>0.8</v>
      </c>
      <c r="Q94" s="5"/>
      <c r="R94" s="5">
        <f t="shared" si="33"/>
        <v>0</v>
      </c>
      <c r="S94" s="5"/>
      <c r="T94" s="5"/>
      <c r="U94" s="1"/>
      <c r="V94" s="1">
        <f t="shared" si="26"/>
        <v>57.5</v>
      </c>
      <c r="W94" s="1">
        <f t="shared" si="27"/>
        <v>57.5</v>
      </c>
      <c r="X94" s="1">
        <v>1.6</v>
      </c>
      <c r="Y94" s="1">
        <v>2.4</v>
      </c>
      <c r="Z94" s="1">
        <v>4.5999999999999996</v>
      </c>
      <c r="AA94" s="1">
        <v>5.2</v>
      </c>
      <c r="AB94" s="1">
        <v>3.2</v>
      </c>
      <c r="AC94" s="1">
        <v>3</v>
      </c>
      <c r="AD94" s="17" t="s">
        <v>36</v>
      </c>
      <c r="AE94" s="1">
        <f t="shared" si="28"/>
        <v>0</v>
      </c>
      <c r="AF94" s="1">
        <f t="shared" si="29"/>
        <v>0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 t="s">
        <v>135</v>
      </c>
      <c r="B95" s="1" t="s">
        <v>33</v>
      </c>
      <c r="C95" s="1">
        <v>2030.3530000000001</v>
      </c>
      <c r="D95" s="1">
        <v>1759.9</v>
      </c>
      <c r="E95" s="16">
        <f>1676.021+E27</f>
        <v>1688.8969999999999</v>
      </c>
      <c r="F95" s="1">
        <v>1880.5129999999999</v>
      </c>
      <c r="G95" s="6">
        <v>1</v>
      </c>
      <c r="H95" s="1">
        <v>60</v>
      </c>
      <c r="I95" s="1" t="s">
        <v>136</v>
      </c>
      <c r="J95" s="1">
        <v>1624.61</v>
      </c>
      <c r="K95" s="1">
        <f t="shared" si="24"/>
        <v>64.287000000000035</v>
      </c>
      <c r="L95" s="1"/>
      <c r="M95" s="1"/>
      <c r="N95" s="1">
        <v>390</v>
      </c>
      <c r="O95" s="1">
        <v>374.20836999999977</v>
      </c>
      <c r="P95" s="1">
        <f t="shared" si="25"/>
        <v>337.77940000000001</v>
      </c>
      <c r="Q95" s="5">
        <v>1300</v>
      </c>
      <c r="R95" s="5">
        <f t="shared" si="33"/>
        <v>800</v>
      </c>
      <c r="S95" s="5">
        <v>500</v>
      </c>
      <c r="T95" s="5"/>
      <c r="U95" s="1"/>
      <c r="V95" s="1">
        <f t="shared" si="26"/>
        <v>11.678395337311866</v>
      </c>
      <c r="W95" s="1">
        <f t="shared" si="27"/>
        <v>7.8297296105091068</v>
      </c>
      <c r="X95" s="1">
        <v>313.02140000000003</v>
      </c>
      <c r="Y95" s="1">
        <v>356.85860000000002</v>
      </c>
      <c r="Z95" s="1">
        <v>354.96300000000002</v>
      </c>
      <c r="AA95" s="1">
        <v>333.28399999999999</v>
      </c>
      <c r="AB95" s="1">
        <v>352.77</v>
      </c>
      <c r="AC95" s="1">
        <v>315.80900000000003</v>
      </c>
      <c r="AD95" s="1" t="s">
        <v>57</v>
      </c>
      <c r="AE95" s="1">
        <f t="shared" si="28"/>
        <v>800</v>
      </c>
      <c r="AF95" s="1">
        <f t="shared" si="29"/>
        <v>500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0" t="s">
        <v>137</v>
      </c>
      <c r="B96" s="10" t="s">
        <v>33</v>
      </c>
      <c r="C96" s="10">
        <v>4526.2749999999996</v>
      </c>
      <c r="D96" s="10"/>
      <c r="E96" s="16">
        <v>3356.3220000000001</v>
      </c>
      <c r="F96" s="16">
        <v>58.793999999999997</v>
      </c>
      <c r="G96" s="11">
        <v>0</v>
      </c>
      <c r="H96" s="10">
        <v>60</v>
      </c>
      <c r="I96" s="10" t="s">
        <v>56</v>
      </c>
      <c r="J96" s="10">
        <v>4022.39</v>
      </c>
      <c r="K96" s="10">
        <f t="shared" si="24"/>
        <v>-666.06799999999976</v>
      </c>
      <c r="L96" s="10"/>
      <c r="M96" s="10"/>
      <c r="N96" s="10"/>
      <c r="O96" s="10"/>
      <c r="P96" s="10">
        <f t="shared" si="25"/>
        <v>671.26440000000002</v>
      </c>
      <c r="Q96" s="12"/>
      <c r="R96" s="12"/>
      <c r="S96" s="12"/>
      <c r="T96" s="12"/>
      <c r="U96" s="10"/>
      <c r="V96" s="10">
        <f t="shared" si="26"/>
        <v>8.7586947855420302E-2</v>
      </c>
      <c r="W96" s="10">
        <f t="shared" si="27"/>
        <v>8.7586947855420302E-2</v>
      </c>
      <c r="X96" s="10">
        <v>783.86840000000007</v>
      </c>
      <c r="Y96" s="10">
        <v>961.86800000000005</v>
      </c>
      <c r="Z96" s="10">
        <v>751.91399999999999</v>
      </c>
      <c r="AA96" s="10">
        <v>957.52260000000001</v>
      </c>
      <c r="AB96" s="10">
        <v>921.03439999999989</v>
      </c>
      <c r="AC96" s="10">
        <v>941.70740000000001</v>
      </c>
      <c r="AD96" s="10" t="s">
        <v>57</v>
      </c>
      <c r="AE96" s="10">
        <f t="shared" si="28"/>
        <v>0</v>
      </c>
      <c r="AF96" s="10">
        <f t="shared" si="29"/>
        <v>0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 t="s">
        <v>138</v>
      </c>
      <c r="B97" s="1" t="s">
        <v>41</v>
      </c>
      <c r="C97" s="1"/>
      <c r="D97" s="1">
        <v>59</v>
      </c>
      <c r="E97" s="1">
        <v>2</v>
      </c>
      <c r="F97" s="1">
        <v>57</v>
      </c>
      <c r="G97" s="6">
        <v>0.1</v>
      </c>
      <c r="H97" s="1">
        <v>60</v>
      </c>
      <c r="I97" s="1" t="s">
        <v>34</v>
      </c>
      <c r="J97" s="1"/>
      <c r="K97" s="1">
        <f t="shared" si="24"/>
        <v>2</v>
      </c>
      <c r="L97" s="1"/>
      <c r="M97" s="1"/>
      <c r="N97" s="1"/>
      <c r="O97" s="1"/>
      <c r="P97" s="1">
        <f t="shared" si="25"/>
        <v>0.4</v>
      </c>
      <c r="Q97" s="5"/>
      <c r="R97" s="5">
        <f t="shared" ref="R97:R100" si="35">Q97-S97</f>
        <v>0</v>
      </c>
      <c r="S97" s="5"/>
      <c r="T97" s="5"/>
      <c r="U97" s="1"/>
      <c r="V97" s="1">
        <f t="shared" si="26"/>
        <v>142.5</v>
      </c>
      <c r="W97" s="1">
        <f t="shared" si="27"/>
        <v>142.5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/>
      <c r="AE97" s="1">
        <f t="shared" si="28"/>
        <v>0</v>
      </c>
      <c r="AF97" s="1">
        <f t="shared" si="29"/>
        <v>0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 t="s">
        <v>139</v>
      </c>
      <c r="B98" s="1" t="s">
        <v>33</v>
      </c>
      <c r="C98" s="1">
        <v>2084.415</v>
      </c>
      <c r="D98" s="1">
        <v>3255.45</v>
      </c>
      <c r="E98" s="16">
        <f>1174.897+E23+E96</f>
        <v>4533.3490000000002</v>
      </c>
      <c r="F98" s="16">
        <f>4135.063+F96</f>
        <v>4193.857</v>
      </c>
      <c r="G98" s="6">
        <v>1</v>
      </c>
      <c r="H98" s="1">
        <v>60</v>
      </c>
      <c r="I98" s="1" t="s">
        <v>34</v>
      </c>
      <c r="J98" s="1">
        <v>435.11500000000001</v>
      </c>
      <c r="K98" s="1">
        <f t="shared" si="24"/>
        <v>4098.2340000000004</v>
      </c>
      <c r="L98" s="1"/>
      <c r="M98" s="1"/>
      <c r="N98" s="1">
        <v>2000</v>
      </c>
      <c r="O98" s="1">
        <v>2714.1210900000019</v>
      </c>
      <c r="P98" s="1">
        <f t="shared" si="25"/>
        <v>906.66980000000001</v>
      </c>
      <c r="Q98" s="5">
        <v>1800</v>
      </c>
      <c r="R98" s="5">
        <f t="shared" si="35"/>
        <v>1200</v>
      </c>
      <c r="S98" s="5">
        <v>600</v>
      </c>
      <c r="T98" s="5"/>
      <c r="U98" s="1"/>
      <c r="V98" s="1">
        <f t="shared" si="26"/>
        <v>11.810229137443425</v>
      </c>
      <c r="W98" s="1">
        <f t="shared" si="27"/>
        <v>9.8249418807155617</v>
      </c>
      <c r="X98" s="1">
        <v>1002.0798</v>
      </c>
      <c r="Y98" s="1">
        <v>976.27819999999997</v>
      </c>
      <c r="Z98" s="1">
        <v>894.72440000000006</v>
      </c>
      <c r="AA98" s="1">
        <v>0</v>
      </c>
      <c r="AB98" s="1">
        <v>0</v>
      </c>
      <c r="AC98" s="1">
        <v>0</v>
      </c>
      <c r="AD98" s="1" t="s">
        <v>57</v>
      </c>
      <c r="AE98" s="1">
        <f t="shared" si="28"/>
        <v>1200</v>
      </c>
      <c r="AF98" s="1">
        <f t="shared" si="29"/>
        <v>600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 t="s">
        <v>140</v>
      </c>
      <c r="B99" s="1" t="s">
        <v>33</v>
      </c>
      <c r="C99" s="1">
        <v>906.68</v>
      </c>
      <c r="D99" s="1">
        <v>1343.51</v>
      </c>
      <c r="E99" s="16">
        <f>291.048+E26</f>
        <v>3955.6350000000002</v>
      </c>
      <c r="F99" s="16">
        <f>1959.142+F26</f>
        <v>1500.0940000000001</v>
      </c>
      <c r="G99" s="6">
        <v>1</v>
      </c>
      <c r="H99" s="1">
        <v>60</v>
      </c>
      <c r="I99" s="1" t="s">
        <v>136</v>
      </c>
      <c r="J99" s="1">
        <v>283.41000000000003</v>
      </c>
      <c r="K99" s="1">
        <f t="shared" si="24"/>
        <v>3672.2250000000004</v>
      </c>
      <c r="L99" s="1"/>
      <c r="M99" s="1"/>
      <c r="N99" s="1">
        <v>2060</v>
      </c>
      <c r="O99" s="1">
        <v>1739.282010000001</v>
      </c>
      <c r="P99" s="1">
        <f t="shared" si="25"/>
        <v>791.12700000000007</v>
      </c>
      <c r="Q99" s="5">
        <v>3800</v>
      </c>
      <c r="R99" s="5">
        <f t="shared" si="35"/>
        <v>2300</v>
      </c>
      <c r="S99" s="5">
        <v>1500</v>
      </c>
      <c r="T99" s="5"/>
      <c r="U99" s="1"/>
      <c r="V99" s="1">
        <f t="shared" si="26"/>
        <v>11.501789232323002</v>
      </c>
      <c r="W99" s="1">
        <f t="shared" si="27"/>
        <v>6.6985149160627815</v>
      </c>
      <c r="X99" s="1">
        <v>708.90220000000011</v>
      </c>
      <c r="Y99" s="1">
        <v>682.17219999999998</v>
      </c>
      <c r="Z99" s="1">
        <v>588.37940000000003</v>
      </c>
      <c r="AA99" s="1">
        <v>0</v>
      </c>
      <c r="AB99" s="1">
        <v>0</v>
      </c>
      <c r="AC99" s="1">
        <v>0</v>
      </c>
      <c r="AD99" s="1" t="s">
        <v>57</v>
      </c>
      <c r="AE99" s="1">
        <f t="shared" si="28"/>
        <v>2300</v>
      </c>
      <c r="AF99" s="1">
        <f t="shared" si="29"/>
        <v>1500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 t="s">
        <v>141</v>
      </c>
      <c r="B100" s="1" t="s">
        <v>41</v>
      </c>
      <c r="C100" s="1"/>
      <c r="D100" s="1">
        <v>30</v>
      </c>
      <c r="E100" s="1">
        <v>1</v>
      </c>
      <c r="F100" s="1">
        <v>29</v>
      </c>
      <c r="G100" s="6">
        <v>0.2</v>
      </c>
      <c r="H100" s="1" t="e">
        <v>#N/A</v>
      </c>
      <c r="I100" s="1" t="s">
        <v>34</v>
      </c>
      <c r="J100" s="1"/>
      <c r="K100" s="1">
        <f t="shared" si="24"/>
        <v>1</v>
      </c>
      <c r="L100" s="1"/>
      <c r="M100" s="1"/>
      <c r="N100" s="1"/>
      <c r="O100" s="1"/>
      <c r="P100" s="1">
        <f t="shared" si="25"/>
        <v>0.2</v>
      </c>
      <c r="Q100" s="5"/>
      <c r="R100" s="5">
        <f t="shared" si="35"/>
        <v>0</v>
      </c>
      <c r="S100" s="5"/>
      <c r="T100" s="5"/>
      <c r="U100" s="1"/>
      <c r="V100" s="1">
        <f t="shared" si="26"/>
        <v>145</v>
      </c>
      <c r="W100" s="1">
        <f t="shared" si="27"/>
        <v>145</v>
      </c>
      <c r="X100" s="1">
        <v>0.2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/>
      <c r="AE100" s="1">
        <f t="shared" si="28"/>
        <v>0</v>
      </c>
      <c r="AF100" s="1">
        <f t="shared" si="29"/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0" t="s">
        <v>142</v>
      </c>
      <c r="B101" s="10" t="s">
        <v>41</v>
      </c>
      <c r="C101" s="10">
        <v>61</v>
      </c>
      <c r="D101" s="10"/>
      <c r="E101" s="10">
        <v>2</v>
      </c>
      <c r="F101" s="10"/>
      <c r="G101" s="11">
        <v>0</v>
      </c>
      <c r="H101" s="10" t="e">
        <v>#N/A</v>
      </c>
      <c r="I101" s="10" t="s">
        <v>56</v>
      </c>
      <c r="J101" s="10">
        <v>4</v>
      </c>
      <c r="K101" s="10">
        <f t="shared" si="24"/>
        <v>-2</v>
      </c>
      <c r="L101" s="10"/>
      <c r="M101" s="10"/>
      <c r="N101" s="10"/>
      <c r="O101" s="10"/>
      <c r="P101" s="10">
        <f t="shared" si="25"/>
        <v>0.4</v>
      </c>
      <c r="Q101" s="12"/>
      <c r="R101" s="12"/>
      <c r="S101" s="12"/>
      <c r="T101" s="12"/>
      <c r="U101" s="10"/>
      <c r="V101" s="10">
        <f t="shared" si="26"/>
        <v>0</v>
      </c>
      <c r="W101" s="10">
        <f t="shared" si="27"/>
        <v>0</v>
      </c>
      <c r="X101" s="10">
        <v>0.4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/>
      <c r="AE101" s="10">
        <f t="shared" si="28"/>
        <v>0</v>
      </c>
      <c r="AF101" s="10">
        <f t="shared" si="29"/>
        <v>0</v>
      </c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</sheetData>
  <autoFilter ref="A3:AE101" xr:uid="{38732582-7170-48F8-A60A-78C5142DC13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2024-06-20T12:37:50Z</dcterms:created>
  <dcterms:modified xsi:type="dcterms:W3CDTF">2024-06-21T08:07:08Z</dcterms:modified>
</cp:coreProperties>
</file>