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7741316A-0512-4D7D-9EC3-A4BF7E62DD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0" i="1"/>
  <c r="R96" i="1"/>
  <c r="R95" i="1"/>
  <c r="AE95" i="1" s="1"/>
  <c r="R94" i="1"/>
  <c r="R93" i="1"/>
  <c r="AE93" i="1" s="1"/>
  <c r="R91" i="1"/>
  <c r="R89" i="1"/>
  <c r="R87" i="1"/>
  <c r="AE87" i="1" s="1"/>
  <c r="R86" i="1"/>
  <c r="R82" i="1"/>
  <c r="AE82" i="1" s="1"/>
  <c r="R77" i="1"/>
  <c r="R68" i="1"/>
  <c r="R67" i="1"/>
  <c r="AE67" i="1" s="1"/>
  <c r="R59" i="1"/>
  <c r="AE59" i="1" s="1"/>
  <c r="R54" i="1"/>
  <c r="R53" i="1"/>
  <c r="AE53" i="1" s="1"/>
  <c r="R51" i="1"/>
  <c r="AE51" i="1" s="1"/>
  <c r="R49" i="1"/>
  <c r="AE49" i="1" s="1"/>
  <c r="R47" i="1"/>
  <c r="AE47" i="1" s="1"/>
  <c r="R45" i="1"/>
  <c r="AE45" i="1" s="1"/>
  <c r="R44" i="1"/>
  <c r="R41" i="1"/>
  <c r="AE41" i="1" s="1"/>
  <c r="R40" i="1"/>
  <c r="R38" i="1"/>
  <c r="R34" i="1"/>
  <c r="R31" i="1"/>
  <c r="R30" i="1"/>
  <c r="R29" i="1"/>
  <c r="R26" i="1"/>
  <c r="R22" i="1"/>
  <c r="R20" i="1"/>
  <c r="R17" i="1"/>
  <c r="AE17" i="1" s="1"/>
  <c r="R16" i="1"/>
  <c r="R14" i="1"/>
  <c r="R13" i="1"/>
  <c r="AE13" i="1" s="1"/>
  <c r="R10" i="1"/>
  <c r="AE7" i="1"/>
  <c r="AE10" i="1"/>
  <c r="AE14" i="1"/>
  <c r="AE16" i="1"/>
  <c r="AE20" i="1"/>
  <c r="AE21" i="1"/>
  <c r="AE22" i="1"/>
  <c r="AE23" i="1"/>
  <c r="AE24" i="1"/>
  <c r="AE26" i="1"/>
  <c r="AE27" i="1"/>
  <c r="AE28" i="1"/>
  <c r="AE29" i="1"/>
  <c r="AE30" i="1"/>
  <c r="AE31" i="1"/>
  <c r="AE33" i="1"/>
  <c r="AE34" i="1"/>
  <c r="AE36" i="1"/>
  <c r="AE37" i="1"/>
  <c r="AE38" i="1"/>
  <c r="AE40" i="1"/>
  <c r="AE44" i="1"/>
  <c r="AE54" i="1"/>
  <c r="AE61" i="1"/>
  <c r="AE66" i="1"/>
  <c r="AE68" i="1"/>
  <c r="AE69" i="1"/>
  <c r="AE73" i="1"/>
  <c r="AE76" i="1"/>
  <c r="AE77" i="1"/>
  <c r="AE78" i="1"/>
  <c r="AE79" i="1"/>
  <c r="AE80" i="1"/>
  <c r="AE81" i="1"/>
  <c r="AE83" i="1"/>
  <c r="AE84" i="1"/>
  <c r="AE85" i="1"/>
  <c r="AE86" i="1"/>
  <c r="AE88" i="1"/>
  <c r="AE89" i="1"/>
  <c r="AE91" i="1"/>
  <c r="AE92" i="1"/>
  <c r="AE94" i="1"/>
  <c r="AE96" i="1"/>
  <c r="AE98" i="1"/>
  <c r="AE99" i="1"/>
  <c r="AE100" i="1"/>
  <c r="AE102" i="1"/>
  <c r="AE103" i="1"/>
  <c r="AE104" i="1"/>
  <c r="AE105" i="1"/>
  <c r="AE106" i="1"/>
  <c r="AE107" i="1"/>
  <c r="AE10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6" i="1"/>
  <c r="Q5" i="1"/>
  <c r="F101" i="1" l="1"/>
  <c r="E101" i="1"/>
  <c r="O101" i="1" s="1"/>
  <c r="F100" i="1"/>
  <c r="E100" i="1"/>
  <c r="O100" i="1" s="1"/>
  <c r="F97" i="1"/>
  <c r="E97" i="1"/>
  <c r="O97" i="1" s="1"/>
  <c r="E11" i="1"/>
  <c r="O11" i="1" s="1"/>
  <c r="V11" i="1" s="1"/>
  <c r="E12" i="1"/>
  <c r="O12" i="1" s="1"/>
  <c r="E8" i="1"/>
  <c r="O8" i="1" s="1"/>
  <c r="F94" i="1"/>
  <c r="E94" i="1"/>
  <c r="O94" i="1" s="1"/>
  <c r="O7" i="1"/>
  <c r="V7" i="1" s="1"/>
  <c r="O9" i="1"/>
  <c r="V9" i="1" s="1"/>
  <c r="O10" i="1"/>
  <c r="O13" i="1"/>
  <c r="V13" i="1" s="1"/>
  <c r="O14" i="1"/>
  <c r="O15" i="1"/>
  <c r="V15" i="1" s="1"/>
  <c r="O16" i="1"/>
  <c r="O17" i="1"/>
  <c r="V17" i="1" s="1"/>
  <c r="O18" i="1"/>
  <c r="O19" i="1"/>
  <c r="V19" i="1" s="1"/>
  <c r="O20" i="1"/>
  <c r="O21" i="1"/>
  <c r="V21" i="1" s="1"/>
  <c r="O22" i="1"/>
  <c r="O23" i="1"/>
  <c r="V23" i="1" s="1"/>
  <c r="O24" i="1"/>
  <c r="U24" i="1" s="1"/>
  <c r="O25" i="1"/>
  <c r="O26" i="1"/>
  <c r="O27" i="1"/>
  <c r="V27" i="1" s="1"/>
  <c r="O28" i="1"/>
  <c r="U28" i="1" s="1"/>
  <c r="O29" i="1"/>
  <c r="O30" i="1"/>
  <c r="O31" i="1"/>
  <c r="O32" i="1"/>
  <c r="P32" i="1" s="1"/>
  <c r="R32" i="1" s="1"/>
  <c r="AE32" i="1" s="1"/>
  <c r="O33" i="1"/>
  <c r="V33" i="1" s="1"/>
  <c r="O34" i="1"/>
  <c r="O35" i="1"/>
  <c r="V35" i="1" s="1"/>
  <c r="O36" i="1"/>
  <c r="U36" i="1" s="1"/>
  <c r="O37" i="1"/>
  <c r="V37" i="1" s="1"/>
  <c r="O38" i="1"/>
  <c r="O39" i="1"/>
  <c r="V39" i="1" s="1"/>
  <c r="O40" i="1"/>
  <c r="O41" i="1"/>
  <c r="V41" i="1" s="1"/>
  <c r="O42" i="1"/>
  <c r="O43" i="1"/>
  <c r="V43" i="1" s="1"/>
  <c r="O44" i="1"/>
  <c r="O45" i="1"/>
  <c r="V45" i="1" s="1"/>
  <c r="O46" i="1"/>
  <c r="O47" i="1"/>
  <c r="V47" i="1" s="1"/>
  <c r="O48" i="1"/>
  <c r="O49" i="1"/>
  <c r="V49" i="1" s="1"/>
  <c r="O50" i="1"/>
  <c r="O51" i="1"/>
  <c r="V51" i="1" s="1"/>
  <c r="O52" i="1"/>
  <c r="O53" i="1"/>
  <c r="V53" i="1" s="1"/>
  <c r="O54" i="1"/>
  <c r="O55" i="1"/>
  <c r="V55" i="1" s="1"/>
  <c r="O56" i="1"/>
  <c r="O57" i="1"/>
  <c r="V57" i="1" s="1"/>
  <c r="O58" i="1"/>
  <c r="O59" i="1"/>
  <c r="V59" i="1" s="1"/>
  <c r="O60" i="1"/>
  <c r="O61" i="1"/>
  <c r="V61" i="1" s="1"/>
  <c r="O62" i="1"/>
  <c r="P62" i="1" s="1"/>
  <c r="R62" i="1" s="1"/>
  <c r="AE62" i="1" s="1"/>
  <c r="O63" i="1"/>
  <c r="O64" i="1"/>
  <c r="P64" i="1" s="1"/>
  <c r="R64" i="1" s="1"/>
  <c r="AE64" i="1" s="1"/>
  <c r="O65" i="1"/>
  <c r="O66" i="1"/>
  <c r="U66" i="1" s="1"/>
  <c r="O67" i="1"/>
  <c r="V67" i="1" s="1"/>
  <c r="O68" i="1"/>
  <c r="O69" i="1"/>
  <c r="V69" i="1" s="1"/>
  <c r="O70" i="1"/>
  <c r="P70" i="1" s="1"/>
  <c r="R70" i="1" s="1"/>
  <c r="AE70" i="1" s="1"/>
  <c r="O71" i="1"/>
  <c r="O72" i="1"/>
  <c r="V72" i="1" s="1"/>
  <c r="O73" i="1"/>
  <c r="V73" i="1" s="1"/>
  <c r="O74" i="1"/>
  <c r="O75" i="1"/>
  <c r="V75" i="1" s="1"/>
  <c r="O76" i="1"/>
  <c r="V76" i="1" s="1"/>
  <c r="O77" i="1"/>
  <c r="O78" i="1"/>
  <c r="V78" i="1" s="1"/>
  <c r="O79" i="1"/>
  <c r="V79" i="1" s="1"/>
  <c r="O80" i="1"/>
  <c r="V80" i="1" s="1"/>
  <c r="O81" i="1"/>
  <c r="V81" i="1" s="1"/>
  <c r="O82" i="1"/>
  <c r="V82" i="1" s="1"/>
  <c r="O83" i="1"/>
  <c r="V83" i="1" s="1"/>
  <c r="O84" i="1"/>
  <c r="V84" i="1" s="1"/>
  <c r="O85" i="1"/>
  <c r="V85" i="1" s="1"/>
  <c r="O86" i="1"/>
  <c r="O87" i="1"/>
  <c r="V87" i="1" s="1"/>
  <c r="O88" i="1"/>
  <c r="V88" i="1" s="1"/>
  <c r="O89" i="1"/>
  <c r="O90" i="1"/>
  <c r="V90" i="1" s="1"/>
  <c r="O91" i="1"/>
  <c r="O92" i="1"/>
  <c r="V92" i="1" s="1"/>
  <c r="O93" i="1"/>
  <c r="V93" i="1" s="1"/>
  <c r="O95" i="1"/>
  <c r="V95" i="1" s="1"/>
  <c r="O96" i="1"/>
  <c r="O98" i="1"/>
  <c r="V98" i="1" s="1"/>
  <c r="O99" i="1"/>
  <c r="V99" i="1" s="1"/>
  <c r="O102" i="1"/>
  <c r="O103" i="1"/>
  <c r="V103" i="1" s="1"/>
  <c r="O104" i="1"/>
  <c r="V104" i="1" s="1"/>
  <c r="O105" i="1"/>
  <c r="V105" i="1" s="1"/>
  <c r="O106" i="1"/>
  <c r="V106" i="1" s="1"/>
  <c r="O107" i="1"/>
  <c r="V107" i="1" s="1"/>
  <c r="O108" i="1"/>
  <c r="V108" i="1" s="1"/>
  <c r="O6" i="1"/>
  <c r="V6" i="1" s="1"/>
  <c r="P11" i="1" l="1"/>
  <c r="R11" i="1" s="1"/>
  <c r="AE11" i="1" s="1"/>
  <c r="P15" i="1"/>
  <c r="R15" i="1" s="1"/>
  <c r="AE15" i="1" s="1"/>
  <c r="P97" i="1"/>
  <c r="R97" i="1" s="1"/>
  <c r="AE97" i="1" s="1"/>
  <c r="P101" i="1"/>
  <c r="R101" i="1" s="1"/>
  <c r="AE101" i="1" s="1"/>
  <c r="V96" i="1"/>
  <c r="V91" i="1"/>
  <c r="V89" i="1"/>
  <c r="V77" i="1"/>
  <c r="V71" i="1"/>
  <c r="P71" i="1"/>
  <c r="R71" i="1" s="1"/>
  <c r="AE71" i="1" s="1"/>
  <c r="V65" i="1"/>
  <c r="P65" i="1"/>
  <c r="R65" i="1" s="1"/>
  <c r="AE65" i="1" s="1"/>
  <c r="V63" i="1"/>
  <c r="P63" i="1"/>
  <c r="R63" i="1" s="1"/>
  <c r="AE63" i="1" s="1"/>
  <c r="V31" i="1"/>
  <c r="V29" i="1"/>
  <c r="V25" i="1"/>
  <c r="P25" i="1"/>
  <c r="R25" i="1" s="1"/>
  <c r="AE25" i="1" s="1"/>
  <c r="P12" i="1"/>
  <c r="R12" i="1" s="1"/>
  <c r="AE12" i="1" s="1"/>
  <c r="P6" i="1"/>
  <c r="R6" i="1" s="1"/>
  <c r="P19" i="1"/>
  <c r="R19" i="1" s="1"/>
  <c r="AE19" i="1" s="1"/>
  <c r="P39" i="1"/>
  <c r="R39" i="1" s="1"/>
  <c r="AE39" i="1" s="1"/>
  <c r="P43" i="1"/>
  <c r="R43" i="1" s="1"/>
  <c r="AE43" i="1" s="1"/>
  <c r="P55" i="1"/>
  <c r="R55" i="1" s="1"/>
  <c r="AE55" i="1" s="1"/>
  <c r="P75" i="1"/>
  <c r="R75" i="1" s="1"/>
  <c r="AE75" i="1" s="1"/>
  <c r="V102" i="1"/>
  <c r="V86" i="1"/>
  <c r="V74" i="1"/>
  <c r="P74" i="1"/>
  <c r="R74" i="1" s="1"/>
  <c r="AE74" i="1" s="1"/>
  <c r="P60" i="1"/>
  <c r="R60" i="1" s="1"/>
  <c r="AE60" i="1" s="1"/>
  <c r="P58" i="1"/>
  <c r="R58" i="1" s="1"/>
  <c r="AE58" i="1" s="1"/>
  <c r="P9" i="1"/>
  <c r="R9" i="1" s="1"/>
  <c r="AE9" i="1" s="1"/>
  <c r="P35" i="1"/>
  <c r="R35" i="1" s="1"/>
  <c r="AE35" i="1" s="1"/>
  <c r="P57" i="1"/>
  <c r="R57" i="1" s="1"/>
  <c r="AE57" i="1" s="1"/>
  <c r="P72" i="1"/>
  <c r="R72" i="1" s="1"/>
  <c r="AE72" i="1" s="1"/>
  <c r="P90" i="1"/>
  <c r="R90" i="1" s="1"/>
  <c r="AE90" i="1" s="1"/>
  <c r="U44" i="1"/>
  <c r="U40" i="1"/>
  <c r="U14" i="1"/>
  <c r="P8" i="1"/>
  <c r="R8" i="1" s="1"/>
  <c r="AE8" i="1" s="1"/>
  <c r="P18" i="1"/>
  <c r="R18" i="1" s="1"/>
  <c r="AE18" i="1" s="1"/>
  <c r="P42" i="1"/>
  <c r="R42" i="1" s="1"/>
  <c r="AE42" i="1" s="1"/>
  <c r="P46" i="1"/>
  <c r="R46" i="1" s="1"/>
  <c r="AE46" i="1" s="1"/>
  <c r="P48" i="1"/>
  <c r="R48" i="1" s="1"/>
  <c r="AE48" i="1" s="1"/>
  <c r="P50" i="1"/>
  <c r="R50" i="1" s="1"/>
  <c r="AE50" i="1" s="1"/>
  <c r="P52" i="1"/>
  <c r="R52" i="1" s="1"/>
  <c r="AE52" i="1" s="1"/>
  <c r="P56" i="1"/>
  <c r="R56" i="1" s="1"/>
  <c r="AE56" i="1" s="1"/>
  <c r="U70" i="1"/>
  <c r="U64" i="1"/>
  <c r="U62" i="1"/>
  <c r="U32" i="1"/>
  <c r="U30" i="1"/>
  <c r="U26" i="1"/>
  <c r="U22" i="1"/>
  <c r="V101" i="1"/>
  <c r="V100" i="1"/>
  <c r="V97" i="1"/>
  <c r="V94" i="1"/>
  <c r="U69" i="1"/>
  <c r="U53" i="1"/>
  <c r="U37" i="1"/>
  <c r="U21" i="1"/>
  <c r="U61" i="1"/>
  <c r="U13" i="1"/>
  <c r="U41" i="1"/>
  <c r="U33" i="1"/>
  <c r="U108" i="1"/>
  <c r="U106" i="1"/>
  <c r="U104" i="1"/>
  <c r="U99" i="1"/>
  <c r="U95" i="1"/>
  <c r="U93" i="1"/>
  <c r="U89" i="1"/>
  <c r="U87" i="1"/>
  <c r="U85" i="1"/>
  <c r="U83" i="1"/>
  <c r="U81" i="1"/>
  <c r="U79" i="1"/>
  <c r="U78" i="1"/>
  <c r="U76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07" i="1"/>
  <c r="U105" i="1"/>
  <c r="U103" i="1"/>
  <c r="U102" i="1"/>
  <c r="U100" i="1"/>
  <c r="U98" i="1"/>
  <c r="U94" i="1"/>
  <c r="U92" i="1"/>
  <c r="U88" i="1"/>
  <c r="U86" i="1"/>
  <c r="U84" i="1"/>
  <c r="U82" i="1"/>
  <c r="U80" i="1"/>
  <c r="U77" i="1"/>
  <c r="U73" i="1"/>
  <c r="U67" i="1"/>
  <c r="U59" i="1"/>
  <c r="U51" i="1"/>
  <c r="U27" i="1"/>
  <c r="U23" i="1"/>
  <c r="U7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E6" i="1" l="1"/>
  <c r="AE5" i="1" s="1"/>
  <c r="R5" i="1"/>
  <c r="U43" i="1"/>
  <c r="U19" i="1"/>
  <c r="U57" i="1"/>
  <c r="U35" i="1"/>
  <c r="U74" i="1"/>
  <c r="U101" i="1"/>
  <c r="U45" i="1"/>
  <c r="U8" i="1"/>
  <c r="U18" i="1"/>
  <c r="U56" i="1"/>
  <c r="U6" i="1"/>
  <c r="U97" i="1"/>
  <c r="U9" i="1"/>
  <c r="U48" i="1"/>
  <c r="U11" i="1"/>
  <c r="U90" i="1"/>
  <c r="U25" i="1"/>
  <c r="U34" i="1"/>
  <c r="U52" i="1"/>
  <c r="AD5" i="1"/>
  <c r="P5" i="1"/>
  <c r="U15" i="1"/>
  <c r="U31" i="1"/>
  <c r="U39" i="1"/>
  <c r="U47" i="1"/>
  <c r="U55" i="1"/>
  <c r="U63" i="1"/>
  <c r="U71" i="1"/>
  <c r="U75" i="1"/>
  <c r="U96" i="1"/>
  <c r="U72" i="1"/>
  <c r="U91" i="1"/>
  <c r="U17" i="1"/>
  <c r="U49" i="1"/>
  <c r="U65" i="1"/>
  <c r="U29" i="1"/>
  <c r="U10" i="1"/>
  <c r="U16" i="1"/>
  <c r="U20" i="1"/>
  <c r="U38" i="1"/>
  <c r="U42" i="1"/>
  <c r="U46" i="1"/>
  <c r="U50" i="1"/>
  <c r="U54" i="1"/>
  <c r="U58" i="1"/>
  <c r="U60" i="1"/>
  <c r="U68" i="1"/>
  <c r="U12" i="1"/>
  <c r="K5" i="1"/>
</calcChain>
</file>

<file path=xl/sharedStrings.xml><?xml version="1.0" encoding="utf-8"?>
<sst xmlns="http://schemas.openxmlformats.org/spreadsheetml/2006/main" count="384" uniqueCount="150">
  <si>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</si>
  <si>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</si>
  <si>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</si>
  <si>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</si>
  <si>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</si>
  <si>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</si>
  <si>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</si>
  <si>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</si>
  <si>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</si>
  <si>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</si>
  <si>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</si>
  <si>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</si>
  <si>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</si>
  <si>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</si>
  <si>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</si>
  <si>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</si>
  <si>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</si>
  <si>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</si>
  <si>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</si>
  <si>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</si>
  <si>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</si>
  <si>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</si>
  <si>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</si>
  <si>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</si>
  <si>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26,06,</t>
  </si>
  <si>
    <t>20,06,</t>
  </si>
  <si>
    <t>19,06,</t>
  </si>
  <si>
    <t>13,06,</t>
  </si>
  <si>
    <t>12,06,</t>
  </si>
  <si>
    <t>06,06,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</si>
  <si>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</si>
  <si>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</si>
  <si>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</si>
  <si>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</si>
  <si>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</si>
  <si>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</si>
  <si>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</si>
  <si>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</si>
  <si>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</si>
  <si>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</si>
  <si>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</si>
  <si>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</si>
  <si>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</si>
  <si>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</si>
  <si>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</si>
  <si>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</si>
  <si>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</si>
  <si>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</si>
  <si>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</si>
  <si>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</si>
  <si>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</si>
  <si>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</si>
  <si>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</si>
  <si>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</si>
  <si>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</si>
  <si>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</si>
  <si>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</si>
  <si>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</si>
  <si>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</si>
  <si>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</si>
  <si>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</si>
  <si>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</si>
  <si>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</si>
  <si>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</si>
  <si>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</si>
  <si>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</si>
  <si>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</si>
  <si>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</si>
  <si>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</si>
  <si>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</si>
  <si>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</si>
  <si>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</si>
  <si>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</si>
  <si>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</si>
  <si>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</si>
  <si>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</si>
  <si>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</si>
  <si>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</si>
  <si>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</si>
  <si>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</si>
  <si>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</si>
  <si>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</si>
  <si>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</si>
  <si>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</si>
  <si>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</si>
  <si>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</si>
  <si>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</si>
  <si>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</si>
  <si>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</si>
  <si>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</si>
  <si>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</si>
  <si>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</si>
  <si>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</si>
  <si>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</si>
  <si>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</si>
  <si>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</si>
  <si>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</si>
  <si>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</si>
  <si>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</si>
  <si>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</si>
  <si>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</si>
  <si>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</si>
  <si>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</si>
  <si>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</si>
  <si>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</si>
  <si>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</si>
  <si>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</si>
  <si>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</si>
  <si>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</si>
  <si>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</si>
  <si>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</si>
  <si>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</si>
  <si>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</si>
  <si>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</si>
  <si>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</si>
  <si>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</si>
  <si>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</si>
  <si>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</si>
  <si>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</si>
  <si>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</si>
  <si>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</si>
  <si>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</si>
  <si>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не правильно поставлен приход ==&gt; 032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</si>
  <si>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</si>
  <si>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</si>
  <si>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</si>
  <si>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</si>
  <si>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</si>
  <si>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</si>
  <si>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</si>
  <si>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</si>
  <si>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</si>
  <si>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</si>
  <si>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</si>
  <si>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</si>
  <si>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</si>
  <si>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</si>
  <si>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</si>
  <si>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</si>
  <si>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</si>
  <si>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</si>
  <si>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255 Сосиски Молочные для завтрака ТМ Особый рецепт в оболочке полиам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</si>
  <si>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</si>
  <si>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</si>
  <si>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</si>
  <si>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</t>
    </r>
  </si>
  <si>
    <t>нужно увеличить продажи</t>
  </si>
  <si>
    <t>заказ</t>
  </si>
  <si>
    <t>29,06,(1)</t>
  </si>
  <si>
    <t>29,06,(2)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</si>
</sst>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5" sqref="AC15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.140625" style="8" customWidth="1"/>
    <col min="8" max="8" width="5.140625" customWidth="1"/>
    <col min="9" max="9" width="21.28515625" customWidth="1"/>
    <col min="10" max="11" width="6.85546875" customWidth="1"/>
    <col min="12" max="13" width="1.140625" customWidth="1"/>
    <col min="14" max="15" width="6.28515625" customWidth="1"/>
    <col min="16" max="19" width="6.85546875" customWidth="1"/>
    <col min="20" max="20" width="22" customWidth="1"/>
    <col min="21" max="22" width="5.140625" customWidth="1"/>
    <col min="23" max="28" width="6.140625" customWidth="1"/>
    <col min="29" max="29" width="36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148</v>
      </c>
      <c r="R4" s="1" t="s">
        <v>149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148</v>
      </c>
      <c r="AE4" s="1" t="s">
        <v>149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19869.957999999999</v>
      </c>
      <c r="F5" s="4">
        <f>SUM(F6:F498)</f>
        <v>18981.219000000001</v>
      </c>
      <c r="G5" s="6"/>
      <c r="H5" s="1"/>
      <c r="I5" s="1"/>
      <c r="J5" s="4">
        <f t="shared" ref="J5:S5" si="0">SUM(J6:J498)</f>
        <v>17288.399999999998</v>
      </c>
      <c r="K5" s="4">
        <f t="shared" si="0"/>
        <v>2581.558</v>
      </c>
      <c r="L5" s="4">
        <f t="shared" si="0"/>
        <v>0</v>
      </c>
      <c r="M5" s="4">
        <f t="shared" si="0"/>
        <v>0</v>
      </c>
      <c r="N5" s="4">
        <f t="shared" si="0"/>
        <v>5387.7380999999987</v>
      </c>
      <c r="O5" s="4">
        <f t="shared" si="0"/>
        <v>3973.9915999999989</v>
      </c>
      <c r="P5" s="4">
        <f t="shared" si="0"/>
        <v>13086.450200000001</v>
      </c>
      <c r="Q5" s="4">
        <f t="shared" si="0"/>
        <v>3100</v>
      </c>
      <c r="R5" s="4">
        <f t="shared" si="0"/>
        <v>9986.4502000000011</v>
      </c>
      <c r="S5" s="4">
        <f t="shared" si="0"/>
        <v>0</v>
      </c>
      <c r="T5" s="1"/>
      <c r="U5" s="1"/>
      <c r="V5" s="1"/>
      <c r="W5" s="4">
        <f t="shared" ref="W5:AB5" si="1">SUM(W6:W498)</f>
        <v>3526.6200000000003</v>
      </c>
      <c r="X5" s="4">
        <f t="shared" si="1"/>
        <v>3542.5439999999994</v>
      </c>
      <c r="Y5" s="4">
        <f t="shared" si="1"/>
        <v>3273.230399999999</v>
      </c>
      <c r="Z5" s="4">
        <f t="shared" si="1"/>
        <v>3060.3815999999988</v>
      </c>
      <c r="AA5" s="4">
        <f t="shared" si="1"/>
        <v>3420.6966000000007</v>
      </c>
      <c r="AB5" s="4">
        <f t="shared" si="1"/>
        <v>3452.4678000000013</v>
      </c>
      <c r="AC5" s="1"/>
      <c r="AD5" s="4">
        <f>SUM(AD6:AD498)</f>
        <v>2200</v>
      </c>
      <c r="AE5" s="4">
        <f>SUM(AE6:AE498)</f>
        <v>7497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150.05799999999999</v>
      </c>
      <c r="D6" s="1">
        <v>137.488</v>
      </c>
      <c r="E6" s="1">
        <v>144.16300000000001</v>
      </c>
      <c r="F6" s="1">
        <v>118.798</v>
      </c>
      <c r="G6" s="6">
        <v>1</v>
      </c>
      <c r="H6" s="1">
        <v>50</v>
      </c>
      <c r="I6" s="1" t="s">
        <v>33</v>
      </c>
      <c r="J6" s="1">
        <v>130.94999999999999</v>
      </c>
      <c r="K6" s="1">
        <f t="shared" ref="K6:K37" si="2">E6-J6</f>
        <v>13.213000000000022</v>
      </c>
      <c r="L6" s="1"/>
      <c r="M6" s="1"/>
      <c r="N6" s="1"/>
      <c r="O6" s="1">
        <f>E6/5</f>
        <v>28.832600000000003</v>
      </c>
      <c r="P6" s="5">
        <f>10*O6-N6-F6</f>
        <v>169.52800000000002</v>
      </c>
      <c r="Q6" s="5"/>
      <c r="R6" s="5">
        <f>P6-Q6</f>
        <v>169.52800000000002</v>
      </c>
      <c r="S6" s="5"/>
      <c r="T6" s="1"/>
      <c r="U6" s="1">
        <f>(F6+N6+P6)/O6</f>
        <v>10</v>
      </c>
      <c r="V6" s="1">
        <f>(F6+N6)/O6</f>
        <v>4.1202666426198116</v>
      </c>
      <c r="W6" s="1">
        <v>17.2944</v>
      </c>
      <c r="X6" s="1">
        <v>13.539199999999999</v>
      </c>
      <c r="Y6" s="1">
        <v>20.139199999999999</v>
      </c>
      <c r="Z6" s="1">
        <v>20.141200000000001</v>
      </c>
      <c r="AA6" s="1">
        <v>25.534400000000002</v>
      </c>
      <c r="AB6" s="1">
        <v>27.584</v>
      </c>
      <c r="AC6" s="1"/>
      <c r="AD6" s="1">
        <f>ROUND(Q6*G6,0)</f>
        <v>0</v>
      </c>
      <c r="AE6" s="1">
        <f>ROUND(R6*G6,0)</f>
        <v>170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34</v>
      </c>
      <c r="B7" s="13" t="s">
        <v>32</v>
      </c>
      <c r="C7" s="13"/>
      <c r="D7" s="13"/>
      <c r="E7" s="13"/>
      <c r="F7" s="13"/>
      <c r="G7" s="14">
        <v>0</v>
      </c>
      <c r="H7" s="13">
        <v>30</v>
      </c>
      <c r="I7" s="13" t="s">
        <v>33</v>
      </c>
      <c r="J7" s="13"/>
      <c r="K7" s="13">
        <f t="shared" si="2"/>
        <v>0</v>
      </c>
      <c r="L7" s="13"/>
      <c r="M7" s="13"/>
      <c r="N7" s="13"/>
      <c r="O7" s="13">
        <f t="shared" ref="O7:O70" si="3">E7/5</f>
        <v>0</v>
      </c>
      <c r="P7" s="15"/>
      <c r="Q7" s="15"/>
      <c r="R7" s="15"/>
      <c r="S7" s="15"/>
      <c r="T7" s="13"/>
      <c r="U7" s="13" t="e">
        <f t="shared" ref="U7:U70" si="4">(F7+N7+P7)/O7</f>
        <v>#DIV/0!</v>
      </c>
      <c r="V7" s="13" t="e">
        <f t="shared" ref="V7:V70" si="5">(F7+N7)/O7</f>
        <v>#DIV/0!</v>
      </c>
      <c r="W7" s="13">
        <v>-0.33739999999999998</v>
      </c>
      <c r="X7" s="13">
        <v>-0.33739999999999998</v>
      </c>
      <c r="Y7" s="13">
        <v>0.6804</v>
      </c>
      <c r="Z7" s="13">
        <v>0.6804</v>
      </c>
      <c r="AA7" s="13">
        <v>0.61080000000000001</v>
      </c>
      <c r="AB7" s="13">
        <v>0.61080000000000001</v>
      </c>
      <c r="AC7" s="13" t="s">
        <v>35</v>
      </c>
      <c r="AD7" s="13">
        <f t="shared" ref="AD7:AD70" si="6">ROUND(Q7*G7,0)</f>
        <v>0</v>
      </c>
      <c r="AE7" s="13">
        <f t="shared" ref="AE7:AE70" si="7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11.96</v>
      </c>
      <c r="D8" s="1">
        <v>163.279</v>
      </c>
      <c r="E8" s="17">
        <f>90.453+E103</f>
        <v>95.814999999999998</v>
      </c>
      <c r="F8" s="1">
        <v>75.888000000000005</v>
      </c>
      <c r="G8" s="6">
        <v>1</v>
      </c>
      <c r="H8" s="1">
        <v>45</v>
      </c>
      <c r="I8" s="1" t="s">
        <v>33</v>
      </c>
      <c r="J8" s="1">
        <v>83.25</v>
      </c>
      <c r="K8" s="1">
        <f t="shared" si="2"/>
        <v>12.564999999999998</v>
      </c>
      <c r="L8" s="1"/>
      <c r="M8" s="1"/>
      <c r="N8" s="1">
        <v>30</v>
      </c>
      <c r="O8" s="1">
        <f t="shared" si="3"/>
        <v>19.163</v>
      </c>
      <c r="P8" s="5">
        <f t="shared" ref="P8:P19" si="8">10*O8-N8-F8</f>
        <v>85.74199999999999</v>
      </c>
      <c r="Q8" s="5"/>
      <c r="R8" s="5">
        <f t="shared" ref="R8:R20" si="9">P8-Q8</f>
        <v>85.74199999999999</v>
      </c>
      <c r="S8" s="5"/>
      <c r="T8" s="1"/>
      <c r="U8" s="1">
        <f t="shared" si="4"/>
        <v>10</v>
      </c>
      <c r="V8" s="1">
        <f t="shared" si="5"/>
        <v>5.5256483849084175</v>
      </c>
      <c r="W8" s="1">
        <v>14.078799999999999</v>
      </c>
      <c r="X8" s="1">
        <v>16.1782</v>
      </c>
      <c r="Y8" s="1">
        <v>19.564399999999999</v>
      </c>
      <c r="Z8" s="1">
        <v>18.7438</v>
      </c>
      <c r="AA8" s="1">
        <v>14.1412</v>
      </c>
      <c r="AB8" s="1">
        <v>14.8994</v>
      </c>
      <c r="AC8" s="1"/>
      <c r="AD8" s="1">
        <f t="shared" si="6"/>
        <v>0</v>
      </c>
      <c r="AE8" s="1">
        <f t="shared" si="7"/>
        <v>86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50.454000000000001</v>
      </c>
      <c r="D9" s="1">
        <v>197.98</v>
      </c>
      <c r="E9" s="1">
        <v>147.435</v>
      </c>
      <c r="F9" s="1">
        <v>73.926000000000002</v>
      </c>
      <c r="G9" s="6">
        <v>1</v>
      </c>
      <c r="H9" s="1">
        <v>45</v>
      </c>
      <c r="I9" s="1" t="s">
        <v>33</v>
      </c>
      <c r="J9" s="1">
        <v>123.35</v>
      </c>
      <c r="K9" s="1">
        <f t="shared" si="2"/>
        <v>24.085000000000008</v>
      </c>
      <c r="L9" s="1"/>
      <c r="M9" s="1"/>
      <c r="N9" s="1"/>
      <c r="O9" s="1">
        <f t="shared" si="3"/>
        <v>29.487000000000002</v>
      </c>
      <c r="P9" s="5">
        <f t="shared" si="8"/>
        <v>220.94400000000002</v>
      </c>
      <c r="Q9" s="5"/>
      <c r="R9" s="5">
        <f t="shared" si="9"/>
        <v>220.94400000000002</v>
      </c>
      <c r="S9" s="5"/>
      <c r="T9" s="1"/>
      <c r="U9" s="1">
        <f t="shared" si="4"/>
        <v>10</v>
      </c>
      <c r="V9" s="1">
        <f t="shared" si="5"/>
        <v>2.5070709126055548</v>
      </c>
      <c r="W9" s="1">
        <v>11.301600000000001</v>
      </c>
      <c r="X9" s="1">
        <v>9.8569999999999993</v>
      </c>
      <c r="Y9" s="1">
        <v>20.183399999999999</v>
      </c>
      <c r="Z9" s="1">
        <v>22.9468</v>
      </c>
      <c r="AA9" s="1">
        <v>19.564599999999999</v>
      </c>
      <c r="AB9" s="1">
        <v>20.196999999999999</v>
      </c>
      <c r="AC9" s="1"/>
      <c r="AD9" s="1">
        <f t="shared" si="6"/>
        <v>0</v>
      </c>
      <c r="AE9" s="1">
        <f t="shared" si="7"/>
        <v>221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1.2729999999999999</v>
      </c>
      <c r="D10" s="1">
        <v>80.204999999999998</v>
      </c>
      <c r="E10" s="1">
        <v>22.785</v>
      </c>
      <c r="F10" s="1">
        <v>57.19</v>
      </c>
      <c r="G10" s="6">
        <v>1</v>
      </c>
      <c r="H10" s="1">
        <v>40</v>
      </c>
      <c r="I10" s="1" t="s">
        <v>33</v>
      </c>
      <c r="J10" s="1">
        <v>21.15</v>
      </c>
      <c r="K10" s="1">
        <f t="shared" si="2"/>
        <v>1.6350000000000016</v>
      </c>
      <c r="L10" s="1"/>
      <c r="M10" s="1"/>
      <c r="N10" s="1"/>
      <c r="O10" s="1">
        <f t="shared" si="3"/>
        <v>4.5570000000000004</v>
      </c>
      <c r="P10" s="5"/>
      <c r="Q10" s="5"/>
      <c r="R10" s="5">
        <f t="shared" si="9"/>
        <v>0</v>
      </c>
      <c r="S10" s="5"/>
      <c r="T10" s="1"/>
      <c r="U10" s="1">
        <f t="shared" si="4"/>
        <v>12.549923195084483</v>
      </c>
      <c r="V10" s="1">
        <f t="shared" si="5"/>
        <v>12.549923195084483</v>
      </c>
      <c r="W10" s="1">
        <v>4.3084000000000007</v>
      </c>
      <c r="X10" s="1">
        <v>5.0602</v>
      </c>
      <c r="Y10" s="1">
        <v>4.9584000000000001</v>
      </c>
      <c r="Z10" s="1">
        <v>5.2126000000000001</v>
      </c>
      <c r="AA10" s="1">
        <v>3.806</v>
      </c>
      <c r="AB10" s="1">
        <v>2.8</v>
      </c>
      <c r="AC10" s="1"/>
      <c r="AD10" s="1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124</v>
      </c>
      <c r="D11" s="1">
        <v>104</v>
      </c>
      <c r="E11" s="17">
        <f>190.348+E106</f>
        <v>196.34800000000001</v>
      </c>
      <c r="F11" s="1">
        <v>-2</v>
      </c>
      <c r="G11" s="6">
        <v>0.45</v>
      </c>
      <c r="H11" s="1">
        <v>45</v>
      </c>
      <c r="I11" s="1" t="s">
        <v>33</v>
      </c>
      <c r="J11" s="1">
        <v>199</v>
      </c>
      <c r="K11" s="1">
        <f t="shared" si="2"/>
        <v>-2.6519999999999868</v>
      </c>
      <c r="L11" s="1"/>
      <c r="M11" s="1"/>
      <c r="N11" s="1">
        <v>35</v>
      </c>
      <c r="O11" s="1">
        <f t="shared" si="3"/>
        <v>39.269600000000004</v>
      </c>
      <c r="P11" s="5">
        <f>8*O11-N11-F11</f>
        <v>281.15680000000003</v>
      </c>
      <c r="Q11" s="5"/>
      <c r="R11" s="5">
        <f t="shared" si="9"/>
        <v>281.15680000000003</v>
      </c>
      <c r="S11" s="5"/>
      <c r="T11" s="1"/>
      <c r="U11" s="1">
        <f t="shared" si="4"/>
        <v>8</v>
      </c>
      <c r="V11" s="1">
        <f t="shared" si="5"/>
        <v>0.84034469411453128</v>
      </c>
      <c r="W11" s="1">
        <v>21</v>
      </c>
      <c r="X11" s="1">
        <v>21.6</v>
      </c>
      <c r="Y11" s="1">
        <v>15.4</v>
      </c>
      <c r="Z11" s="1">
        <v>13</v>
      </c>
      <c r="AA11" s="1">
        <v>28.8</v>
      </c>
      <c r="AB11" s="1">
        <v>28.8</v>
      </c>
      <c r="AC11" s="1"/>
      <c r="AD11" s="1">
        <f t="shared" si="6"/>
        <v>0</v>
      </c>
      <c r="AE11" s="1">
        <f t="shared" si="7"/>
        <v>127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40</v>
      </c>
      <c r="C12" s="1">
        <v>78</v>
      </c>
      <c r="D12" s="1">
        <v>372</v>
      </c>
      <c r="E12" s="17">
        <f>252+E104</f>
        <v>258</v>
      </c>
      <c r="F12" s="1">
        <v>129</v>
      </c>
      <c r="G12" s="6">
        <v>0.45</v>
      </c>
      <c r="H12" s="1">
        <v>45</v>
      </c>
      <c r="I12" s="1" t="s">
        <v>33</v>
      </c>
      <c r="J12" s="1">
        <v>247</v>
      </c>
      <c r="K12" s="1">
        <f t="shared" si="2"/>
        <v>11</v>
      </c>
      <c r="L12" s="1"/>
      <c r="M12" s="1"/>
      <c r="N12" s="1">
        <v>60</v>
      </c>
      <c r="O12" s="1">
        <f t="shared" si="3"/>
        <v>51.6</v>
      </c>
      <c r="P12" s="5">
        <f t="shared" si="8"/>
        <v>327</v>
      </c>
      <c r="Q12" s="5"/>
      <c r="R12" s="5">
        <f t="shared" si="9"/>
        <v>327</v>
      </c>
      <c r="S12" s="5"/>
      <c r="T12" s="1"/>
      <c r="U12" s="1">
        <f t="shared" si="4"/>
        <v>10</v>
      </c>
      <c r="V12" s="1">
        <f t="shared" si="5"/>
        <v>3.6627906976744184</v>
      </c>
      <c r="W12" s="1">
        <v>30.8</v>
      </c>
      <c r="X12" s="1">
        <v>31.4</v>
      </c>
      <c r="Y12" s="1">
        <v>43.8</v>
      </c>
      <c r="Z12" s="1">
        <v>44</v>
      </c>
      <c r="AA12" s="1">
        <v>37</v>
      </c>
      <c r="AB12" s="1">
        <v>35.200000000000003</v>
      </c>
      <c r="AC12" s="1"/>
      <c r="AD12" s="1">
        <f t="shared" si="6"/>
        <v>0</v>
      </c>
      <c r="AE12" s="1">
        <f t="shared" si="7"/>
        <v>147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40</v>
      </c>
      <c r="C13" s="1">
        <v>17</v>
      </c>
      <c r="D13" s="1">
        <v>137</v>
      </c>
      <c r="E13" s="1">
        <v>60</v>
      </c>
      <c r="F13" s="1">
        <v>75</v>
      </c>
      <c r="G13" s="6">
        <v>0.17</v>
      </c>
      <c r="H13" s="1">
        <v>180</v>
      </c>
      <c r="I13" s="1" t="s">
        <v>33</v>
      </c>
      <c r="J13" s="1">
        <v>92</v>
      </c>
      <c r="K13" s="1">
        <f t="shared" si="2"/>
        <v>-32</v>
      </c>
      <c r="L13" s="1"/>
      <c r="M13" s="1"/>
      <c r="N13" s="1">
        <v>40.400000000000013</v>
      </c>
      <c r="O13" s="1">
        <f t="shared" si="3"/>
        <v>12</v>
      </c>
      <c r="P13" s="5">
        <v>10</v>
      </c>
      <c r="Q13" s="5"/>
      <c r="R13" s="5">
        <f t="shared" si="9"/>
        <v>10</v>
      </c>
      <c r="S13" s="5"/>
      <c r="T13" s="1"/>
      <c r="U13" s="1">
        <f t="shared" si="4"/>
        <v>10.450000000000001</v>
      </c>
      <c r="V13" s="1">
        <f t="shared" si="5"/>
        <v>9.6166666666666671</v>
      </c>
      <c r="W13" s="1">
        <v>14.4</v>
      </c>
      <c r="X13" s="1">
        <v>12.4</v>
      </c>
      <c r="Y13" s="1">
        <v>3.2</v>
      </c>
      <c r="Z13" s="1">
        <v>4.8</v>
      </c>
      <c r="AA13" s="1">
        <v>5.6</v>
      </c>
      <c r="AB13" s="1">
        <v>4.2</v>
      </c>
      <c r="AC13" s="1"/>
      <c r="AD13" s="1">
        <f t="shared" si="6"/>
        <v>0</v>
      </c>
      <c r="AE13" s="1">
        <f t="shared" si="7"/>
        <v>2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40</v>
      </c>
      <c r="C14" s="1">
        <v>10</v>
      </c>
      <c r="D14" s="1">
        <v>150</v>
      </c>
      <c r="E14" s="1">
        <v>51</v>
      </c>
      <c r="F14" s="1">
        <v>96</v>
      </c>
      <c r="G14" s="6">
        <v>0.3</v>
      </c>
      <c r="H14" s="1">
        <v>40</v>
      </c>
      <c r="I14" s="1" t="s">
        <v>33</v>
      </c>
      <c r="J14" s="1">
        <v>54</v>
      </c>
      <c r="K14" s="1">
        <f t="shared" si="2"/>
        <v>-3</v>
      </c>
      <c r="L14" s="1"/>
      <c r="M14" s="1"/>
      <c r="N14" s="1">
        <v>20</v>
      </c>
      <c r="O14" s="1">
        <f t="shared" si="3"/>
        <v>10.199999999999999</v>
      </c>
      <c r="P14" s="5"/>
      <c r="Q14" s="5"/>
      <c r="R14" s="5">
        <f t="shared" si="9"/>
        <v>0</v>
      </c>
      <c r="S14" s="5"/>
      <c r="T14" s="1"/>
      <c r="U14" s="1">
        <f t="shared" si="4"/>
        <v>11.372549019607844</v>
      </c>
      <c r="V14" s="1">
        <f t="shared" si="5"/>
        <v>11.372549019607844</v>
      </c>
      <c r="W14" s="1">
        <v>12</v>
      </c>
      <c r="X14" s="1">
        <v>14.6</v>
      </c>
      <c r="Y14" s="1">
        <v>9.4</v>
      </c>
      <c r="Z14" s="1">
        <v>5.2</v>
      </c>
      <c r="AA14" s="1">
        <v>5.6</v>
      </c>
      <c r="AB14" s="1">
        <v>9.8000000000000007</v>
      </c>
      <c r="AC14" s="1"/>
      <c r="AD14" s="1">
        <f t="shared" si="6"/>
        <v>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40</v>
      </c>
      <c r="C15" s="1">
        <v>42</v>
      </c>
      <c r="D15" s="1">
        <v>24</v>
      </c>
      <c r="E15" s="1">
        <v>60</v>
      </c>
      <c r="F15" s="1"/>
      <c r="G15" s="6">
        <v>0.4</v>
      </c>
      <c r="H15" s="1">
        <v>50</v>
      </c>
      <c r="I15" s="1" t="s">
        <v>33</v>
      </c>
      <c r="J15" s="1">
        <v>79</v>
      </c>
      <c r="K15" s="1">
        <f t="shared" si="2"/>
        <v>-19</v>
      </c>
      <c r="L15" s="1"/>
      <c r="M15" s="1"/>
      <c r="N15" s="1"/>
      <c r="O15" s="1">
        <f t="shared" si="3"/>
        <v>12</v>
      </c>
      <c r="P15" s="5">
        <f>7*O15-N15-F15</f>
        <v>84</v>
      </c>
      <c r="Q15" s="5"/>
      <c r="R15" s="5">
        <f t="shared" si="9"/>
        <v>84</v>
      </c>
      <c r="S15" s="5"/>
      <c r="T15" s="1"/>
      <c r="U15" s="1">
        <f t="shared" si="4"/>
        <v>7</v>
      </c>
      <c r="V15" s="1">
        <f t="shared" si="5"/>
        <v>0</v>
      </c>
      <c r="W15" s="1">
        <v>1.8</v>
      </c>
      <c r="X15" s="1">
        <v>0.8</v>
      </c>
      <c r="Y15" s="1">
        <v>3</v>
      </c>
      <c r="Z15" s="1">
        <v>3.8</v>
      </c>
      <c r="AA15" s="1">
        <v>4.5999999999999996</v>
      </c>
      <c r="AB15" s="1">
        <v>2.6</v>
      </c>
      <c r="AC15" s="1"/>
      <c r="AD15" s="1">
        <f t="shared" si="6"/>
        <v>0</v>
      </c>
      <c r="AE15" s="1">
        <f t="shared" si="7"/>
        <v>34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40</v>
      </c>
      <c r="C16" s="1">
        <v>16</v>
      </c>
      <c r="D16" s="1">
        <v>180</v>
      </c>
      <c r="E16" s="1">
        <v>53</v>
      </c>
      <c r="F16" s="1">
        <v>134</v>
      </c>
      <c r="G16" s="6">
        <v>0.17</v>
      </c>
      <c r="H16" s="1">
        <v>180</v>
      </c>
      <c r="I16" s="1" t="s">
        <v>33</v>
      </c>
      <c r="J16" s="1">
        <v>55</v>
      </c>
      <c r="K16" s="1">
        <f t="shared" si="2"/>
        <v>-2</v>
      </c>
      <c r="L16" s="1"/>
      <c r="M16" s="1"/>
      <c r="N16" s="1"/>
      <c r="O16" s="1">
        <f t="shared" si="3"/>
        <v>10.6</v>
      </c>
      <c r="P16" s="5"/>
      <c r="Q16" s="5"/>
      <c r="R16" s="5">
        <f t="shared" si="9"/>
        <v>0</v>
      </c>
      <c r="S16" s="5"/>
      <c r="T16" s="1"/>
      <c r="U16" s="1">
        <f t="shared" si="4"/>
        <v>12.641509433962264</v>
      </c>
      <c r="V16" s="1">
        <f t="shared" si="5"/>
        <v>12.641509433962264</v>
      </c>
      <c r="W16" s="1">
        <v>5.8</v>
      </c>
      <c r="X16" s="1">
        <v>5</v>
      </c>
      <c r="Y16" s="1">
        <v>10</v>
      </c>
      <c r="Z16" s="1">
        <v>13</v>
      </c>
      <c r="AA16" s="1">
        <v>6.8</v>
      </c>
      <c r="AB16" s="1">
        <v>4.4000000000000004</v>
      </c>
      <c r="AC16" s="1"/>
      <c r="AD16" s="1">
        <f t="shared" si="6"/>
        <v>0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40</v>
      </c>
      <c r="C17" s="1">
        <v>23</v>
      </c>
      <c r="D17" s="1">
        <v>54</v>
      </c>
      <c r="E17" s="1">
        <v>28</v>
      </c>
      <c r="F17" s="1">
        <v>40</v>
      </c>
      <c r="G17" s="6">
        <v>0.35</v>
      </c>
      <c r="H17" s="1">
        <v>45</v>
      </c>
      <c r="I17" s="1" t="s">
        <v>33</v>
      </c>
      <c r="J17" s="1">
        <v>30</v>
      </c>
      <c r="K17" s="1">
        <f t="shared" si="2"/>
        <v>-2</v>
      </c>
      <c r="L17" s="1"/>
      <c r="M17" s="1"/>
      <c r="N17" s="1">
        <v>20</v>
      </c>
      <c r="O17" s="1">
        <f t="shared" si="3"/>
        <v>5.6</v>
      </c>
      <c r="P17" s="5"/>
      <c r="Q17" s="5"/>
      <c r="R17" s="5">
        <f t="shared" si="9"/>
        <v>0</v>
      </c>
      <c r="S17" s="5"/>
      <c r="T17" s="1"/>
      <c r="U17" s="1">
        <f t="shared" si="4"/>
        <v>10.714285714285715</v>
      </c>
      <c r="V17" s="1">
        <f t="shared" si="5"/>
        <v>10.714285714285715</v>
      </c>
      <c r="W17" s="1">
        <v>5.2</v>
      </c>
      <c r="X17" s="1">
        <v>6.2</v>
      </c>
      <c r="Y17" s="1">
        <v>5.8</v>
      </c>
      <c r="Z17" s="1">
        <v>4</v>
      </c>
      <c r="AA17" s="1">
        <v>6</v>
      </c>
      <c r="AB17" s="1">
        <v>5.8</v>
      </c>
      <c r="AC17" s="1"/>
      <c r="AD17" s="1">
        <f t="shared" si="6"/>
        <v>0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40</v>
      </c>
      <c r="C18" s="1">
        <v>37</v>
      </c>
      <c r="D18" s="1">
        <v>24</v>
      </c>
      <c r="E18" s="1">
        <v>39</v>
      </c>
      <c r="F18" s="1">
        <v>10</v>
      </c>
      <c r="G18" s="6">
        <v>0.35</v>
      </c>
      <c r="H18" s="1">
        <v>45</v>
      </c>
      <c r="I18" s="1" t="s">
        <v>33</v>
      </c>
      <c r="J18" s="1">
        <v>42</v>
      </c>
      <c r="K18" s="1">
        <f t="shared" si="2"/>
        <v>-3</v>
      </c>
      <c r="L18" s="1"/>
      <c r="M18" s="1"/>
      <c r="N18" s="1">
        <v>9.7999999999999936</v>
      </c>
      <c r="O18" s="1">
        <f t="shared" si="3"/>
        <v>7.8</v>
      </c>
      <c r="P18" s="5">
        <f t="shared" si="8"/>
        <v>58.2</v>
      </c>
      <c r="Q18" s="5"/>
      <c r="R18" s="5">
        <f t="shared" si="9"/>
        <v>58.2</v>
      </c>
      <c r="S18" s="5"/>
      <c r="T18" s="1"/>
      <c r="U18" s="1">
        <f t="shared" si="4"/>
        <v>10</v>
      </c>
      <c r="V18" s="1">
        <f t="shared" si="5"/>
        <v>2.5384615384615379</v>
      </c>
      <c r="W18" s="1">
        <v>4.5999999999999996</v>
      </c>
      <c r="X18" s="1">
        <v>5.4</v>
      </c>
      <c r="Y18" s="1">
        <v>5.8</v>
      </c>
      <c r="Z18" s="1">
        <v>3.8</v>
      </c>
      <c r="AA18" s="1">
        <v>5.4</v>
      </c>
      <c r="AB18" s="1">
        <v>6.2</v>
      </c>
      <c r="AC18" s="1"/>
      <c r="AD18" s="1">
        <f t="shared" si="6"/>
        <v>0</v>
      </c>
      <c r="AE18" s="1">
        <f t="shared" si="7"/>
        <v>20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127.655</v>
      </c>
      <c r="D19" s="1">
        <v>491.46800000000002</v>
      </c>
      <c r="E19" s="1">
        <v>330.29399999999998</v>
      </c>
      <c r="F19" s="1">
        <v>221.245</v>
      </c>
      <c r="G19" s="6">
        <v>1</v>
      </c>
      <c r="H19" s="1">
        <v>55</v>
      </c>
      <c r="I19" s="1" t="s">
        <v>33</v>
      </c>
      <c r="J19" s="1">
        <v>307.10000000000002</v>
      </c>
      <c r="K19" s="1">
        <f t="shared" si="2"/>
        <v>23.19399999999996</v>
      </c>
      <c r="L19" s="1"/>
      <c r="M19" s="1"/>
      <c r="N19" s="1">
        <v>122.30289999999989</v>
      </c>
      <c r="O19" s="1">
        <f t="shared" si="3"/>
        <v>66.058799999999991</v>
      </c>
      <c r="P19" s="5">
        <f t="shared" si="8"/>
        <v>317.04010000000005</v>
      </c>
      <c r="Q19" s="5"/>
      <c r="R19" s="5">
        <f t="shared" si="9"/>
        <v>317.04010000000005</v>
      </c>
      <c r="S19" s="5"/>
      <c r="T19" s="1"/>
      <c r="U19" s="1">
        <f t="shared" si="4"/>
        <v>10</v>
      </c>
      <c r="V19" s="1">
        <f t="shared" si="5"/>
        <v>5.2006379165228545</v>
      </c>
      <c r="W19" s="1">
        <v>55.73</v>
      </c>
      <c r="X19" s="1">
        <v>53.430799999999998</v>
      </c>
      <c r="Y19" s="1">
        <v>52.820599999999999</v>
      </c>
      <c r="Z19" s="1">
        <v>53.175800000000002</v>
      </c>
      <c r="AA19" s="1">
        <v>51.66</v>
      </c>
      <c r="AB19" s="1">
        <v>54.125800000000012</v>
      </c>
      <c r="AC19" s="1"/>
      <c r="AD19" s="1">
        <f t="shared" si="6"/>
        <v>0</v>
      </c>
      <c r="AE19" s="1">
        <f t="shared" si="7"/>
        <v>317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1294.174</v>
      </c>
      <c r="D20" s="1">
        <v>3396.4389999999999</v>
      </c>
      <c r="E20" s="1">
        <v>2113.721</v>
      </c>
      <c r="F20" s="1">
        <v>2246.3319999999999</v>
      </c>
      <c r="G20" s="6">
        <v>1</v>
      </c>
      <c r="H20" s="1">
        <v>50</v>
      </c>
      <c r="I20" s="1" t="s">
        <v>33</v>
      </c>
      <c r="J20" s="1">
        <v>2113</v>
      </c>
      <c r="K20" s="1">
        <f t="shared" si="2"/>
        <v>0.72100000000000364</v>
      </c>
      <c r="L20" s="1"/>
      <c r="M20" s="1"/>
      <c r="N20" s="1">
        <v>1200</v>
      </c>
      <c r="O20" s="1">
        <f t="shared" si="3"/>
        <v>422.74419999999998</v>
      </c>
      <c r="P20" s="5">
        <v>700</v>
      </c>
      <c r="Q20" s="5"/>
      <c r="R20" s="5">
        <f t="shared" si="9"/>
        <v>700</v>
      </c>
      <c r="S20" s="5"/>
      <c r="T20" s="1"/>
      <c r="U20" s="1">
        <f t="shared" si="4"/>
        <v>9.8081345645901248</v>
      </c>
      <c r="V20" s="1">
        <f t="shared" si="5"/>
        <v>8.1522868912216886</v>
      </c>
      <c r="W20" s="1">
        <v>413.49459999999999</v>
      </c>
      <c r="X20" s="1">
        <v>420.15699999999998</v>
      </c>
      <c r="Y20" s="1">
        <v>429.05180000000001</v>
      </c>
      <c r="Z20" s="1">
        <v>438.08600000000001</v>
      </c>
      <c r="AA20" s="1">
        <v>452.03640000000001</v>
      </c>
      <c r="AB20" s="1">
        <v>463.25839999999999</v>
      </c>
      <c r="AC20" s="1"/>
      <c r="AD20" s="1">
        <f t="shared" si="6"/>
        <v>0</v>
      </c>
      <c r="AE20" s="1">
        <f t="shared" si="7"/>
        <v>700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50</v>
      </c>
      <c r="B21" s="10" t="s">
        <v>32</v>
      </c>
      <c r="C21" s="10"/>
      <c r="D21" s="10">
        <v>0.878</v>
      </c>
      <c r="E21" s="10">
        <v>0.878</v>
      </c>
      <c r="F21" s="10"/>
      <c r="G21" s="11">
        <v>0</v>
      </c>
      <c r="H21" s="10" t="e">
        <v>#N/A</v>
      </c>
      <c r="I21" s="10" t="s">
        <v>51</v>
      </c>
      <c r="J21" s="10">
        <v>0.8</v>
      </c>
      <c r="K21" s="10">
        <f t="shared" si="2"/>
        <v>7.7999999999999958E-2</v>
      </c>
      <c r="L21" s="10"/>
      <c r="M21" s="10"/>
      <c r="N21" s="10"/>
      <c r="O21" s="10">
        <f t="shared" si="3"/>
        <v>0.17560000000000001</v>
      </c>
      <c r="P21" s="12"/>
      <c r="Q21" s="12"/>
      <c r="R21" s="12"/>
      <c r="S21" s="12"/>
      <c r="T21" s="10"/>
      <c r="U21" s="10">
        <f t="shared" si="4"/>
        <v>0</v>
      </c>
      <c r="V21" s="10">
        <f t="shared" si="5"/>
        <v>0</v>
      </c>
      <c r="W21" s="10">
        <v>0.17560000000000001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/>
      <c r="AD21" s="10">
        <f t="shared" si="6"/>
        <v>0</v>
      </c>
      <c r="AE21" s="10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32</v>
      </c>
      <c r="C22" s="1">
        <v>12.868</v>
      </c>
      <c r="D22" s="1">
        <v>607.33600000000001</v>
      </c>
      <c r="E22" s="1">
        <v>355.40899999999999</v>
      </c>
      <c r="F22" s="1">
        <v>248.25299999999999</v>
      </c>
      <c r="G22" s="6">
        <v>1</v>
      </c>
      <c r="H22" s="1">
        <v>55</v>
      </c>
      <c r="I22" s="1" t="s">
        <v>33</v>
      </c>
      <c r="J22" s="1">
        <v>328.9</v>
      </c>
      <c r="K22" s="1">
        <f t="shared" si="2"/>
        <v>26.509000000000015</v>
      </c>
      <c r="L22" s="1"/>
      <c r="M22" s="1"/>
      <c r="N22" s="1">
        <v>10.158799999999991</v>
      </c>
      <c r="O22" s="1">
        <f t="shared" si="3"/>
        <v>71.081800000000001</v>
      </c>
      <c r="P22" s="5">
        <v>440</v>
      </c>
      <c r="Q22" s="5">
        <v>100</v>
      </c>
      <c r="R22" s="5">
        <f>P22-Q22</f>
        <v>340</v>
      </c>
      <c r="S22" s="5"/>
      <c r="T22" s="1"/>
      <c r="U22" s="1">
        <f t="shared" si="4"/>
        <v>9.8254658717139964</v>
      </c>
      <c r="V22" s="1">
        <f t="shared" si="5"/>
        <v>3.6354144098770709</v>
      </c>
      <c r="W22" s="1">
        <v>50.732799999999997</v>
      </c>
      <c r="X22" s="1">
        <v>47.758800000000001</v>
      </c>
      <c r="Y22" s="1">
        <v>63.8568</v>
      </c>
      <c r="Z22" s="1">
        <v>63.333199999999998</v>
      </c>
      <c r="AA22" s="1">
        <v>48.202399999999997</v>
      </c>
      <c r="AB22" s="1">
        <v>52.910400000000003</v>
      </c>
      <c r="AC22" s="1"/>
      <c r="AD22" s="1">
        <f t="shared" si="6"/>
        <v>100</v>
      </c>
      <c r="AE22" s="1">
        <f t="shared" si="7"/>
        <v>340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53</v>
      </c>
      <c r="B23" s="13" t="s">
        <v>32</v>
      </c>
      <c r="C23" s="13"/>
      <c r="D23" s="13"/>
      <c r="E23" s="13"/>
      <c r="F23" s="13"/>
      <c r="G23" s="14">
        <v>0</v>
      </c>
      <c r="H23" s="13">
        <v>60</v>
      </c>
      <c r="I23" s="13" t="s">
        <v>33</v>
      </c>
      <c r="J23" s="13">
        <v>21.5</v>
      </c>
      <c r="K23" s="13">
        <f t="shared" si="2"/>
        <v>-21.5</v>
      </c>
      <c r="L23" s="13"/>
      <c r="M23" s="13"/>
      <c r="N23" s="13"/>
      <c r="O23" s="13">
        <f t="shared" si="3"/>
        <v>0</v>
      </c>
      <c r="P23" s="15"/>
      <c r="Q23" s="15"/>
      <c r="R23" s="15"/>
      <c r="S23" s="15"/>
      <c r="T23" s="13"/>
      <c r="U23" s="13" t="e">
        <f t="shared" si="4"/>
        <v>#DIV/0!</v>
      </c>
      <c r="V23" s="13" t="e">
        <f t="shared" si="5"/>
        <v>#DIV/0!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 t="s">
        <v>35</v>
      </c>
      <c r="AD23" s="13">
        <f t="shared" si="6"/>
        <v>0</v>
      </c>
      <c r="AE23" s="13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54</v>
      </c>
      <c r="B24" s="10" t="s">
        <v>32</v>
      </c>
      <c r="C24" s="10">
        <v>-5.17</v>
      </c>
      <c r="D24" s="10">
        <v>23.279</v>
      </c>
      <c r="E24" s="17">
        <v>18.109000000000002</v>
      </c>
      <c r="F24" s="10"/>
      <c r="G24" s="11">
        <v>0</v>
      </c>
      <c r="H24" s="10">
        <v>60</v>
      </c>
      <c r="I24" s="10" t="s">
        <v>51</v>
      </c>
      <c r="J24" s="10">
        <v>217.5</v>
      </c>
      <c r="K24" s="10">
        <f t="shared" si="2"/>
        <v>-199.39099999999999</v>
      </c>
      <c r="L24" s="10"/>
      <c r="M24" s="10"/>
      <c r="N24" s="10"/>
      <c r="O24" s="10">
        <f t="shared" si="3"/>
        <v>3.6218000000000004</v>
      </c>
      <c r="P24" s="12"/>
      <c r="Q24" s="12"/>
      <c r="R24" s="12"/>
      <c r="S24" s="12"/>
      <c r="T24" s="10"/>
      <c r="U24" s="10">
        <f t="shared" si="4"/>
        <v>0</v>
      </c>
      <c r="V24" s="10">
        <f t="shared" si="5"/>
        <v>0</v>
      </c>
      <c r="W24" s="10">
        <v>4.6558000000000002</v>
      </c>
      <c r="X24" s="10">
        <v>1.034</v>
      </c>
      <c r="Y24" s="10">
        <v>0</v>
      </c>
      <c r="Z24" s="10">
        <v>9.3769999999999989</v>
      </c>
      <c r="AA24" s="10">
        <v>257.79939999999999</v>
      </c>
      <c r="AB24" s="10">
        <v>311.39319999999998</v>
      </c>
      <c r="AC24" s="10" t="s">
        <v>55</v>
      </c>
      <c r="AD24" s="10">
        <f t="shared" si="6"/>
        <v>0</v>
      </c>
      <c r="AE24" s="10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30.332000000000001</v>
      </c>
      <c r="D25" s="1">
        <v>80.043000000000006</v>
      </c>
      <c r="E25" s="1">
        <v>53.383000000000003</v>
      </c>
      <c r="F25" s="1">
        <v>39.387999999999998</v>
      </c>
      <c r="G25" s="6">
        <v>1</v>
      </c>
      <c r="H25" s="1">
        <v>50</v>
      </c>
      <c r="I25" s="1" t="s">
        <v>33</v>
      </c>
      <c r="J25" s="1">
        <v>60.25</v>
      </c>
      <c r="K25" s="1">
        <f t="shared" si="2"/>
        <v>-6.8669999999999973</v>
      </c>
      <c r="L25" s="1"/>
      <c r="M25" s="1"/>
      <c r="N25" s="1">
        <v>28.41239999999998</v>
      </c>
      <c r="O25" s="1">
        <f t="shared" si="3"/>
        <v>10.676600000000001</v>
      </c>
      <c r="P25" s="5">
        <f t="shared" ref="P25" si="10">10*O25-N25-F25</f>
        <v>38.96560000000003</v>
      </c>
      <c r="Q25" s="5"/>
      <c r="R25" s="5">
        <f t="shared" ref="R25:R26" si="11">P25-Q25</f>
        <v>38.96560000000003</v>
      </c>
      <c r="S25" s="5"/>
      <c r="T25" s="1"/>
      <c r="U25" s="1">
        <f t="shared" si="4"/>
        <v>10.000000000000002</v>
      </c>
      <c r="V25" s="1">
        <f t="shared" si="5"/>
        <v>6.3503737144783896</v>
      </c>
      <c r="W25" s="1">
        <v>9.9849999999999994</v>
      </c>
      <c r="X25" s="1">
        <v>9.2737999999999996</v>
      </c>
      <c r="Y25" s="1">
        <v>8.4591999999999992</v>
      </c>
      <c r="Z25" s="1">
        <v>7.4036</v>
      </c>
      <c r="AA25" s="1">
        <v>9.3608000000000011</v>
      </c>
      <c r="AB25" s="1">
        <v>10.066800000000001</v>
      </c>
      <c r="AC25" s="1"/>
      <c r="AD25" s="1">
        <f t="shared" si="6"/>
        <v>0</v>
      </c>
      <c r="AE25" s="1">
        <f t="shared" si="7"/>
        <v>39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52.14</v>
      </c>
      <c r="D26" s="1">
        <v>548.47799999999995</v>
      </c>
      <c r="E26" s="1">
        <v>330.12700000000001</v>
      </c>
      <c r="F26" s="1">
        <v>224.15299999999999</v>
      </c>
      <c r="G26" s="6">
        <v>1</v>
      </c>
      <c r="H26" s="1">
        <v>55</v>
      </c>
      <c r="I26" s="1" t="s">
        <v>33</v>
      </c>
      <c r="J26" s="1">
        <v>306.89999999999998</v>
      </c>
      <c r="K26" s="1">
        <f t="shared" si="2"/>
        <v>23.227000000000032</v>
      </c>
      <c r="L26" s="1"/>
      <c r="M26" s="1"/>
      <c r="N26" s="1">
        <v>164.30660000000009</v>
      </c>
      <c r="O26" s="1">
        <f t="shared" si="3"/>
        <v>66.025400000000005</v>
      </c>
      <c r="P26" s="5">
        <v>250</v>
      </c>
      <c r="Q26" s="5"/>
      <c r="R26" s="5">
        <f t="shared" si="11"/>
        <v>250</v>
      </c>
      <c r="S26" s="5"/>
      <c r="T26" s="1"/>
      <c r="U26" s="1">
        <f t="shared" si="4"/>
        <v>9.6699088532595052</v>
      </c>
      <c r="V26" s="1">
        <f t="shared" si="5"/>
        <v>5.8834872639923432</v>
      </c>
      <c r="W26" s="1">
        <v>58.196800000000003</v>
      </c>
      <c r="X26" s="1">
        <v>53.841600000000007</v>
      </c>
      <c r="Y26" s="1">
        <v>64.353999999999999</v>
      </c>
      <c r="Z26" s="1">
        <v>64.551599999999993</v>
      </c>
      <c r="AA26" s="1">
        <v>50.942</v>
      </c>
      <c r="AB26" s="1">
        <v>54.0792</v>
      </c>
      <c r="AC26" s="1"/>
      <c r="AD26" s="1">
        <f t="shared" si="6"/>
        <v>0</v>
      </c>
      <c r="AE26" s="1">
        <f t="shared" si="7"/>
        <v>250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58</v>
      </c>
      <c r="B27" s="10" t="s">
        <v>32</v>
      </c>
      <c r="C27" s="10">
        <v>616.899</v>
      </c>
      <c r="D27" s="10">
        <v>3576.502</v>
      </c>
      <c r="E27" s="17">
        <v>1874.01</v>
      </c>
      <c r="F27" s="17">
        <v>1993.3579999999999</v>
      </c>
      <c r="G27" s="11">
        <v>0</v>
      </c>
      <c r="H27" s="10">
        <v>60</v>
      </c>
      <c r="I27" s="10" t="s">
        <v>59</v>
      </c>
      <c r="J27" s="10">
        <v>1801</v>
      </c>
      <c r="K27" s="10">
        <f t="shared" si="2"/>
        <v>73.009999999999991</v>
      </c>
      <c r="L27" s="10"/>
      <c r="M27" s="10"/>
      <c r="N27" s="10"/>
      <c r="O27" s="10">
        <f t="shared" si="3"/>
        <v>374.80200000000002</v>
      </c>
      <c r="P27" s="12"/>
      <c r="Q27" s="12"/>
      <c r="R27" s="12"/>
      <c r="S27" s="12"/>
      <c r="T27" s="10"/>
      <c r="U27" s="10">
        <f t="shared" si="4"/>
        <v>5.3184294640903724</v>
      </c>
      <c r="V27" s="10">
        <f t="shared" si="5"/>
        <v>5.3184294640903724</v>
      </c>
      <c r="W27" s="10">
        <v>374.05459999999999</v>
      </c>
      <c r="X27" s="10">
        <v>378.01560000000001</v>
      </c>
      <c r="Y27" s="10">
        <v>368.3356</v>
      </c>
      <c r="Z27" s="10">
        <v>365.80220000000003</v>
      </c>
      <c r="AA27" s="10">
        <v>343.61559999999997</v>
      </c>
      <c r="AB27" s="10">
        <v>324.58659999999998</v>
      </c>
      <c r="AC27" s="10" t="s">
        <v>55</v>
      </c>
      <c r="AD27" s="10">
        <f t="shared" si="6"/>
        <v>0</v>
      </c>
      <c r="AE27" s="10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60</v>
      </c>
      <c r="B28" s="10" t="s">
        <v>32</v>
      </c>
      <c r="C28" s="10">
        <v>-35.959000000000003</v>
      </c>
      <c r="D28" s="10">
        <v>96.100999999999999</v>
      </c>
      <c r="E28" s="17">
        <v>62.774000000000001</v>
      </c>
      <c r="F28" s="17">
        <v>-2.6320000000000001</v>
      </c>
      <c r="G28" s="11">
        <v>0</v>
      </c>
      <c r="H28" s="10">
        <v>60</v>
      </c>
      <c r="I28" s="10" t="s">
        <v>59</v>
      </c>
      <c r="J28" s="10">
        <v>205</v>
      </c>
      <c r="K28" s="10">
        <f t="shared" si="2"/>
        <v>-142.226</v>
      </c>
      <c r="L28" s="10"/>
      <c r="M28" s="10"/>
      <c r="N28" s="10"/>
      <c r="O28" s="10">
        <f t="shared" si="3"/>
        <v>12.5548</v>
      </c>
      <c r="P28" s="12"/>
      <c r="Q28" s="12"/>
      <c r="R28" s="12"/>
      <c r="S28" s="12"/>
      <c r="T28" s="10"/>
      <c r="U28" s="10">
        <f t="shared" si="4"/>
        <v>-0.20964093414470961</v>
      </c>
      <c r="V28" s="10">
        <f t="shared" si="5"/>
        <v>-0.20964093414470961</v>
      </c>
      <c r="W28" s="10">
        <v>2.08</v>
      </c>
      <c r="X28" s="10">
        <v>7.1918000000000006</v>
      </c>
      <c r="Y28" s="10">
        <v>5.9790000000000001</v>
      </c>
      <c r="Z28" s="10">
        <v>-0.17399999999999999</v>
      </c>
      <c r="AA28" s="10">
        <v>34.549400000000013</v>
      </c>
      <c r="AB28" s="10">
        <v>34.549400000000013</v>
      </c>
      <c r="AC28" s="10" t="s">
        <v>55</v>
      </c>
      <c r="AD28" s="10">
        <f t="shared" si="6"/>
        <v>0</v>
      </c>
      <c r="AE28" s="10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12.409000000000001</v>
      </c>
      <c r="D29" s="1">
        <v>329.21899999999999</v>
      </c>
      <c r="E29" s="1">
        <v>188.46700000000001</v>
      </c>
      <c r="F29" s="1">
        <v>139.089</v>
      </c>
      <c r="G29" s="6">
        <v>1</v>
      </c>
      <c r="H29" s="1">
        <v>60</v>
      </c>
      <c r="I29" s="1" t="s">
        <v>33</v>
      </c>
      <c r="J29" s="1">
        <v>179.2</v>
      </c>
      <c r="K29" s="1">
        <f t="shared" si="2"/>
        <v>9.2670000000000243</v>
      </c>
      <c r="L29" s="1"/>
      <c r="M29" s="1"/>
      <c r="N29" s="1">
        <v>50</v>
      </c>
      <c r="O29" s="1">
        <f t="shared" si="3"/>
        <v>37.693400000000004</v>
      </c>
      <c r="P29" s="5">
        <v>180</v>
      </c>
      <c r="Q29" s="5"/>
      <c r="R29" s="5">
        <f t="shared" ref="R29:R32" si="12">P29-Q29</f>
        <v>180</v>
      </c>
      <c r="S29" s="5"/>
      <c r="T29" s="1"/>
      <c r="U29" s="1">
        <f t="shared" si="4"/>
        <v>9.7918733783633201</v>
      </c>
      <c r="V29" s="1">
        <f t="shared" si="5"/>
        <v>5.0165015626077771</v>
      </c>
      <c r="W29" s="1">
        <v>25.8446</v>
      </c>
      <c r="X29" s="1">
        <v>26.180599999999998</v>
      </c>
      <c r="Y29" s="1">
        <v>34.290799999999997</v>
      </c>
      <c r="Z29" s="1">
        <v>35.856000000000002</v>
      </c>
      <c r="AA29" s="1">
        <v>26.171600000000002</v>
      </c>
      <c r="AB29" s="1">
        <v>24.262599999999999</v>
      </c>
      <c r="AC29" s="1"/>
      <c r="AD29" s="1">
        <f t="shared" si="6"/>
        <v>0</v>
      </c>
      <c r="AE29" s="1">
        <f t="shared" si="7"/>
        <v>180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32</v>
      </c>
      <c r="C30" s="1">
        <v>3.57</v>
      </c>
      <c r="D30" s="1">
        <v>305.84699999999998</v>
      </c>
      <c r="E30" s="1">
        <v>155.203</v>
      </c>
      <c r="F30" s="1">
        <v>148.815</v>
      </c>
      <c r="G30" s="6">
        <v>1</v>
      </c>
      <c r="H30" s="1">
        <v>60</v>
      </c>
      <c r="I30" s="1" t="s">
        <v>33</v>
      </c>
      <c r="J30" s="1">
        <v>141</v>
      </c>
      <c r="K30" s="1">
        <f t="shared" si="2"/>
        <v>14.203000000000003</v>
      </c>
      <c r="L30" s="1"/>
      <c r="M30" s="1"/>
      <c r="N30" s="1"/>
      <c r="O30" s="1">
        <f t="shared" si="3"/>
        <v>31.040600000000001</v>
      </c>
      <c r="P30" s="5">
        <v>160</v>
      </c>
      <c r="Q30" s="5"/>
      <c r="R30" s="5">
        <f t="shared" si="12"/>
        <v>160</v>
      </c>
      <c r="S30" s="5"/>
      <c r="T30" s="1"/>
      <c r="U30" s="1">
        <f t="shared" si="4"/>
        <v>9.9487445474636438</v>
      </c>
      <c r="V30" s="1">
        <f t="shared" si="5"/>
        <v>4.7942050089237966</v>
      </c>
      <c r="W30" s="1">
        <v>16.628599999999999</v>
      </c>
      <c r="X30" s="1">
        <v>16.513200000000001</v>
      </c>
      <c r="Y30" s="1">
        <v>28.686399999999999</v>
      </c>
      <c r="Z30" s="1">
        <v>29.206199999999999</v>
      </c>
      <c r="AA30" s="1">
        <v>19.991800000000001</v>
      </c>
      <c r="AB30" s="1">
        <v>21.057200000000002</v>
      </c>
      <c r="AC30" s="1"/>
      <c r="AD30" s="1">
        <f t="shared" si="6"/>
        <v>0</v>
      </c>
      <c r="AE30" s="1">
        <f t="shared" si="7"/>
        <v>160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32</v>
      </c>
      <c r="C31" s="1">
        <v>18.655000000000001</v>
      </c>
      <c r="D31" s="1">
        <v>415.06700000000001</v>
      </c>
      <c r="E31" s="1">
        <v>235.63499999999999</v>
      </c>
      <c r="F31" s="1">
        <v>180.62100000000001</v>
      </c>
      <c r="G31" s="6">
        <v>1</v>
      </c>
      <c r="H31" s="1">
        <v>60</v>
      </c>
      <c r="I31" s="1" t="s">
        <v>33</v>
      </c>
      <c r="J31" s="1">
        <v>217.7</v>
      </c>
      <c r="K31" s="1">
        <f t="shared" si="2"/>
        <v>17.935000000000002</v>
      </c>
      <c r="L31" s="1"/>
      <c r="M31" s="1"/>
      <c r="N31" s="1"/>
      <c r="O31" s="1">
        <f t="shared" si="3"/>
        <v>47.126999999999995</v>
      </c>
      <c r="P31" s="5">
        <v>280</v>
      </c>
      <c r="Q31" s="5"/>
      <c r="R31" s="5">
        <f t="shared" si="12"/>
        <v>280</v>
      </c>
      <c r="S31" s="5"/>
      <c r="T31" s="1"/>
      <c r="U31" s="1">
        <f t="shared" si="4"/>
        <v>9.7740361151781361</v>
      </c>
      <c r="V31" s="1">
        <f t="shared" si="5"/>
        <v>3.8326437074288631</v>
      </c>
      <c r="W31" s="1">
        <v>23.899000000000001</v>
      </c>
      <c r="X31" s="1">
        <v>23.382400000000001</v>
      </c>
      <c r="Y31" s="1">
        <v>39.576999999999998</v>
      </c>
      <c r="Z31" s="1">
        <v>37.630200000000002</v>
      </c>
      <c r="AA31" s="1">
        <v>24.59</v>
      </c>
      <c r="AB31" s="1">
        <v>25.488600000000002</v>
      </c>
      <c r="AC31" s="1"/>
      <c r="AD31" s="1">
        <f t="shared" si="6"/>
        <v>0</v>
      </c>
      <c r="AE31" s="1">
        <f t="shared" si="7"/>
        <v>280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16.120999999999999</v>
      </c>
      <c r="D32" s="1">
        <v>50.595999999999997</v>
      </c>
      <c r="E32" s="1">
        <v>29.975999999999999</v>
      </c>
      <c r="F32" s="1">
        <v>28.346</v>
      </c>
      <c r="G32" s="6">
        <v>1</v>
      </c>
      <c r="H32" s="1">
        <v>35</v>
      </c>
      <c r="I32" s="1" t="s">
        <v>33</v>
      </c>
      <c r="J32" s="1">
        <v>26.5</v>
      </c>
      <c r="K32" s="1">
        <f t="shared" si="2"/>
        <v>3.4759999999999991</v>
      </c>
      <c r="L32" s="1"/>
      <c r="M32" s="1"/>
      <c r="N32" s="1"/>
      <c r="O32" s="1">
        <f t="shared" si="3"/>
        <v>5.9951999999999996</v>
      </c>
      <c r="P32" s="5">
        <f t="shared" ref="P32" si="13">10*O32-N32-F32</f>
        <v>31.605999999999998</v>
      </c>
      <c r="Q32" s="5"/>
      <c r="R32" s="5">
        <f t="shared" si="12"/>
        <v>31.605999999999998</v>
      </c>
      <c r="S32" s="5"/>
      <c r="T32" s="1"/>
      <c r="U32" s="1">
        <f t="shared" si="4"/>
        <v>10</v>
      </c>
      <c r="V32" s="1">
        <f t="shared" si="5"/>
        <v>4.7281158259941289</v>
      </c>
      <c r="W32" s="1">
        <v>3.726</v>
      </c>
      <c r="X32" s="1">
        <v>4.1643999999999997</v>
      </c>
      <c r="Y32" s="1">
        <v>2.7582</v>
      </c>
      <c r="Z32" s="1">
        <v>2.6248</v>
      </c>
      <c r="AA32" s="1">
        <v>3.173</v>
      </c>
      <c r="AB32" s="1">
        <v>4.87</v>
      </c>
      <c r="AC32" s="1"/>
      <c r="AD32" s="1">
        <f t="shared" si="6"/>
        <v>0</v>
      </c>
      <c r="AE32" s="1">
        <f t="shared" si="7"/>
        <v>32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65</v>
      </c>
      <c r="B33" s="13" t="s">
        <v>32</v>
      </c>
      <c r="C33" s="13"/>
      <c r="D33" s="13"/>
      <c r="E33" s="13"/>
      <c r="F33" s="13"/>
      <c r="G33" s="14">
        <v>0</v>
      </c>
      <c r="H33" s="13">
        <v>30</v>
      </c>
      <c r="I33" s="13" t="s">
        <v>33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15"/>
      <c r="R33" s="15"/>
      <c r="S33" s="15"/>
      <c r="T33" s="13"/>
      <c r="U33" s="13" t="e">
        <f t="shared" si="4"/>
        <v>#DIV/0!</v>
      </c>
      <c r="V33" s="13" t="e">
        <f t="shared" si="5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35</v>
      </c>
      <c r="AD33" s="13">
        <f t="shared" si="6"/>
        <v>0</v>
      </c>
      <c r="AE33" s="13">
        <f t="shared" si="7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32</v>
      </c>
      <c r="C34" s="1">
        <v>-5.0890000000000004</v>
      </c>
      <c r="D34" s="1">
        <v>258.255</v>
      </c>
      <c r="E34" s="1">
        <v>144.92400000000001</v>
      </c>
      <c r="F34" s="1">
        <v>102.905</v>
      </c>
      <c r="G34" s="6">
        <v>1</v>
      </c>
      <c r="H34" s="1">
        <v>30</v>
      </c>
      <c r="I34" s="1" t="s">
        <v>33</v>
      </c>
      <c r="J34" s="1">
        <v>142.80000000000001</v>
      </c>
      <c r="K34" s="1">
        <f t="shared" si="2"/>
        <v>2.1239999999999952</v>
      </c>
      <c r="L34" s="1"/>
      <c r="M34" s="1"/>
      <c r="N34" s="1">
        <v>50</v>
      </c>
      <c r="O34" s="1">
        <f t="shared" si="3"/>
        <v>28.9848</v>
      </c>
      <c r="P34" s="5">
        <v>130</v>
      </c>
      <c r="Q34" s="5"/>
      <c r="R34" s="5">
        <f t="shared" ref="R34:R35" si="14">P34-Q34</f>
        <v>130</v>
      </c>
      <c r="S34" s="5"/>
      <c r="T34" s="1"/>
      <c r="U34" s="1">
        <f t="shared" si="4"/>
        <v>9.7604606552399868</v>
      </c>
      <c r="V34" s="1">
        <f t="shared" si="5"/>
        <v>5.2753512185697335</v>
      </c>
      <c r="W34" s="1">
        <v>20.436199999999999</v>
      </c>
      <c r="X34" s="1">
        <v>20.4422</v>
      </c>
      <c r="Y34" s="1">
        <v>27.216200000000001</v>
      </c>
      <c r="Z34" s="1">
        <v>26.907800000000002</v>
      </c>
      <c r="AA34" s="1">
        <v>21.162400000000002</v>
      </c>
      <c r="AB34" s="1">
        <v>25.159199999999998</v>
      </c>
      <c r="AC34" s="1"/>
      <c r="AD34" s="1">
        <f t="shared" si="6"/>
        <v>0</v>
      </c>
      <c r="AE34" s="1">
        <f t="shared" si="7"/>
        <v>130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32</v>
      </c>
      <c r="C35" s="1">
        <v>4.3220000000000001</v>
      </c>
      <c r="D35" s="1">
        <v>383.07900000000001</v>
      </c>
      <c r="E35" s="1">
        <v>148.02699999999999</v>
      </c>
      <c r="F35" s="1">
        <v>232.48</v>
      </c>
      <c r="G35" s="6">
        <v>1</v>
      </c>
      <c r="H35" s="1">
        <v>30</v>
      </c>
      <c r="I35" s="1" t="s">
        <v>33</v>
      </c>
      <c r="J35" s="1">
        <v>145.5</v>
      </c>
      <c r="K35" s="1">
        <f t="shared" si="2"/>
        <v>2.5269999999999868</v>
      </c>
      <c r="L35" s="1"/>
      <c r="M35" s="1"/>
      <c r="N35" s="1"/>
      <c r="O35" s="1">
        <f t="shared" si="3"/>
        <v>29.605399999999996</v>
      </c>
      <c r="P35" s="5">
        <f t="shared" ref="P35" si="15">10*O35-N35-F35</f>
        <v>63.573999999999984</v>
      </c>
      <c r="Q35" s="5"/>
      <c r="R35" s="5">
        <f t="shared" si="14"/>
        <v>63.573999999999984</v>
      </c>
      <c r="S35" s="5"/>
      <c r="T35" s="1"/>
      <c r="U35" s="1">
        <f t="shared" si="4"/>
        <v>10</v>
      </c>
      <c r="V35" s="1">
        <f t="shared" si="5"/>
        <v>7.8526214812162651</v>
      </c>
      <c r="W35" s="1">
        <v>13.516999999999999</v>
      </c>
      <c r="X35" s="1">
        <v>16.380400000000002</v>
      </c>
      <c r="Y35" s="1">
        <v>36.069400000000002</v>
      </c>
      <c r="Z35" s="1">
        <v>37.235599999999998</v>
      </c>
      <c r="AA35" s="1">
        <v>23.492799999999999</v>
      </c>
      <c r="AB35" s="1">
        <v>22.939399999999999</v>
      </c>
      <c r="AC35" s="1"/>
      <c r="AD35" s="1">
        <f t="shared" si="6"/>
        <v>0</v>
      </c>
      <c r="AE35" s="1">
        <f t="shared" si="7"/>
        <v>64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68</v>
      </c>
      <c r="B36" s="13" t="s">
        <v>32</v>
      </c>
      <c r="C36" s="13">
        <v>56</v>
      </c>
      <c r="D36" s="13"/>
      <c r="E36" s="13"/>
      <c r="F36" s="13">
        <v>56</v>
      </c>
      <c r="G36" s="14">
        <v>0</v>
      </c>
      <c r="H36" s="13">
        <v>45</v>
      </c>
      <c r="I36" s="13" t="s">
        <v>33</v>
      </c>
      <c r="J36" s="13">
        <v>14.5</v>
      </c>
      <c r="K36" s="13">
        <f t="shared" si="2"/>
        <v>-14.5</v>
      </c>
      <c r="L36" s="13"/>
      <c r="M36" s="13"/>
      <c r="N36" s="13"/>
      <c r="O36" s="13">
        <f t="shared" si="3"/>
        <v>0</v>
      </c>
      <c r="P36" s="15"/>
      <c r="Q36" s="15"/>
      <c r="R36" s="15"/>
      <c r="S36" s="15"/>
      <c r="T36" s="13"/>
      <c r="U36" s="13" t="e">
        <f t="shared" si="4"/>
        <v>#DIV/0!</v>
      </c>
      <c r="V36" s="13" t="e">
        <f t="shared" si="5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6" t="s">
        <v>145</v>
      </c>
      <c r="AD36" s="13">
        <f t="shared" si="6"/>
        <v>0</v>
      </c>
      <c r="AE36" s="13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69</v>
      </c>
      <c r="B37" s="13" t="s">
        <v>32</v>
      </c>
      <c r="C37" s="13"/>
      <c r="D37" s="13"/>
      <c r="E37" s="13"/>
      <c r="F37" s="13"/>
      <c r="G37" s="14">
        <v>0</v>
      </c>
      <c r="H37" s="13">
        <v>40</v>
      </c>
      <c r="I37" s="13" t="s">
        <v>33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5"/>
      <c r="S37" s="15"/>
      <c r="T37" s="13"/>
      <c r="U37" s="13" t="e">
        <f t="shared" si="4"/>
        <v>#DIV/0!</v>
      </c>
      <c r="V37" s="13" t="e">
        <f t="shared" si="5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 t="s">
        <v>35</v>
      </c>
      <c r="AD37" s="13">
        <f t="shared" si="6"/>
        <v>0</v>
      </c>
      <c r="AE37" s="13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142.952</v>
      </c>
      <c r="D38" s="1">
        <v>999.39400000000001</v>
      </c>
      <c r="E38" s="1">
        <v>647.47199999999998</v>
      </c>
      <c r="F38" s="1">
        <v>404.41899999999998</v>
      </c>
      <c r="G38" s="6">
        <v>1</v>
      </c>
      <c r="H38" s="1">
        <v>40</v>
      </c>
      <c r="I38" s="1" t="s">
        <v>33</v>
      </c>
      <c r="J38" s="1">
        <v>626.20000000000005</v>
      </c>
      <c r="K38" s="1">
        <f t="shared" ref="K38:K69" si="16">E38-J38</f>
        <v>21.271999999999935</v>
      </c>
      <c r="L38" s="1"/>
      <c r="M38" s="1"/>
      <c r="N38" s="1">
        <v>175.10549999999989</v>
      </c>
      <c r="O38" s="1">
        <f t="shared" si="3"/>
        <v>129.49439999999998</v>
      </c>
      <c r="P38" s="5">
        <v>700</v>
      </c>
      <c r="Q38" s="5">
        <v>300</v>
      </c>
      <c r="R38" s="5">
        <f t="shared" ref="R38:R60" si="17">P38-Q38</f>
        <v>400</v>
      </c>
      <c r="S38" s="5"/>
      <c r="T38" s="1"/>
      <c r="U38" s="1">
        <f t="shared" si="4"/>
        <v>9.8809253527565684</v>
      </c>
      <c r="V38" s="1">
        <f t="shared" si="5"/>
        <v>4.4752861899819605</v>
      </c>
      <c r="W38" s="1">
        <v>106.437</v>
      </c>
      <c r="X38" s="1">
        <v>108.4524</v>
      </c>
      <c r="Y38" s="1">
        <v>109.4054</v>
      </c>
      <c r="Z38" s="1">
        <v>110.5172</v>
      </c>
      <c r="AA38" s="1">
        <v>99.142200000000003</v>
      </c>
      <c r="AB38" s="1">
        <v>97.256399999999999</v>
      </c>
      <c r="AC38" s="1"/>
      <c r="AD38" s="1">
        <f t="shared" si="6"/>
        <v>300</v>
      </c>
      <c r="AE38" s="1">
        <f t="shared" si="7"/>
        <v>400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32</v>
      </c>
      <c r="C39" s="1">
        <v>73.683999999999997</v>
      </c>
      <c r="D39" s="1">
        <v>72.909000000000006</v>
      </c>
      <c r="E39" s="1">
        <v>77.552000000000007</v>
      </c>
      <c r="F39" s="1">
        <v>66.263000000000005</v>
      </c>
      <c r="G39" s="6">
        <v>1</v>
      </c>
      <c r="H39" s="1">
        <v>35</v>
      </c>
      <c r="I39" s="1" t="s">
        <v>33</v>
      </c>
      <c r="J39" s="1">
        <v>74.2</v>
      </c>
      <c r="K39" s="1">
        <f t="shared" si="16"/>
        <v>3.3520000000000039</v>
      </c>
      <c r="L39" s="1"/>
      <c r="M39" s="1"/>
      <c r="N39" s="1"/>
      <c r="O39" s="1">
        <f t="shared" si="3"/>
        <v>15.510400000000001</v>
      </c>
      <c r="P39" s="5">
        <f t="shared" ref="P39:P60" si="18">10*O39-N39-F39</f>
        <v>88.841000000000008</v>
      </c>
      <c r="Q39" s="5"/>
      <c r="R39" s="5">
        <f t="shared" si="17"/>
        <v>88.841000000000008</v>
      </c>
      <c r="S39" s="5"/>
      <c r="T39" s="1"/>
      <c r="U39" s="1">
        <f t="shared" si="4"/>
        <v>10</v>
      </c>
      <c r="V39" s="1">
        <f t="shared" si="5"/>
        <v>4.2721657726428717</v>
      </c>
      <c r="W39" s="1">
        <v>7.6602000000000006</v>
      </c>
      <c r="X39" s="1">
        <v>9.232800000000001</v>
      </c>
      <c r="Y39" s="1">
        <v>11.805999999999999</v>
      </c>
      <c r="Z39" s="1">
        <v>11.8606</v>
      </c>
      <c r="AA39" s="1">
        <v>14.3216</v>
      </c>
      <c r="AB39" s="1">
        <v>16.5136</v>
      </c>
      <c r="AC39" s="1"/>
      <c r="AD39" s="1">
        <f t="shared" si="6"/>
        <v>0</v>
      </c>
      <c r="AE39" s="1">
        <f t="shared" si="7"/>
        <v>89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10.457000000000001</v>
      </c>
      <c r="D40" s="1">
        <v>11.167999999999999</v>
      </c>
      <c r="E40" s="1">
        <v>3.9430000000000001</v>
      </c>
      <c r="F40" s="1">
        <v>17.667999999999999</v>
      </c>
      <c r="G40" s="6">
        <v>1</v>
      </c>
      <c r="H40" s="1">
        <v>45</v>
      </c>
      <c r="I40" s="1" t="s">
        <v>33</v>
      </c>
      <c r="J40" s="1">
        <v>3.95</v>
      </c>
      <c r="K40" s="1">
        <f t="shared" si="16"/>
        <v>-7.0000000000001172E-3</v>
      </c>
      <c r="L40" s="1"/>
      <c r="M40" s="1"/>
      <c r="N40" s="1"/>
      <c r="O40" s="1">
        <f t="shared" si="3"/>
        <v>0.78859999999999997</v>
      </c>
      <c r="P40" s="5"/>
      <c r="Q40" s="5"/>
      <c r="R40" s="5">
        <f t="shared" si="17"/>
        <v>0</v>
      </c>
      <c r="S40" s="5"/>
      <c r="T40" s="1"/>
      <c r="U40" s="1">
        <f t="shared" si="4"/>
        <v>22.40426071519148</v>
      </c>
      <c r="V40" s="1">
        <f t="shared" si="5"/>
        <v>22.40426071519148</v>
      </c>
      <c r="W40" s="1">
        <v>1.0438000000000001</v>
      </c>
      <c r="X40" s="1">
        <v>1.0438000000000001</v>
      </c>
      <c r="Y40" s="1">
        <v>0</v>
      </c>
      <c r="Z40" s="1">
        <v>0</v>
      </c>
      <c r="AA40" s="1">
        <v>0.26960000000000001</v>
      </c>
      <c r="AB40" s="1">
        <v>0.26960000000000001</v>
      </c>
      <c r="AC40" s="16" t="s">
        <v>146</v>
      </c>
      <c r="AD40" s="1">
        <f t="shared" si="6"/>
        <v>0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6.6680000000000001</v>
      </c>
      <c r="D41" s="1">
        <v>110.828</v>
      </c>
      <c r="E41" s="1">
        <v>10.606</v>
      </c>
      <c r="F41" s="1">
        <v>90.900999999999996</v>
      </c>
      <c r="G41" s="6">
        <v>1</v>
      </c>
      <c r="H41" s="1">
        <v>30</v>
      </c>
      <c r="I41" s="1" t="s">
        <v>33</v>
      </c>
      <c r="J41" s="1">
        <v>9.6999999999999993</v>
      </c>
      <c r="K41" s="1">
        <f t="shared" si="16"/>
        <v>0.90600000000000058</v>
      </c>
      <c r="L41" s="1"/>
      <c r="M41" s="1"/>
      <c r="N41" s="1">
        <v>10</v>
      </c>
      <c r="O41" s="1">
        <f t="shared" si="3"/>
        <v>2.1212</v>
      </c>
      <c r="P41" s="5"/>
      <c r="Q41" s="5"/>
      <c r="R41" s="5">
        <f t="shared" si="17"/>
        <v>0</v>
      </c>
      <c r="S41" s="5"/>
      <c r="T41" s="1"/>
      <c r="U41" s="1">
        <f t="shared" si="4"/>
        <v>47.567886102206295</v>
      </c>
      <c r="V41" s="1">
        <f t="shared" si="5"/>
        <v>47.567886102206295</v>
      </c>
      <c r="W41" s="1">
        <v>7.1482000000000001</v>
      </c>
      <c r="X41" s="1">
        <v>7.4188000000000001</v>
      </c>
      <c r="Y41" s="1">
        <v>3.3580000000000001</v>
      </c>
      <c r="Z41" s="1">
        <v>3.3346</v>
      </c>
      <c r="AA41" s="1">
        <v>-0.52659999999999996</v>
      </c>
      <c r="AB41" s="1">
        <v>-1.2954000000000001</v>
      </c>
      <c r="AC41" s="1"/>
      <c r="AD41" s="1">
        <f t="shared" si="6"/>
        <v>0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32</v>
      </c>
      <c r="C42" s="1">
        <v>132.40600000000001</v>
      </c>
      <c r="D42" s="1">
        <v>522.649</v>
      </c>
      <c r="E42" s="1">
        <v>290.71800000000002</v>
      </c>
      <c r="F42" s="1">
        <v>308.09199999999998</v>
      </c>
      <c r="G42" s="6">
        <v>1</v>
      </c>
      <c r="H42" s="1">
        <v>45</v>
      </c>
      <c r="I42" s="1" t="s">
        <v>33</v>
      </c>
      <c r="J42" s="1">
        <v>300.45</v>
      </c>
      <c r="K42" s="1">
        <f t="shared" si="16"/>
        <v>-9.7319999999999709</v>
      </c>
      <c r="L42" s="1"/>
      <c r="M42" s="1"/>
      <c r="N42" s="1">
        <v>86.2520999999997</v>
      </c>
      <c r="O42" s="1">
        <f t="shared" si="3"/>
        <v>58.143600000000006</v>
      </c>
      <c r="P42" s="5">
        <f t="shared" si="18"/>
        <v>187.09190000000035</v>
      </c>
      <c r="Q42" s="5"/>
      <c r="R42" s="5">
        <f t="shared" si="17"/>
        <v>187.09190000000035</v>
      </c>
      <c r="S42" s="5"/>
      <c r="T42" s="1"/>
      <c r="U42" s="1">
        <f t="shared" si="4"/>
        <v>10</v>
      </c>
      <c r="V42" s="1">
        <f t="shared" si="5"/>
        <v>6.7822443054781552</v>
      </c>
      <c r="W42" s="1">
        <v>57.655999999999992</v>
      </c>
      <c r="X42" s="1">
        <v>59.922400000000003</v>
      </c>
      <c r="Y42" s="1">
        <v>65.724999999999994</v>
      </c>
      <c r="Z42" s="1">
        <v>66.313199999999995</v>
      </c>
      <c r="AA42" s="1">
        <v>60.005000000000003</v>
      </c>
      <c r="AB42" s="1">
        <v>56.815600000000003</v>
      </c>
      <c r="AC42" s="1"/>
      <c r="AD42" s="1">
        <f t="shared" si="6"/>
        <v>0</v>
      </c>
      <c r="AE42" s="1">
        <f t="shared" si="7"/>
        <v>187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>
        <v>167.601</v>
      </c>
      <c r="D43" s="1">
        <v>337.89</v>
      </c>
      <c r="E43" s="1">
        <v>203.41200000000001</v>
      </c>
      <c r="F43" s="1">
        <v>246.74799999999999</v>
      </c>
      <c r="G43" s="6">
        <v>1</v>
      </c>
      <c r="H43" s="1">
        <v>45</v>
      </c>
      <c r="I43" s="1" t="s">
        <v>33</v>
      </c>
      <c r="J43" s="1">
        <v>204.9</v>
      </c>
      <c r="K43" s="1">
        <f t="shared" si="16"/>
        <v>-1.4879999999999995</v>
      </c>
      <c r="L43" s="1"/>
      <c r="M43" s="1"/>
      <c r="N43" s="1">
        <v>65.73709999999997</v>
      </c>
      <c r="O43" s="1">
        <f t="shared" si="3"/>
        <v>40.682400000000001</v>
      </c>
      <c r="P43" s="5">
        <f t="shared" si="18"/>
        <v>94.338900000000024</v>
      </c>
      <c r="Q43" s="5"/>
      <c r="R43" s="5">
        <f t="shared" si="17"/>
        <v>94.338900000000024</v>
      </c>
      <c r="S43" s="5"/>
      <c r="T43" s="1"/>
      <c r="U43" s="1">
        <f t="shared" si="4"/>
        <v>10</v>
      </c>
      <c r="V43" s="1">
        <f t="shared" si="5"/>
        <v>7.6810881363931323</v>
      </c>
      <c r="W43" s="1">
        <v>42.858600000000003</v>
      </c>
      <c r="X43" s="1">
        <v>44.014400000000002</v>
      </c>
      <c r="Y43" s="1">
        <v>41.723399999999998</v>
      </c>
      <c r="Z43" s="1">
        <v>45.160200000000003</v>
      </c>
      <c r="AA43" s="1">
        <v>47.0092</v>
      </c>
      <c r="AB43" s="1">
        <v>42.081400000000002</v>
      </c>
      <c r="AC43" s="1"/>
      <c r="AD43" s="1">
        <f t="shared" si="6"/>
        <v>0</v>
      </c>
      <c r="AE43" s="1">
        <f t="shared" si="7"/>
        <v>94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9.2309999999999999</v>
      </c>
      <c r="D44" s="1">
        <v>45.395000000000003</v>
      </c>
      <c r="E44" s="1">
        <v>16.643999999999998</v>
      </c>
      <c r="F44" s="1">
        <v>31.53</v>
      </c>
      <c r="G44" s="6">
        <v>1</v>
      </c>
      <c r="H44" s="1">
        <v>45</v>
      </c>
      <c r="I44" s="1" t="s">
        <v>33</v>
      </c>
      <c r="J44" s="1">
        <v>16.3</v>
      </c>
      <c r="K44" s="1">
        <f t="shared" si="16"/>
        <v>0.34399999999999764</v>
      </c>
      <c r="L44" s="1"/>
      <c r="M44" s="1"/>
      <c r="N44" s="1">
        <v>10</v>
      </c>
      <c r="O44" s="1">
        <f t="shared" si="3"/>
        <v>3.3287999999999998</v>
      </c>
      <c r="P44" s="5"/>
      <c r="Q44" s="5"/>
      <c r="R44" s="5">
        <f t="shared" si="17"/>
        <v>0</v>
      </c>
      <c r="S44" s="5"/>
      <c r="T44" s="1"/>
      <c r="U44" s="1">
        <f t="shared" si="4"/>
        <v>12.475967315549148</v>
      </c>
      <c r="V44" s="1">
        <f t="shared" si="5"/>
        <v>12.475967315549148</v>
      </c>
      <c r="W44" s="1">
        <v>3.1711999999999998</v>
      </c>
      <c r="X44" s="1">
        <v>3.6017999999999999</v>
      </c>
      <c r="Y44" s="1">
        <v>3.1589999999999998</v>
      </c>
      <c r="Z44" s="1">
        <v>2.2964000000000002</v>
      </c>
      <c r="AA44" s="1">
        <v>1.4588000000000001</v>
      </c>
      <c r="AB44" s="1">
        <v>1.7474000000000001</v>
      </c>
      <c r="AC44" s="1"/>
      <c r="AD44" s="1">
        <f t="shared" si="6"/>
        <v>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40</v>
      </c>
      <c r="C45" s="1">
        <v>563</v>
      </c>
      <c r="D45" s="1">
        <v>1056</v>
      </c>
      <c r="E45" s="1">
        <v>873</v>
      </c>
      <c r="F45" s="1">
        <v>655</v>
      </c>
      <c r="G45" s="6">
        <v>0.4</v>
      </c>
      <c r="H45" s="1">
        <v>45</v>
      </c>
      <c r="I45" s="1" t="s">
        <v>33</v>
      </c>
      <c r="J45" s="1">
        <v>872</v>
      </c>
      <c r="K45" s="1">
        <f t="shared" si="16"/>
        <v>1</v>
      </c>
      <c r="L45" s="1"/>
      <c r="M45" s="1"/>
      <c r="N45" s="1">
        <v>200</v>
      </c>
      <c r="O45" s="1">
        <f t="shared" si="3"/>
        <v>174.6</v>
      </c>
      <c r="P45" s="5">
        <v>850</v>
      </c>
      <c r="Q45" s="5">
        <v>300</v>
      </c>
      <c r="R45" s="5">
        <f t="shared" si="17"/>
        <v>550</v>
      </c>
      <c r="S45" s="5"/>
      <c r="T45" s="1"/>
      <c r="U45" s="1">
        <f t="shared" si="4"/>
        <v>9.7651775486827042</v>
      </c>
      <c r="V45" s="1">
        <f t="shared" si="5"/>
        <v>4.8969072164948457</v>
      </c>
      <c r="W45" s="1">
        <v>108.6</v>
      </c>
      <c r="X45" s="1">
        <v>115.8</v>
      </c>
      <c r="Y45" s="1">
        <v>152.19999999999999</v>
      </c>
      <c r="Z45" s="1">
        <v>154.19999999999999</v>
      </c>
      <c r="AA45" s="1">
        <v>160.6</v>
      </c>
      <c r="AB45" s="1">
        <v>155.4</v>
      </c>
      <c r="AC45" s="1"/>
      <c r="AD45" s="1">
        <f t="shared" si="6"/>
        <v>120</v>
      </c>
      <c r="AE45" s="1">
        <f t="shared" si="7"/>
        <v>220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40</v>
      </c>
      <c r="C46" s="1"/>
      <c r="D46" s="1">
        <v>149</v>
      </c>
      <c r="E46" s="1">
        <v>60</v>
      </c>
      <c r="F46" s="1">
        <v>89</v>
      </c>
      <c r="G46" s="6">
        <v>0.45</v>
      </c>
      <c r="H46" s="1">
        <v>50</v>
      </c>
      <c r="I46" s="1" t="s">
        <v>33</v>
      </c>
      <c r="J46" s="1">
        <v>60</v>
      </c>
      <c r="K46" s="1">
        <f t="shared" si="16"/>
        <v>0</v>
      </c>
      <c r="L46" s="1"/>
      <c r="M46" s="1"/>
      <c r="N46" s="1"/>
      <c r="O46" s="1">
        <f t="shared" si="3"/>
        <v>12</v>
      </c>
      <c r="P46" s="5">
        <f t="shared" si="18"/>
        <v>31</v>
      </c>
      <c r="Q46" s="5"/>
      <c r="R46" s="5">
        <f t="shared" si="17"/>
        <v>31</v>
      </c>
      <c r="S46" s="5"/>
      <c r="T46" s="1"/>
      <c r="U46" s="1">
        <f t="shared" si="4"/>
        <v>10</v>
      </c>
      <c r="V46" s="1">
        <f t="shared" si="5"/>
        <v>7.416666666666667</v>
      </c>
      <c r="W46" s="1">
        <v>4.5999999999999996</v>
      </c>
      <c r="X46" s="1">
        <v>5.2</v>
      </c>
      <c r="Y46" s="1">
        <v>11.8</v>
      </c>
      <c r="Z46" s="1">
        <v>10.8</v>
      </c>
      <c r="AA46" s="1">
        <v>4.4000000000000004</v>
      </c>
      <c r="AB46" s="1">
        <v>4.4000000000000004</v>
      </c>
      <c r="AC46" s="1"/>
      <c r="AD46" s="1">
        <f t="shared" si="6"/>
        <v>0</v>
      </c>
      <c r="AE46" s="1">
        <f t="shared" si="7"/>
        <v>14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40</v>
      </c>
      <c r="C47" s="1">
        <v>830</v>
      </c>
      <c r="D47" s="1">
        <v>606</v>
      </c>
      <c r="E47" s="1">
        <v>775</v>
      </c>
      <c r="F47" s="1">
        <v>566</v>
      </c>
      <c r="G47" s="6">
        <v>0.4</v>
      </c>
      <c r="H47" s="1">
        <v>45</v>
      </c>
      <c r="I47" s="1" t="s">
        <v>33</v>
      </c>
      <c r="J47" s="1">
        <v>781</v>
      </c>
      <c r="K47" s="1">
        <f t="shared" si="16"/>
        <v>-6</v>
      </c>
      <c r="L47" s="1"/>
      <c r="M47" s="1"/>
      <c r="N47" s="1"/>
      <c r="O47" s="1">
        <f t="shared" si="3"/>
        <v>155</v>
      </c>
      <c r="P47" s="5">
        <v>950</v>
      </c>
      <c r="Q47" s="5">
        <v>400</v>
      </c>
      <c r="R47" s="5">
        <f t="shared" si="17"/>
        <v>550</v>
      </c>
      <c r="S47" s="5"/>
      <c r="T47" s="1"/>
      <c r="U47" s="1">
        <f t="shared" si="4"/>
        <v>9.7806451612903231</v>
      </c>
      <c r="V47" s="1">
        <f t="shared" si="5"/>
        <v>3.6516129032258067</v>
      </c>
      <c r="W47" s="1">
        <v>113.4</v>
      </c>
      <c r="X47" s="1">
        <v>97.2</v>
      </c>
      <c r="Y47" s="1">
        <v>49.4</v>
      </c>
      <c r="Z47" s="1">
        <v>74.599999999999994</v>
      </c>
      <c r="AA47" s="1">
        <v>138</v>
      </c>
      <c r="AB47" s="1">
        <v>130</v>
      </c>
      <c r="AC47" s="1"/>
      <c r="AD47" s="1">
        <f t="shared" si="6"/>
        <v>160</v>
      </c>
      <c r="AE47" s="1">
        <f t="shared" si="7"/>
        <v>220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32</v>
      </c>
      <c r="C48" s="1">
        <v>19.838999999999999</v>
      </c>
      <c r="D48" s="1">
        <v>87.272999999999996</v>
      </c>
      <c r="E48" s="1">
        <v>57.491</v>
      </c>
      <c r="F48" s="1">
        <v>41.962000000000003</v>
      </c>
      <c r="G48" s="6">
        <v>1</v>
      </c>
      <c r="H48" s="1">
        <v>45</v>
      </c>
      <c r="I48" s="1" t="s">
        <v>33</v>
      </c>
      <c r="J48" s="1">
        <v>47.65</v>
      </c>
      <c r="K48" s="1">
        <f t="shared" si="16"/>
        <v>9.8410000000000011</v>
      </c>
      <c r="L48" s="1"/>
      <c r="M48" s="1"/>
      <c r="N48" s="1"/>
      <c r="O48" s="1">
        <f t="shared" si="3"/>
        <v>11.498200000000001</v>
      </c>
      <c r="P48" s="5">
        <f t="shared" si="18"/>
        <v>73.02</v>
      </c>
      <c r="Q48" s="5"/>
      <c r="R48" s="5">
        <f t="shared" si="17"/>
        <v>73.02</v>
      </c>
      <c r="S48" s="5"/>
      <c r="T48" s="1"/>
      <c r="U48" s="1">
        <f t="shared" si="4"/>
        <v>10</v>
      </c>
      <c r="V48" s="1">
        <f t="shared" si="5"/>
        <v>3.6494407820354491</v>
      </c>
      <c r="W48" s="1">
        <v>4.5697999999999999</v>
      </c>
      <c r="X48" s="1">
        <v>4.5920000000000014</v>
      </c>
      <c r="Y48" s="1">
        <v>6.0064000000000002</v>
      </c>
      <c r="Z48" s="1">
        <v>5.8155999999999999</v>
      </c>
      <c r="AA48" s="1">
        <v>4.9960000000000004</v>
      </c>
      <c r="AB48" s="1">
        <v>5.9034000000000004</v>
      </c>
      <c r="AC48" s="1"/>
      <c r="AD48" s="1">
        <f t="shared" si="6"/>
        <v>0</v>
      </c>
      <c r="AE48" s="1">
        <f t="shared" si="7"/>
        <v>73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40</v>
      </c>
      <c r="C49" s="1">
        <v>10</v>
      </c>
      <c r="D49" s="1">
        <v>96</v>
      </c>
      <c r="E49" s="1">
        <v>35</v>
      </c>
      <c r="F49" s="1">
        <v>60</v>
      </c>
      <c r="G49" s="6">
        <v>0.45</v>
      </c>
      <c r="H49" s="1">
        <v>45</v>
      </c>
      <c r="I49" s="1" t="s">
        <v>33</v>
      </c>
      <c r="J49" s="1">
        <v>38</v>
      </c>
      <c r="K49" s="1">
        <f t="shared" si="16"/>
        <v>-3</v>
      </c>
      <c r="L49" s="1"/>
      <c r="M49" s="1"/>
      <c r="N49" s="1">
        <v>20</v>
      </c>
      <c r="O49" s="1">
        <f t="shared" si="3"/>
        <v>7</v>
      </c>
      <c r="P49" s="5"/>
      <c r="Q49" s="5"/>
      <c r="R49" s="5">
        <f t="shared" si="17"/>
        <v>0</v>
      </c>
      <c r="S49" s="5"/>
      <c r="T49" s="1"/>
      <c r="U49" s="1">
        <f t="shared" si="4"/>
        <v>11.428571428571429</v>
      </c>
      <c r="V49" s="1">
        <f t="shared" si="5"/>
        <v>11.428571428571429</v>
      </c>
      <c r="W49" s="1">
        <v>8.4</v>
      </c>
      <c r="X49" s="1">
        <v>8.8000000000000007</v>
      </c>
      <c r="Y49" s="1">
        <v>9.8000000000000007</v>
      </c>
      <c r="Z49" s="1">
        <v>9.8000000000000007</v>
      </c>
      <c r="AA49" s="1">
        <v>7.8</v>
      </c>
      <c r="AB49" s="1">
        <v>7.8</v>
      </c>
      <c r="AC49" s="1"/>
      <c r="AD49" s="1">
        <f t="shared" si="6"/>
        <v>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40</v>
      </c>
      <c r="C50" s="1">
        <v>57</v>
      </c>
      <c r="D50" s="1">
        <v>72</v>
      </c>
      <c r="E50" s="1">
        <v>58</v>
      </c>
      <c r="F50" s="1">
        <v>55</v>
      </c>
      <c r="G50" s="6">
        <v>0.35</v>
      </c>
      <c r="H50" s="1">
        <v>40</v>
      </c>
      <c r="I50" s="1" t="s">
        <v>33</v>
      </c>
      <c r="J50" s="1">
        <v>65</v>
      </c>
      <c r="K50" s="1">
        <f t="shared" si="16"/>
        <v>-7</v>
      </c>
      <c r="L50" s="1"/>
      <c r="M50" s="1"/>
      <c r="N50" s="1"/>
      <c r="O50" s="1">
        <f t="shared" si="3"/>
        <v>11.6</v>
      </c>
      <c r="P50" s="5">
        <f t="shared" si="18"/>
        <v>61</v>
      </c>
      <c r="Q50" s="5"/>
      <c r="R50" s="5">
        <f t="shared" si="17"/>
        <v>61</v>
      </c>
      <c r="S50" s="5"/>
      <c r="T50" s="1"/>
      <c r="U50" s="1">
        <f t="shared" si="4"/>
        <v>10</v>
      </c>
      <c r="V50" s="1">
        <f t="shared" si="5"/>
        <v>4.7413793103448274</v>
      </c>
      <c r="W50" s="1">
        <v>5.6</v>
      </c>
      <c r="X50" s="1">
        <v>5.4</v>
      </c>
      <c r="Y50" s="1">
        <v>10.199999999999999</v>
      </c>
      <c r="Z50" s="1">
        <v>11.8</v>
      </c>
      <c r="AA50" s="1">
        <v>12.2</v>
      </c>
      <c r="AB50" s="1">
        <v>10.6</v>
      </c>
      <c r="AC50" s="1"/>
      <c r="AD50" s="1">
        <f t="shared" si="6"/>
        <v>0</v>
      </c>
      <c r="AE50" s="1">
        <f t="shared" si="7"/>
        <v>21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42.43</v>
      </c>
      <c r="D51" s="1">
        <v>151.886</v>
      </c>
      <c r="E51" s="1">
        <v>54.383000000000003</v>
      </c>
      <c r="F51" s="1">
        <v>116.348</v>
      </c>
      <c r="G51" s="6">
        <v>1</v>
      </c>
      <c r="H51" s="1">
        <v>40</v>
      </c>
      <c r="I51" s="1" t="s">
        <v>33</v>
      </c>
      <c r="J51" s="1">
        <v>57</v>
      </c>
      <c r="K51" s="1">
        <f t="shared" si="16"/>
        <v>-2.6169999999999973</v>
      </c>
      <c r="L51" s="1"/>
      <c r="M51" s="1"/>
      <c r="N51" s="1">
        <v>31.18380000000003</v>
      </c>
      <c r="O51" s="1">
        <f t="shared" si="3"/>
        <v>10.8766</v>
      </c>
      <c r="P51" s="5"/>
      <c r="Q51" s="5"/>
      <c r="R51" s="5">
        <f t="shared" si="17"/>
        <v>0</v>
      </c>
      <c r="S51" s="5"/>
      <c r="T51" s="1"/>
      <c r="U51" s="1">
        <f t="shared" si="4"/>
        <v>13.564146884136591</v>
      </c>
      <c r="V51" s="1">
        <f t="shared" si="5"/>
        <v>13.564146884136591</v>
      </c>
      <c r="W51" s="1">
        <v>16.582999999999998</v>
      </c>
      <c r="X51" s="1">
        <v>15.697800000000001</v>
      </c>
      <c r="Y51" s="1">
        <v>12.320600000000001</v>
      </c>
      <c r="Z51" s="1">
        <v>13.3452</v>
      </c>
      <c r="AA51" s="1">
        <v>14.6096</v>
      </c>
      <c r="AB51" s="1">
        <v>14.459</v>
      </c>
      <c r="AC51" s="1"/>
      <c r="AD51" s="1">
        <f t="shared" si="6"/>
        <v>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40</v>
      </c>
      <c r="C52" s="1">
        <v>346</v>
      </c>
      <c r="D52" s="1">
        <v>30</v>
      </c>
      <c r="E52" s="1">
        <v>278</v>
      </c>
      <c r="F52" s="1">
        <v>74</v>
      </c>
      <c r="G52" s="6">
        <v>0.4</v>
      </c>
      <c r="H52" s="1">
        <v>40</v>
      </c>
      <c r="I52" s="1" t="s">
        <v>33</v>
      </c>
      <c r="J52" s="1">
        <v>282</v>
      </c>
      <c r="K52" s="1">
        <f t="shared" si="16"/>
        <v>-4</v>
      </c>
      <c r="L52" s="1"/>
      <c r="M52" s="1"/>
      <c r="N52" s="1">
        <v>130.19999999999999</v>
      </c>
      <c r="O52" s="1">
        <f t="shared" si="3"/>
        <v>55.6</v>
      </c>
      <c r="P52" s="5">
        <f t="shared" si="18"/>
        <v>351.8</v>
      </c>
      <c r="Q52" s="5"/>
      <c r="R52" s="5">
        <f t="shared" si="17"/>
        <v>351.8</v>
      </c>
      <c r="S52" s="5"/>
      <c r="T52" s="1"/>
      <c r="U52" s="1">
        <f t="shared" si="4"/>
        <v>10</v>
      </c>
      <c r="V52" s="1">
        <f t="shared" si="5"/>
        <v>3.6726618705035969</v>
      </c>
      <c r="W52" s="1">
        <v>41.2</v>
      </c>
      <c r="X52" s="1">
        <v>35.200000000000003</v>
      </c>
      <c r="Y52" s="1">
        <v>11.2</v>
      </c>
      <c r="Z52" s="1">
        <v>13.2</v>
      </c>
      <c r="AA52" s="1">
        <v>53.6</v>
      </c>
      <c r="AB52" s="1">
        <v>57.4</v>
      </c>
      <c r="AC52" s="1"/>
      <c r="AD52" s="1">
        <f t="shared" si="6"/>
        <v>0</v>
      </c>
      <c r="AE52" s="1">
        <f t="shared" si="7"/>
        <v>141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40</v>
      </c>
      <c r="C53" s="1">
        <v>276</v>
      </c>
      <c r="D53" s="1">
        <v>708</v>
      </c>
      <c r="E53" s="1">
        <v>265</v>
      </c>
      <c r="F53" s="1">
        <v>679</v>
      </c>
      <c r="G53" s="6">
        <v>0.4</v>
      </c>
      <c r="H53" s="1">
        <v>45</v>
      </c>
      <c r="I53" s="1" t="s">
        <v>33</v>
      </c>
      <c r="J53" s="1">
        <v>303</v>
      </c>
      <c r="K53" s="1">
        <f t="shared" si="16"/>
        <v>-38</v>
      </c>
      <c r="L53" s="1"/>
      <c r="M53" s="1"/>
      <c r="N53" s="1">
        <v>101.40000000000011</v>
      </c>
      <c r="O53" s="1">
        <f t="shared" si="3"/>
        <v>53</v>
      </c>
      <c r="P53" s="5"/>
      <c r="Q53" s="5"/>
      <c r="R53" s="5">
        <f t="shared" si="17"/>
        <v>0</v>
      </c>
      <c r="S53" s="5"/>
      <c r="T53" s="1"/>
      <c r="U53" s="1">
        <f t="shared" si="4"/>
        <v>14.724528301886794</v>
      </c>
      <c r="V53" s="1">
        <f t="shared" si="5"/>
        <v>14.724528301886794</v>
      </c>
      <c r="W53" s="1">
        <v>91.4</v>
      </c>
      <c r="X53" s="1">
        <v>94.2</v>
      </c>
      <c r="Y53" s="1">
        <v>54</v>
      </c>
      <c r="Z53" s="1">
        <v>50.8</v>
      </c>
      <c r="AA53" s="1">
        <v>56.8</v>
      </c>
      <c r="AB53" s="1">
        <v>55.6</v>
      </c>
      <c r="AC53" s="1"/>
      <c r="AD53" s="1">
        <f t="shared" si="6"/>
        <v>0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32</v>
      </c>
      <c r="C54" s="1">
        <v>11.339</v>
      </c>
      <c r="D54" s="1">
        <v>236.73400000000001</v>
      </c>
      <c r="E54" s="1">
        <v>53.985999999999997</v>
      </c>
      <c r="F54" s="1">
        <v>168.96899999999999</v>
      </c>
      <c r="G54" s="6">
        <v>1</v>
      </c>
      <c r="H54" s="1">
        <v>40</v>
      </c>
      <c r="I54" s="1" t="s">
        <v>33</v>
      </c>
      <c r="J54" s="1">
        <v>62.7</v>
      </c>
      <c r="K54" s="1">
        <f t="shared" si="16"/>
        <v>-8.7140000000000057</v>
      </c>
      <c r="L54" s="1"/>
      <c r="M54" s="1"/>
      <c r="N54" s="1"/>
      <c r="O54" s="1">
        <f t="shared" si="3"/>
        <v>10.7972</v>
      </c>
      <c r="P54" s="5"/>
      <c r="Q54" s="5"/>
      <c r="R54" s="5">
        <f t="shared" si="17"/>
        <v>0</v>
      </c>
      <c r="S54" s="5"/>
      <c r="T54" s="1"/>
      <c r="U54" s="1">
        <f t="shared" si="4"/>
        <v>15.649335012781091</v>
      </c>
      <c r="V54" s="1">
        <f t="shared" si="5"/>
        <v>15.649335012781091</v>
      </c>
      <c r="W54" s="1">
        <v>11.9322</v>
      </c>
      <c r="X54" s="1">
        <v>15.37</v>
      </c>
      <c r="Y54" s="1">
        <v>21.168199999999999</v>
      </c>
      <c r="Z54" s="1">
        <v>20.173999999999999</v>
      </c>
      <c r="AA54" s="1">
        <v>14.804399999999999</v>
      </c>
      <c r="AB54" s="1">
        <v>15.098599999999999</v>
      </c>
      <c r="AC54" s="1"/>
      <c r="AD54" s="1">
        <f t="shared" si="6"/>
        <v>0</v>
      </c>
      <c r="AE54" s="1">
        <f t="shared" si="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40</v>
      </c>
      <c r="C55" s="1">
        <v>101</v>
      </c>
      <c r="D55" s="1">
        <v>60</v>
      </c>
      <c r="E55" s="1">
        <v>80</v>
      </c>
      <c r="F55" s="1">
        <v>68</v>
      </c>
      <c r="G55" s="6">
        <v>0.35</v>
      </c>
      <c r="H55" s="1">
        <v>40</v>
      </c>
      <c r="I55" s="1" t="s">
        <v>33</v>
      </c>
      <c r="J55" s="1">
        <v>80</v>
      </c>
      <c r="K55" s="1">
        <f t="shared" si="16"/>
        <v>0</v>
      </c>
      <c r="L55" s="1"/>
      <c r="M55" s="1"/>
      <c r="N55" s="1"/>
      <c r="O55" s="1">
        <f t="shared" si="3"/>
        <v>16</v>
      </c>
      <c r="P55" s="5">
        <f t="shared" si="18"/>
        <v>92</v>
      </c>
      <c r="Q55" s="5"/>
      <c r="R55" s="5">
        <f t="shared" si="17"/>
        <v>92</v>
      </c>
      <c r="S55" s="5"/>
      <c r="T55" s="1"/>
      <c r="U55" s="1">
        <f t="shared" si="4"/>
        <v>10</v>
      </c>
      <c r="V55" s="1">
        <f t="shared" si="5"/>
        <v>4.25</v>
      </c>
      <c r="W55" s="1">
        <v>9.6</v>
      </c>
      <c r="X55" s="1">
        <v>7.4</v>
      </c>
      <c r="Y55" s="1">
        <v>9.1999999999999993</v>
      </c>
      <c r="Z55" s="1">
        <v>11.4</v>
      </c>
      <c r="AA55" s="1">
        <v>15</v>
      </c>
      <c r="AB55" s="1">
        <v>13</v>
      </c>
      <c r="AC55" s="1"/>
      <c r="AD55" s="1">
        <f t="shared" si="6"/>
        <v>0</v>
      </c>
      <c r="AE55" s="1">
        <f t="shared" si="7"/>
        <v>32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40</v>
      </c>
      <c r="C56" s="1">
        <v>418</v>
      </c>
      <c r="D56" s="1">
        <v>619</v>
      </c>
      <c r="E56" s="1">
        <v>666</v>
      </c>
      <c r="F56" s="1">
        <v>280</v>
      </c>
      <c r="G56" s="6">
        <v>0.4</v>
      </c>
      <c r="H56" s="1">
        <v>40</v>
      </c>
      <c r="I56" s="1" t="s">
        <v>33</v>
      </c>
      <c r="J56" s="1">
        <v>662</v>
      </c>
      <c r="K56" s="1">
        <f t="shared" si="16"/>
        <v>4</v>
      </c>
      <c r="L56" s="1"/>
      <c r="M56" s="1"/>
      <c r="N56" s="1">
        <v>98.199999999999818</v>
      </c>
      <c r="O56" s="1">
        <f t="shared" si="3"/>
        <v>133.19999999999999</v>
      </c>
      <c r="P56" s="5">
        <f t="shared" si="18"/>
        <v>953.80000000000018</v>
      </c>
      <c r="Q56" s="5">
        <v>400</v>
      </c>
      <c r="R56" s="5">
        <f t="shared" si="17"/>
        <v>553.80000000000018</v>
      </c>
      <c r="S56" s="5"/>
      <c r="T56" s="1"/>
      <c r="U56" s="1">
        <f t="shared" si="4"/>
        <v>10</v>
      </c>
      <c r="V56" s="1">
        <f t="shared" si="5"/>
        <v>2.8393393393393382</v>
      </c>
      <c r="W56" s="1">
        <v>88.6</v>
      </c>
      <c r="X56" s="1">
        <v>94.8</v>
      </c>
      <c r="Y56" s="1">
        <v>114</v>
      </c>
      <c r="Z56" s="1">
        <v>119.4</v>
      </c>
      <c r="AA56" s="1">
        <v>124.2</v>
      </c>
      <c r="AB56" s="1">
        <v>119.8</v>
      </c>
      <c r="AC56" s="1"/>
      <c r="AD56" s="1">
        <f t="shared" si="6"/>
        <v>160</v>
      </c>
      <c r="AE56" s="1">
        <f t="shared" si="7"/>
        <v>222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32</v>
      </c>
      <c r="C57" s="1">
        <v>94.28</v>
      </c>
      <c r="D57" s="1">
        <v>185.86099999999999</v>
      </c>
      <c r="E57" s="1">
        <v>101.024</v>
      </c>
      <c r="F57" s="1">
        <v>133.69200000000001</v>
      </c>
      <c r="G57" s="6">
        <v>1</v>
      </c>
      <c r="H57" s="1">
        <v>50</v>
      </c>
      <c r="I57" s="1" t="s">
        <v>33</v>
      </c>
      <c r="J57" s="1">
        <v>98.7</v>
      </c>
      <c r="K57" s="1">
        <f t="shared" si="16"/>
        <v>2.3239999999999981</v>
      </c>
      <c r="L57" s="1"/>
      <c r="M57" s="1"/>
      <c r="N57" s="1">
        <v>20.222599999999971</v>
      </c>
      <c r="O57" s="1">
        <f t="shared" si="3"/>
        <v>20.204799999999999</v>
      </c>
      <c r="P57" s="5">
        <f t="shared" si="18"/>
        <v>48.133400000000023</v>
      </c>
      <c r="Q57" s="5"/>
      <c r="R57" s="5">
        <f t="shared" si="17"/>
        <v>48.133400000000023</v>
      </c>
      <c r="S57" s="5"/>
      <c r="T57" s="1"/>
      <c r="U57" s="1">
        <f t="shared" si="4"/>
        <v>10</v>
      </c>
      <c r="V57" s="1">
        <f t="shared" si="5"/>
        <v>7.617724501108647</v>
      </c>
      <c r="W57" s="1">
        <v>20.640599999999999</v>
      </c>
      <c r="X57" s="1">
        <v>15.700200000000001</v>
      </c>
      <c r="Y57" s="1">
        <v>14.7128</v>
      </c>
      <c r="Z57" s="1">
        <v>15.862399999999999</v>
      </c>
      <c r="AA57" s="1">
        <v>16.542000000000002</v>
      </c>
      <c r="AB57" s="1">
        <v>18.158799999999999</v>
      </c>
      <c r="AC57" s="1"/>
      <c r="AD57" s="1">
        <f t="shared" si="6"/>
        <v>0</v>
      </c>
      <c r="AE57" s="1">
        <f t="shared" si="7"/>
        <v>48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32</v>
      </c>
      <c r="C58" s="1"/>
      <c r="D58" s="1">
        <v>268.03199999999998</v>
      </c>
      <c r="E58" s="1">
        <v>125.193</v>
      </c>
      <c r="F58" s="1">
        <v>132.08199999999999</v>
      </c>
      <c r="G58" s="6">
        <v>1</v>
      </c>
      <c r="H58" s="1">
        <v>50</v>
      </c>
      <c r="I58" s="1" t="s">
        <v>33</v>
      </c>
      <c r="J58" s="1">
        <v>124.15</v>
      </c>
      <c r="K58" s="1">
        <f t="shared" si="16"/>
        <v>1.0429999999999922</v>
      </c>
      <c r="L58" s="1"/>
      <c r="M58" s="1"/>
      <c r="N58" s="1"/>
      <c r="O58" s="1">
        <f t="shared" si="3"/>
        <v>25.038599999999999</v>
      </c>
      <c r="P58" s="5">
        <f t="shared" si="18"/>
        <v>118.304</v>
      </c>
      <c r="Q58" s="5"/>
      <c r="R58" s="5">
        <f t="shared" si="17"/>
        <v>118.304</v>
      </c>
      <c r="S58" s="5"/>
      <c r="T58" s="1"/>
      <c r="U58" s="1">
        <f t="shared" si="4"/>
        <v>10</v>
      </c>
      <c r="V58" s="1">
        <f t="shared" si="5"/>
        <v>5.2751351912646873</v>
      </c>
      <c r="W58" s="1">
        <v>4.5728</v>
      </c>
      <c r="X58" s="1">
        <v>9.1295999999999999</v>
      </c>
      <c r="Y58" s="1">
        <v>23.157800000000002</v>
      </c>
      <c r="Z58" s="1">
        <v>19.429400000000001</v>
      </c>
      <c r="AA58" s="1">
        <v>17.337800000000001</v>
      </c>
      <c r="AB58" s="1">
        <v>20.340599999999998</v>
      </c>
      <c r="AC58" s="1"/>
      <c r="AD58" s="1">
        <f t="shared" si="6"/>
        <v>0</v>
      </c>
      <c r="AE58" s="1">
        <f t="shared" si="7"/>
        <v>118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32</v>
      </c>
      <c r="C59" s="1">
        <v>26.225999999999999</v>
      </c>
      <c r="D59" s="1">
        <v>2.4009999999999998</v>
      </c>
      <c r="E59" s="1">
        <v>12.028</v>
      </c>
      <c r="F59" s="1">
        <v>11.302</v>
      </c>
      <c r="G59" s="6">
        <v>1</v>
      </c>
      <c r="H59" s="1">
        <v>40</v>
      </c>
      <c r="I59" s="1" t="s">
        <v>33</v>
      </c>
      <c r="J59" s="1">
        <v>11.2</v>
      </c>
      <c r="K59" s="1">
        <f t="shared" si="16"/>
        <v>0.82800000000000118</v>
      </c>
      <c r="L59" s="1"/>
      <c r="M59" s="1"/>
      <c r="N59" s="1">
        <v>10</v>
      </c>
      <c r="O59" s="1">
        <f t="shared" si="3"/>
        <v>2.4056000000000002</v>
      </c>
      <c r="P59" s="5">
        <v>5</v>
      </c>
      <c r="Q59" s="5"/>
      <c r="R59" s="5">
        <f t="shared" si="17"/>
        <v>5</v>
      </c>
      <c r="S59" s="5"/>
      <c r="T59" s="1"/>
      <c r="U59" s="1">
        <f t="shared" si="4"/>
        <v>10.933654805453941</v>
      </c>
      <c r="V59" s="1">
        <f t="shared" si="5"/>
        <v>8.8551712670435645</v>
      </c>
      <c r="W59" s="1">
        <v>2.2642000000000002</v>
      </c>
      <c r="X59" s="1">
        <v>1.2085999999999999</v>
      </c>
      <c r="Y59" s="1">
        <v>0</v>
      </c>
      <c r="Z59" s="1">
        <v>0.30840000000000001</v>
      </c>
      <c r="AA59" s="1">
        <v>1.5222</v>
      </c>
      <c r="AB59" s="1">
        <v>1.9825999999999999</v>
      </c>
      <c r="AC59" s="1"/>
      <c r="AD59" s="1">
        <f t="shared" si="6"/>
        <v>0</v>
      </c>
      <c r="AE59" s="1">
        <f t="shared" si="7"/>
        <v>5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32</v>
      </c>
      <c r="C60" s="1">
        <v>211.46899999999999</v>
      </c>
      <c r="D60" s="1">
        <v>184.42500000000001</v>
      </c>
      <c r="E60" s="1">
        <v>135.834</v>
      </c>
      <c r="F60" s="1">
        <v>199.72900000000001</v>
      </c>
      <c r="G60" s="6">
        <v>1</v>
      </c>
      <c r="H60" s="1">
        <v>40</v>
      </c>
      <c r="I60" s="1" t="s">
        <v>33</v>
      </c>
      <c r="J60" s="1">
        <v>128.6</v>
      </c>
      <c r="K60" s="1">
        <f t="shared" si="16"/>
        <v>7.2340000000000089</v>
      </c>
      <c r="L60" s="1"/>
      <c r="M60" s="1"/>
      <c r="N60" s="1">
        <v>56.378599999999977</v>
      </c>
      <c r="O60" s="1">
        <f t="shared" si="3"/>
        <v>27.166800000000002</v>
      </c>
      <c r="P60" s="5">
        <f t="shared" si="18"/>
        <v>15.560400000000016</v>
      </c>
      <c r="Q60" s="5"/>
      <c r="R60" s="5">
        <f t="shared" si="17"/>
        <v>15.560400000000016</v>
      </c>
      <c r="S60" s="5"/>
      <c r="T60" s="1"/>
      <c r="U60" s="1">
        <f t="shared" si="4"/>
        <v>10</v>
      </c>
      <c r="V60" s="1">
        <f t="shared" si="5"/>
        <v>9.4272273510314051</v>
      </c>
      <c r="W60" s="1">
        <v>33.275599999999997</v>
      </c>
      <c r="X60" s="1">
        <v>31.914400000000001</v>
      </c>
      <c r="Y60" s="1">
        <v>20.656400000000001</v>
      </c>
      <c r="Z60" s="1">
        <v>22.013999999999999</v>
      </c>
      <c r="AA60" s="1">
        <v>39.299400000000013</v>
      </c>
      <c r="AB60" s="1">
        <v>39.320999999999998</v>
      </c>
      <c r="AC60" s="1"/>
      <c r="AD60" s="1">
        <f t="shared" si="6"/>
        <v>0</v>
      </c>
      <c r="AE60" s="1">
        <f t="shared" si="7"/>
        <v>16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93</v>
      </c>
      <c r="B61" s="13" t="s">
        <v>32</v>
      </c>
      <c r="C61" s="13"/>
      <c r="D61" s="13"/>
      <c r="E61" s="13"/>
      <c r="F61" s="13"/>
      <c r="G61" s="14">
        <v>0</v>
      </c>
      <c r="H61" s="13">
        <v>40</v>
      </c>
      <c r="I61" s="13" t="s">
        <v>33</v>
      </c>
      <c r="J61" s="13"/>
      <c r="K61" s="13">
        <f t="shared" si="16"/>
        <v>0</v>
      </c>
      <c r="L61" s="13"/>
      <c r="M61" s="13"/>
      <c r="N61" s="13"/>
      <c r="O61" s="13">
        <f t="shared" si="3"/>
        <v>0</v>
      </c>
      <c r="P61" s="15"/>
      <c r="Q61" s="15"/>
      <c r="R61" s="15"/>
      <c r="S61" s="15"/>
      <c r="T61" s="13"/>
      <c r="U61" s="13" t="e">
        <f t="shared" si="4"/>
        <v>#DIV/0!</v>
      </c>
      <c r="V61" s="13" t="e">
        <f t="shared" si="5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35</v>
      </c>
      <c r="AD61" s="13">
        <f t="shared" si="6"/>
        <v>0</v>
      </c>
      <c r="AE61" s="13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40</v>
      </c>
      <c r="C62" s="1">
        <v>68</v>
      </c>
      <c r="D62" s="1"/>
      <c r="E62" s="1">
        <v>31</v>
      </c>
      <c r="F62" s="1">
        <v>30</v>
      </c>
      <c r="G62" s="6">
        <v>0.45</v>
      </c>
      <c r="H62" s="1">
        <v>50</v>
      </c>
      <c r="I62" s="1" t="s">
        <v>33</v>
      </c>
      <c r="J62" s="1">
        <v>31</v>
      </c>
      <c r="K62" s="1">
        <f t="shared" si="16"/>
        <v>0</v>
      </c>
      <c r="L62" s="1"/>
      <c r="M62" s="1"/>
      <c r="N62" s="1"/>
      <c r="O62" s="1">
        <f t="shared" si="3"/>
        <v>6.2</v>
      </c>
      <c r="P62" s="5">
        <f t="shared" ref="P62:P65" si="19">10*O62-N62-F62</f>
        <v>32</v>
      </c>
      <c r="Q62" s="5"/>
      <c r="R62" s="5">
        <f t="shared" ref="R62:R65" si="20">P62-Q62</f>
        <v>32</v>
      </c>
      <c r="S62" s="5"/>
      <c r="T62" s="1"/>
      <c r="U62" s="1">
        <f t="shared" si="4"/>
        <v>10</v>
      </c>
      <c r="V62" s="1">
        <f t="shared" si="5"/>
        <v>4.838709677419355</v>
      </c>
      <c r="W62" s="1">
        <v>4.5999999999999996</v>
      </c>
      <c r="X62" s="1">
        <v>4.5999999999999996</v>
      </c>
      <c r="Y62" s="1">
        <v>3.8</v>
      </c>
      <c r="Z62" s="1">
        <v>3.6</v>
      </c>
      <c r="AA62" s="1">
        <v>4</v>
      </c>
      <c r="AB62" s="1">
        <v>4.4000000000000004</v>
      </c>
      <c r="AC62" s="1"/>
      <c r="AD62" s="1">
        <f t="shared" si="6"/>
        <v>0</v>
      </c>
      <c r="AE62" s="1">
        <f t="shared" si="7"/>
        <v>14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32</v>
      </c>
      <c r="C63" s="1">
        <v>57.695999999999998</v>
      </c>
      <c r="D63" s="1">
        <v>27.652999999999999</v>
      </c>
      <c r="E63" s="1">
        <v>43.813000000000002</v>
      </c>
      <c r="F63" s="1">
        <v>24.431000000000001</v>
      </c>
      <c r="G63" s="6">
        <v>1</v>
      </c>
      <c r="H63" s="1">
        <v>40</v>
      </c>
      <c r="I63" s="1" t="s">
        <v>33</v>
      </c>
      <c r="J63" s="1">
        <v>45.4</v>
      </c>
      <c r="K63" s="1">
        <f t="shared" si="16"/>
        <v>-1.5869999999999962</v>
      </c>
      <c r="L63" s="1"/>
      <c r="M63" s="1"/>
      <c r="N63" s="1"/>
      <c r="O63" s="1">
        <f t="shared" si="3"/>
        <v>8.7626000000000008</v>
      </c>
      <c r="P63" s="5">
        <f t="shared" si="19"/>
        <v>63.195000000000007</v>
      </c>
      <c r="Q63" s="5"/>
      <c r="R63" s="5">
        <f t="shared" si="20"/>
        <v>63.195000000000007</v>
      </c>
      <c r="S63" s="5"/>
      <c r="T63" s="1"/>
      <c r="U63" s="1">
        <f t="shared" si="4"/>
        <v>10</v>
      </c>
      <c r="V63" s="1">
        <f t="shared" si="5"/>
        <v>2.7880994225458196</v>
      </c>
      <c r="W63" s="1">
        <v>3.6084000000000001</v>
      </c>
      <c r="X63" s="1">
        <v>4.4084000000000003</v>
      </c>
      <c r="Y63" s="1">
        <v>1.6148</v>
      </c>
      <c r="Z63" s="1">
        <v>1.8892</v>
      </c>
      <c r="AA63" s="1">
        <v>6.3731999999999998</v>
      </c>
      <c r="AB63" s="1">
        <v>5.2988</v>
      </c>
      <c r="AC63" s="1"/>
      <c r="AD63" s="1">
        <f t="shared" si="6"/>
        <v>0</v>
      </c>
      <c r="AE63" s="1">
        <f t="shared" si="7"/>
        <v>63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40</v>
      </c>
      <c r="C64" s="1">
        <v>149</v>
      </c>
      <c r="D64" s="1">
        <v>126</v>
      </c>
      <c r="E64" s="1">
        <v>186</v>
      </c>
      <c r="F64" s="1">
        <v>68</v>
      </c>
      <c r="G64" s="6">
        <v>0.4</v>
      </c>
      <c r="H64" s="1">
        <v>40</v>
      </c>
      <c r="I64" s="1" t="s">
        <v>33</v>
      </c>
      <c r="J64" s="1">
        <v>185</v>
      </c>
      <c r="K64" s="1">
        <f t="shared" si="16"/>
        <v>1</v>
      </c>
      <c r="L64" s="1"/>
      <c r="M64" s="1"/>
      <c r="N64" s="1">
        <v>14.399999999999981</v>
      </c>
      <c r="O64" s="1">
        <f t="shared" si="3"/>
        <v>37.200000000000003</v>
      </c>
      <c r="P64" s="5">
        <f>9*O64-N64-F64</f>
        <v>252.40000000000003</v>
      </c>
      <c r="Q64" s="5"/>
      <c r="R64" s="5">
        <f t="shared" si="20"/>
        <v>252.40000000000003</v>
      </c>
      <c r="S64" s="5"/>
      <c r="T64" s="1"/>
      <c r="U64" s="1">
        <f t="shared" si="4"/>
        <v>9</v>
      </c>
      <c r="V64" s="1">
        <f t="shared" si="5"/>
        <v>2.2150537634408596</v>
      </c>
      <c r="W64" s="1">
        <v>22.4</v>
      </c>
      <c r="X64" s="1">
        <v>15.8</v>
      </c>
      <c r="Y64" s="1">
        <v>11.2</v>
      </c>
      <c r="Z64" s="1">
        <v>15.8</v>
      </c>
      <c r="AA64" s="1">
        <v>27.2</v>
      </c>
      <c r="AB64" s="1">
        <v>25.4</v>
      </c>
      <c r="AC64" s="1"/>
      <c r="AD64" s="1">
        <f t="shared" si="6"/>
        <v>0</v>
      </c>
      <c r="AE64" s="1">
        <f t="shared" si="7"/>
        <v>101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40</v>
      </c>
      <c r="C65" s="1">
        <v>259</v>
      </c>
      <c r="D65" s="1">
        <v>114</v>
      </c>
      <c r="E65" s="1">
        <v>199</v>
      </c>
      <c r="F65" s="1">
        <v>161</v>
      </c>
      <c r="G65" s="6">
        <v>0.4</v>
      </c>
      <c r="H65" s="1">
        <v>40</v>
      </c>
      <c r="I65" s="1" t="s">
        <v>33</v>
      </c>
      <c r="J65" s="1">
        <v>192</v>
      </c>
      <c r="K65" s="1">
        <f t="shared" si="16"/>
        <v>7</v>
      </c>
      <c r="L65" s="1"/>
      <c r="M65" s="1"/>
      <c r="N65" s="1"/>
      <c r="O65" s="1">
        <f t="shared" si="3"/>
        <v>39.799999999999997</v>
      </c>
      <c r="P65" s="5">
        <f t="shared" si="19"/>
        <v>237</v>
      </c>
      <c r="Q65" s="5"/>
      <c r="R65" s="5">
        <f t="shared" si="20"/>
        <v>237</v>
      </c>
      <c r="S65" s="5"/>
      <c r="T65" s="1"/>
      <c r="U65" s="1">
        <f t="shared" si="4"/>
        <v>10</v>
      </c>
      <c r="V65" s="1">
        <f t="shared" si="5"/>
        <v>4.0452261306532664</v>
      </c>
      <c r="W65" s="1">
        <v>24.4</v>
      </c>
      <c r="X65" s="1">
        <v>21.4</v>
      </c>
      <c r="Y65" s="1">
        <v>5.6</v>
      </c>
      <c r="Z65" s="1">
        <v>10.199999999999999</v>
      </c>
      <c r="AA65" s="1">
        <v>35.6</v>
      </c>
      <c r="AB65" s="1">
        <v>31.8</v>
      </c>
      <c r="AC65" s="1"/>
      <c r="AD65" s="1">
        <f t="shared" si="6"/>
        <v>0</v>
      </c>
      <c r="AE65" s="1">
        <f t="shared" si="7"/>
        <v>95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98</v>
      </c>
      <c r="B66" s="13" t="s">
        <v>32</v>
      </c>
      <c r="C66" s="13"/>
      <c r="D66" s="13"/>
      <c r="E66" s="13"/>
      <c r="F66" s="13"/>
      <c r="G66" s="14">
        <v>0</v>
      </c>
      <c r="H66" s="13">
        <v>55</v>
      </c>
      <c r="I66" s="13" t="s">
        <v>33</v>
      </c>
      <c r="J66" s="13"/>
      <c r="K66" s="13">
        <f t="shared" si="16"/>
        <v>0</v>
      </c>
      <c r="L66" s="13"/>
      <c r="M66" s="13"/>
      <c r="N66" s="13"/>
      <c r="O66" s="13">
        <f t="shared" si="3"/>
        <v>0</v>
      </c>
      <c r="P66" s="15"/>
      <c r="Q66" s="15"/>
      <c r="R66" s="15"/>
      <c r="S66" s="15"/>
      <c r="T66" s="13"/>
      <c r="U66" s="13" t="e">
        <f t="shared" si="4"/>
        <v>#DIV/0!</v>
      </c>
      <c r="V66" s="13" t="e">
        <f t="shared" si="5"/>
        <v>#DIV/0!</v>
      </c>
      <c r="W66" s="13">
        <v>0</v>
      </c>
      <c r="X66" s="13">
        <v>0</v>
      </c>
      <c r="Y66" s="13">
        <v>-1.6639999999999999</v>
      </c>
      <c r="Z66" s="13">
        <v>-1.6639999999999999</v>
      </c>
      <c r="AA66" s="13">
        <v>4.5822000000000003</v>
      </c>
      <c r="AB66" s="13">
        <v>5.9649999999999999</v>
      </c>
      <c r="AC66" s="13" t="s">
        <v>35</v>
      </c>
      <c r="AD66" s="13">
        <f t="shared" si="6"/>
        <v>0</v>
      </c>
      <c r="AE66" s="13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32</v>
      </c>
      <c r="C67" s="1">
        <v>46.335999999999999</v>
      </c>
      <c r="D67" s="1">
        <v>266.7</v>
      </c>
      <c r="E67" s="1">
        <v>101.748</v>
      </c>
      <c r="F67" s="1">
        <v>165.00399999999999</v>
      </c>
      <c r="G67" s="6">
        <v>1</v>
      </c>
      <c r="H67" s="1">
        <v>50</v>
      </c>
      <c r="I67" s="1" t="s">
        <v>33</v>
      </c>
      <c r="J67" s="1">
        <v>104.2</v>
      </c>
      <c r="K67" s="1">
        <f t="shared" si="16"/>
        <v>-2.4519999999999982</v>
      </c>
      <c r="L67" s="1"/>
      <c r="M67" s="1"/>
      <c r="N67" s="1">
        <v>49.556800000000081</v>
      </c>
      <c r="O67" s="1">
        <f t="shared" si="3"/>
        <v>20.349600000000002</v>
      </c>
      <c r="P67" s="5"/>
      <c r="Q67" s="5"/>
      <c r="R67" s="5">
        <f t="shared" ref="R67:R68" si="21">P67-Q67</f>
        <v>0</v>
      </c>
      <c r="S67" s="5"/>
      <c r="T67" s="1"/>
      <c r="U67" s="1">
        <f t="shared" si="4"/>
        <v>10.543735503400562</v>
      </c>
      <c r="V67" s="1">
        <f t="shared" si="5"/>
        <v>10.543735503400562</v>
      </c>
      <c r="W67" s="1">
        <v>26.302399999999999</v>
      </c>
      <c r="X67" s="1">
        <v>25.160799999999998</v>
      </c>
      <c r="Y67" s="1">
        <v>19.230799999999999</v>
      </c>
      <c r="Z67" s="1">
        <v>20.927600000000002</v>
      </c>
      <c r="AA67" s="1">
        <v>16.0808</v>
      </c>
      <c r="AB67" s="1">
        <v>14.4544</v>
      </c>
      <c r="AC67" s="1"/>
      <c r="AD67" s="1">
        <f t="shared" si="6"/>
        <v>0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32</v>
      </c>
      <c r="C68" s="1"/>
      <c r="D68" s="1">
        <v>130.71299999999999</v>
      </c>
      <c r="E68" s="1">
        <v>33.670999999999999</v>
      </c>
      <c r="F68" s="1">
        <v>97.042000000000002</v>
      </c>
      <c r="G68" s="6">
        <v>1</v>
      </c>
      <c r="H68" s="1">
        <v>50</v>
      </c>
      <c r="I68" s="1" t="s">
        <v>33</v>
      </c>
      <c r="J68" s="1">
        <v>32.200000000000003</v>
      </c>
      <c r="K68" s="1">
        <f t="shared" si="16"/>
        <v>1.4709999999999965</v>
      </c>
      <c r="L68" s="1"/>
      <c r="M68" s="1"/>
      <c r="N68" s="1"/>
      <c r="O68" s="1">
        <f t="shared" si="3"/>
        <v>6.7341999999999995</v>
      </c>
      <c r="P68" s="5"/>
      <c r="Q68" s="5"/>
      <c r="R68" s="5">
        <f t="shared" si="21"/>
        <v>0</v>
      </c>
      <c r="S68" s="5"/>
      <c r="T68" s="1"/>
      <c r="U68" s="1">
        <f t="shared" si="4"/>
        <v>14.41032342371774</v>
      </c>
      <c r="V68" s="1">
        <f t="shared" si="5"/>
        <v>14.41032342371774</v>
      </c>
      <c r="W68" s="1">
        <v>2.8081999999999998</v>
      </c>
      <c r="X68" s="1">
        <v>4.1883999999999997</v>
      </c>
      <c r="Y68" s="1">
        <v>9.5519999999999996</v>
      </c>
      <c r="Z68" s="1">
        <v>8.1718000000000011</v>
      </c>
      <c r="AA68" s="1">
        <v>5.1475999999999997</v>
      </c>
      <c r="AB68" s="1">
        <v>5.6966000000000001</v>
      </c>
      <c r="AC68" s="1"/>
      <c r="AD68" s="1">
        <f t="shared" si="6"/>
        <v>0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101</v>
      </c>
      <c r="B69" s="10" t="s">
        <v>40</v>
      </c>
      <c r="C69" s="10">
        <v>61</v>
      </c>
      <c r="D69" s="10"/>
      <c r="E69" s="10"/>
      <c r="F69" s="10">
        <v>61</v>
      </c>
      <c r="G69" s="11">
        <v>0</v>
      </c>
      <c r="H69" s="10" t="e">
        <v>#N/A</v>
      </c>
      <c r="I69" s="10" t="s">
        <v>51</v>
      </c>
      <c r="J69" s="10"/>
      <c r="K69" s="10">
        <f t="shared" si="16"/>
        <v>0</v>
      </c>
      <c r="L69" s="10"/>
      <c r="M69" s="10"/>
      <c r="N69" s="10"/>
      <c r="O69" s="10">
        <f t="shared" si="3"/>
        <v>0</v>
      </c>
      <c r="P69" s="12"/>
      <c r="Q69" s="12"/>
      <c r="R69" s="12"/>
      <c r="S69" s="12"/>
      <c r="T69" s="10"/>
      <c r="U69" s="10" t="e">
        <f t="shared" si="4"/>
        <v>#DIV/0!</v>
      </c>
      <c r="V69" s="10" t="e">
        <f t="shared" si="5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 t="s">
        <v>102</v>
      </c>
      <c r="AD69" s="10">
        <f t="shared" si="6"/>
        <v>0</v>
      </c>
      <c r="AE69" s="10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40</v>
      </c>
      <c r="C70" s="1">
        <v>29</v>
      </c>
      <c r="D70" s="1">
        <v>31</v>
      </c>
      <c r="E70" s="1">
        <v>28</v>
      </c>
      <c r="F70" s="1">
        <v>25</v>
      </c>
      <c r="G70" s="6">
        <v>0.4</v>
      </c>
      <c r="H70" s="1">
        <v>50</v>
      </c>
      <c r="I70" s="1" t="s">
        <v>33</v>
      </c>
      <c r="J70" s="1">
        <v>30</v>
      </c>
      <c r="K70" s="1">
        <f t="shared" ref="K70:K100" si="22">E70-J70</f>
        <v>-2</v>
      </c>
      <c r="L70" s="1"/>
      <c r="M70" s="1"/>
      <c r="N70" s="1">
        <v>14.2</v>
      </c>
      <c r="O70" s="1">
        <f t="shared" si="3"/>
        <v>5.6</v>
      </c>
      <c r="P70" s="5">
        <f t="shared" ref="P70:P72" si="23">10*O70-N70-F70</f>
        <v>16.799999999999997</v>
      </c>
      <c r="Q70" s="5"/>
      <c r="R70" s="5">
        <f t="shared" ref="R70:R72" si="24">P70-Q70</f>
        <v>16.799999999999997</v>
      </c>
      <c r="S70" s="5"/>
      <c r="T70" s="1"/>
      <c r="U70" s="1">
        <f t="shared" si="4"/>
        <v>10</v>
      </c>
      <c r="V70" s="1">
        <f t="shared" si="5"/>
        <v>7.0000000000000009</v>
      </c>
      <c r="W70" s="1">
        <v>5.2</v>
      </c>
      <c r="X70" s="1">
        <v>4.8</v>
      </c>
      <c r="Y70" s="1">
        <v>3.2</v>
      </c>
      <c r="Z70" s="1">
        <v>2.6</v>
      </c>
      <c r="AA70" s="1">
        <v>1.8</v>
      </c>
      <c r="AB70" s="1">
        <v>1.8</v>
      </c>
      <c r="AC70" s="1"/>
      <c r="AD70" s="1">
        <f t="shared" si="6"/>
        <v>0</v>
      </c>
      <c r="AE70" s="1">
        <f t="shared" si="7"/>
        <v>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40</v>
      </c>
      <c r="C71" s="1">
        <v>366</v>
      </c>
      <c r="D71" s="1">
        <v>862</v>
      </c>
      <c r="E71" s="1">
        <v>578</v>
      </c>
      <c r="F71" s="1">
        <v>511</v>
      </c>
      <c r="G71" s="6">
        <v>0.4</v>
      </c>
      <c r="H71" s="1">
        <v>40</v>
      </c>
      <c r="I71" s="1" t="s">
        <v>33</v>
      </c>
      <c r="J71" s="1">
        <v>571</v>
      </c>
      <c r="K71" s="1">
        <f t="shared" si="22"/>
        <v>7</v>
      </c>
      <c r="L71" s="1"/>
      <c r="M71" s="1"/>
      <c r="N71" s="1">
        <v>124.6999999999998</v>
      </c>
      <c r="O71" s="1">
        <f t="shared" ref="O71:O108" si="25">E71/5</f>
        <v>115.6</v>
      </c>
      <c r="P71" s="5">
        <f t="shared" si="23"/>
        <v>520.30000000000018</v>
      </c>
      <c r="Q71" s="5">
        <v>200</v>
      </c>
      <c r="R71" s="5">
        <f t="shared" si="24"/>
        <v>320.30000000000018</v>
      </c>
      <c r="S71" s="5"/>
      <c r="T71" s="1"/>
      <c r="U71" s="1">
        <f t="shared" ref="U71:U108" si="26">(F71+N71+P71)/O71</f>
        <v>10</v>
      </c>
      <c r="V71" s="1">
        <f t="shared" ref="V71:V108" si="27">(F71+N71)/O71</f>
        <v>5.4991349480968843</v>
      </c>
      <c r="W71" s="1">
        <v>101.8</v>
      </c>
      <c r="X71" s="1">
        <v>106.6</v>
      </c>
      <c r="Y71" s="1">
        <v>122</v>
      </c>
      <c r="Z71" s="1">
        <v>124.8</v>
      </c>
      <c r="AA71" s="1">
        <v>123</v>
      </c>
      <c r="AB71" s="1">
        <v>119.6</v>
      </c>
      <c r="AC71" s="1"/>
      <c r="AD71" s="1">
        <f t="shared" ref="AD71:AD108" si="28">ROUND(Q71*G71,0)</f>
        <v>80</v>
      </c>
      <c r="AE71" s="1">
        <f t="shared" ref="AE71:AE108" si="29">ROUND(R71*G71,0)</f>
        <v>128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40</v>
      </c>
      <c r="C72" s="1">
        <v>251</v>
      </c>
      <c r="D72" s="1">
        <v>740</v>
      </c>
      <c r="E72" s="1">
        <v>513</v>
      </c>
      <c r="F72" s="1">
        <v>403</v>
      </c>
      <c r="G72" s="6">
        <v>0.4</v>
      </c>
      <c r="H72" s="1">
        <v>40</v>
      </c>
      <c r="I72" s="1" t="s">
        <v>33</v>
      </c>
      <c r="J72" s="1">
        <v>520</v>
      </c>
      <c r="K72" s="1">
        <f t="shared" si="22"/>
        <v>-7</v>
      </c>
      <c r="L72" s="1"/>
      <c r="M72" s="1"/>
      <c r="N72" s="1">
        <v>61.200000000000053</v>
      </c>
      <c r="O72" s="1">
        <f t="shared" si="25"/>
        <v>102.6</v>
      </c>
      <c r="P72" s="5">
        <f t="shared" si="23"/>
        <v>561.79999999999995</v>
      </c>
      <c r="Q72" s="5">
        <v>200</v>
      </c>
      <c r="R72" s="5">
        <f t="shared" si="24"/>
        <v>361.79999999999995</v>
      </c>
      <c r="S72" s="5"/>
      <c r="T72" s="1"/>
      <c r="U72" s="1">
        <f t="shared" si="26"/>
        <v>10</v>
      </c>
      <c r="V72" s="1">
        <f t="shared" si="27"/>
        <v>4.5243664717348935</v>
      </c>
      <c r="W72" s="1">
        <v>82.8</v>
      </c>
      <c r="X72" s="1">
        <v>89.8</v>
      </c>
      <c r="Y72" s="1">
        <v>100.4</v>
      </c>
      <c r="Z72" s="1">
        <v>100.2</v>
      </c>
      <c r="AA72" s="1">
        <v>99.4</v>
      </c>
      <c r="AB72" s="1">
        <v>90.2</v>
      </c>
      <c r="AC72" s="1"/>
      <c r="AD72" s="1">
        <f t="shared" si="28"/>
        <v>80</v>
      </c>
      <c r="AE72" s="1">
        <f t="shared" si="29"/>
        <v>145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106</v>
      </c>
      <c r="B73" s="13" t="s">
        <v>32</v>
      </c>
      <c r="C73" s="13"/>
      <c r="D73" s="13"/>
      <c r="E73" s="13"/>
      <c r="F73" s="13"/>
      <c r="G73" s="14">
        <v>0</v>
      </c>
      <c r="H73" s="13" t="e">
        <v>#N/A</v>
      </c>
      <c r="I73" s="13" t="s">
        <v>33</v>
      </c>
      <c r="J73" s="13">
        <v>39.799999999999997</v>
      </c>
      <c r="K73" s="13">
        <f t="shared" si="22"/>
        <v>-39.799999999999997</v>
      </c>
      <c r="L73" s="13"/>
      <c r="M73" s="13"/>
      <c r="N73" s="13"/>
      <c r="O73" s="13">
        <f t="shared" si="25"/>
        <v>0</v>
      </c>
      <c r="P73" s="15"/>
      <c r="Q73" s="15"/>
      <c r="R73" s="15"/>
      <c r="S73" s="15"/>
      <c r="T73" s="13"/>
      <c r="U73" s="13" t="e">
        <f t="shared" si="26"/>
        <v>#DIV/0!</v>
      </c>
      <c r="V73" s="13" t="e">
        <f t="shared" si="27"/>
        <v>#DIV/0!</v>
      </c>
      <c r="W73" s="13">
        <v>-0.1608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 t="s">
        <v>35</v>
      </c>
      <c r="AD73" s="13">
        <f t="shared" si="28"/>
        <v>0</v>
      </c>
      <c r="AE73" s="13">
        <f t="shared" si="2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32</v>
      </c>
      <c r="C74" s="1">
        <v>135.44200000000001</v>
      </c>
      <c r="D74" s="1">
        <v>225.5</v>
      </c>
      <c r="E74" s="1">
        <v>185.84399999999999</v>
      </c>
      <c r="F74" s="1">
        <v>137.44800000000001</v>
      </c>
      <c r="G74" s="6">
        <v>1</v>
      </c>
      <c r="H74" s="1">
        <v>40</v>
      </c>
      <c r="I74" s="1" t="s">
        <v>33</v>
      </c>
      <c r="J74" s="1">
        <v>173.4</v>
      </c>
      <c r="K74" s="1">
        <f t="shared" si="22"/>
        <v>12.443999999999988</v>
      </c>
      <c r="L74" s="1"/>
      <c r="M74" s="1"/>
      <c r="N74" s="1">
        <v>59.300099999999929</v>
      </c>
      <c r="O74" s="1">
        <f t="shared" si="25"/>
        <v>37.168799999999997</v>
      </c>
      <c r="P74" s="5">
        <f t="shared" ref="P74:P75" si="30">10*O74-N74-F74</f>
        <v>174.93990000000005</v>
      </c>
      <c r="Q74" s="5"/>
      <c r="R74" s="5">
        <f t="shared" ref="R74:R75" si="31">P74-Q74</f>
        <v>174.93990000000005</v>
      </c>
      <c r="S74" s="5"/>
      <c r="T74" s="1"/>
      <c r="U74" s="1">
        <f t="shared" si="26"/>
        <v>10</v>
      </c>
      <c r="V74" s="1">
        <f t="shared" si="27"/>
        <v>5.2933670174985457</v>
      </c>
      <c r="W74" s="1">
        <v>30.774999999999999</v>
      </c>
      <c r="X74" s="1">
        <v>31.052800000000001</v>
      </c>
      <c r="Y74" s="1">
        <v>38.232199999999999</v>
      </c>
      <c r="Z74" s="1">
        <v>39.757199999999997</v>
      </c>
      <c r="AA74" s="1">
        <v>39.256999999999998</v>
      </c>
      <c r="AB74" s="1">
        <v>35.547400000000003</v>
      </c>
      <c r="AC74" s="1"/>
      <c r="AD74" s="1">
        <f t="shared" si="28"/>
        <v>0</v>
      </c>
      <c r="AE74" s="1">
        <f t="shared" si="29"/>
        <v>175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161.30600000000001</v>
      </c>
      <c r="D75" s="1">
        <v>141.60599999999999</v>
      </c>
      <c r="E75" s="1">
        <v>124.136</v>
      </c>
      <c r="F75" s="1">
        <v>151.084</v>
      </c>
      <c r="G75" s="6">
        <v>1</v>
      </c>
      <c r="H75" s="1">
        <v>40</v>
      </c>
      <c r="I75" s="1" t="s">
        <v>33</v>
      </c>
      <c r="J75" s="1">
        <v>132.19999999999999</v>
      </c>
      <c r="K75" s="1">
        <f t="shared" si="22"/>
        <v>-8.063999999999993</v>
      </c>
      <c r="L75" s="1"/>
      <c r="M75" s="1"/>
      <c r="N75" s="1">
        <v>37.41719999999998</v>
      </c>
      <c r="O75" s="1">
        <f t="shared" si="25"/>
        <v>24.827199999999998</v>
      </c>
      <c r="P75" s="5">
        <f t="shared" si="30"/>
        <v>59.770800000000008</v>
      </c>
      <c r="Q75" s="5"/>
      <c r="R75" s="5">
        <f t="shared" si="31"/>
        <v>59.770800000000008</v>
      </c>
      <c r="S75" s="5"/>
      <c r="T75" s="1"/>
      <c r="U75" s="1">
        <f t="shared" si="26"/>
        <v>10</v>
      </c>
      <c r="V75" s="1">
        <f t="shared" si="27"/>
        <v>7.5925275504285619</v>
      </c>
      <c r="W75" s="1">
        <v>25.0322</v>
      </c>
      <c r="X75" s="1">
        <v>20.7072</v>
      </c>
      <c r="Y75" s="1">
        <v>23.088200000000001</v>
      </c>
      <c r="Z75" s="1">
        <v>29.1036</v>
      </c>
      <c r="AA75" s="1">
        <v>33.830800000000004</v>
      </c>
      <c r="AB75" s="1">
        <v>33.434800000000003</v>
      </c>
      <c r="AC75" s="1"/>
      <c r="AD75" s="1">
        <f t="shared" si="28"/>
        <v>0</v>
      </c>
      <c r="AE75" s="1">
        <f t="shared" si="29"/>
        <v>60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109</v>
      </c>
      <c r="B76" s="13" t="s">
        <v>32</v>
      </c>
      <c r="C76" s="13"/>
      <c r="D76" s="13"/>
      <c r="E76" s="13"/>
      <c r="F76" s="13"/>
      <c r="G76" s="14">
        <v>0</v>
      </c>
      <c r="H76" s="13">
        <v>30</v>
      </c>
      <c r="I76" s="13" t="s">
        <v>33</v>
      </c>
      <c r="J76" s="13">
        <v>1.2</v>
      </c>
      <c r="K76" s="13">
        <f t="shared" si="22"/>
        <v>-1.2</v>
      </c>
      <c r="L76" s="13"/>
      <c r="M76" s="13"/>
      <c r="N76" s="13"/>
      <c r="O76" s="13">
        <f t="shared" si="25"/>
        <v>0</v>
      </c>
      <c r="P76" s="15"/>
      <c r="Q76" s="15"/>
      <c r="R76" s="15"/>
      <c r="S76" s="15"/>
      <c r="T76" s="13"/>
      <c r="U76" s="13" t="e">
        <f t="shared" si="26"/>
        <v>#DIV/0!</v>
      </c>
      <c r="V76" s="13" t="e">
        <f t="shared" si="27"/>
        <v>#DIV/0!</v>
      </c>
      <c r="W76" s="13">
        <v>-0.24360000000000001</v>
      </c>
      <c r="X76" s="13">
        <v>-0.24360000000000001</v>
      </c>
      <c r="Y76" s="13">
        <v>-4.3999999999999994E-3</v>
      </c>
      <c r="Z76" s="13">
        <v>-4.3999999999999994E-3</v>
      </c>
      <c r="AA76" s="13">
        <v>0.36759999999999998</v>
      </c>
      <c r="AB76" s="13">
        <v>0.36759999999999998</v>
      </c>
      <c r="AC76" s="13" t="s">
        <v>35</v>
      </c>
      <c r="AD76" s="13">
        <f t="shared" si="28"/>
        <v>0</v>
      </c>
      <c r="AE76" s="13">
        <f t="shared" si="29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40</v>
      </c>
      <c r="C77" s="1">
        <v>18</v>
      </c>
      <c r="D77" s="1">
        <v>24</v>
      </c>
      <c r="E77" s="1">
        <v>2</v>
      </c>
      <c r="F77" s="1">
        <v>34</v>
      </c>
      <c r="G77" s="6">
        <v>0.6</v>
      </c>
      <c r="H77" s="1" t="e">
        <v>#N/A</v>
      </c>
      <c r="I77" s="1" t="s">
        <v>33</v>
      </c>
      <c r="J77" s="1">
        <v>2</v>
      </c>
      <c r="K77" s="1">
        <f t="shared" si="22"/>
        <v>0</v>
      </c>
      <c r="L77" s="1"/>
      <c r="M77" s="1"/>
      <c r="N77" s="1"/>
      <c r="O77" s="1">
        <f t="shared" si="25"/>
        <v>0.4</v>
      </c>
      <c r="P77" s="5"/>
      <c r="Q77" s="5"/>
      <c r="R77" s="5">
        <f>P77-Q77</f>
        <v>0</v>
      </c>
      <c r="S77" s="5"/>
      <c r="T77" s="1"/>
      <c r="U77" s="1">
        <f t="shared" si="26"/>
        <v>85</v>
      </c>
      <c r="V77" s="1">
        <f t="shared" si="27"/>
        <v>85</v>
      </c>
      <c r="W77" s="1">
        <v>2</v>
      </c>
      <c r="X77" s="1">
        <v>1.4</v>
      </c>
      <c r="Y77" s="1">
        <v>0.2</v>
      </c>
      <c r="Z77" s="1">
        <v>0.8</v>
      </c>
      <c r="AA77" s="1">
        <v>2</v>
      </c>
      <c r="AB77" s="1">
        <v>0.2</v>
      </c>
      <c r="AC77" s="1"/>
      <c r="AD77" s="1">
        <f t="shared" si="28"/>
        <v>0</v>
      </c>
      <c r="AE77" s="1">
        <f t="shared" si="2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111</v>
      </c>
      <c r="B78" s="10" t="s">
        <v>40</v>
      </c>
      <c r="C78" s="10"/>
      <c r="D78" s="10"/>
      <c r="E78" s="10">
        <v>18</v>
      </c>
      <c r="F78" s="10">
        <v>-18</v>
      </c>
      <c r="G78" s="11">
        <v>0</v>
      </c>
      <c r="H78" s="10" t="e">
        <v>#N/A</v>
      </c>
      <c r="I78" s="10" t="s">
        <v>51</v>
      </c>
      <c r="J78" s="10">
        <v>18</v>
      </c>
      <c r="K78" s="10">
        <f t="shared" si="22"/>
        <v>0</v>
      </c>
      <c r="L78" s="10"/>
      <c r="M78" s="10"/>
      <c r="N78" s="10"/>
      <c r="O78" s="10">
        <f t="shared" si="25"/>
        <v>3.6</v>
      </c>
      <c r="P78" s="12"/>
      <c r="Q78" s="12"/>
      <c r="R78" s="12"/>
      <c r="S78" s="12"/>
      <c r="T78" s="10"/>
      <c r="U78" s="10">
        <f t="shared" si="26"/>
        <v>-5</v>
      </c>
      <c r="V78" s="10">
        <f t="shared" si="27"/>
        <v>-5</v>
      </c>
      <c r="W78" s="10">
        <v>0</v>
      </c>
      <c r="X78" s="10">
        <v>0.4</v>
      </c>
      <c r="Y78" s="10">
        <v>1.6</v>
      </c>
      <c r="Z78" s="10">
        <v>2.4</v>
      </c>
      <c r="AA78" s="10">
        <v>1.2</v>
      </c>
      <c r="AB78" s="10">
        <v>1.2</v>
      </c>
      <c r="AC78" s="10"/>
      <c r="AD78" s="10">
        <f t="shared" si="28"/>
        <v>0</v>
      </c>
      <c r="AE78" s="10">
        <f t="shared" si="2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112</v>
      </c>
      <c r="B79" s="13" t="s">
        <v>40</v>
      </c>
      <c r="C79" s="13"/>
      <c r="D79" s="13"/>
      <c r="E79" s="13">
        <v>-2</v>
      </c>
      <c r="F79" s="13"/>
      <c r="G79" s="14">
        <v>0</v>
      </c>
      <c r="H79" s="13">
        <v>50</v>
      </c>
      <c r="I79" s="13" t="s">
        <v>33</v>
      </c>
      <c r="J79" s="13"/>
      <c r="K79" s="13">
        <f t="shared" si="22"/>
        <v>-2</v>
      </c>
      <c r="L79" s="13"/>
      <c r="M79" s="13"/>
      <c r="N79" s="13"/>
      <c r="O79" s="13">
        <f t="shared" si="25"/>
        <v>-0.4</v>
      </c>
      <c r="P79" s="15"/>
      <c r="Q79" s="15"/>
      <c r="R79" s="15"/>
      <c r="S79" s="15"/>
      <c r="T79" s="13"/>
      <c r="U79" s="13">
        <f t="shared" si="26"/>
        <v>0</v>
      </c>
      <c r="V79" s="13">
        <f t="shared" si="27"/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-0.6</v>
      </c>
      <c r="AB79" s="13">
        <v>-0.6</v>
      </c>
      <c r="AC79" s="13" t="s">
        <v>35</v>
      </c>
      <c r="AD79" s="13">
        <f t="shared" si="28"/>
        <v>0</v>
      </c>
      <c r="AE79" s="13">
        <f t="shared" si="2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113</v>
      </c>
      <c r="B80" s="13" t="s">
        <v>40</v>
      </c>
      <c r="C80" s="13">
        <v>74</v>
      </c>
      <c r="D80" s="13">
        <v>1</v>
      </c>
      <c r="E80" s="13">
        <v>33</v>
      </c>
      <c r="F80" s="13">
        <v>41</v>
      </c>
      <c r="G80" s="14">
        <v>0</v>
      </c>
      <c r="H80" s="13">
        <v>50</v>
      </c>
      <c r="I80" s="13" t="s">
        <v>33</v>
      </c>
      <c r="J80" s="13">
        <v>33</v>
      </c>
      <c r="K80" s="13">
        <f t="shared" si="22"/>
        <v>0</v>
      </c>
      <c r="L80" s="13"/>
      <c r="M80" s="13"/>
      <c r="N80" s="13"/>
      <c r="O80" s="13">
        <f t="shared" si="25"/>
        <v>6.6</v>
      </c>
      <c r="P80" s="15"/>
      <c r="Q80" s="15"/>
      <c r="R80" s="15"/>
      <c r="S80" s="15"/>
      <c r="T80" s="13"/>
      <c r="U80" s="13">
        <f t="shared" si="26"/>
        <v>6.2121212121212128</v>
      </c>
      <c r="V80" s="13">
        <f t="shared" si="27"/>
        <v>6.2121212121212128</v>
      </c>
      <c r="W80" s="13">
        <v>2.6</v>
      </c>
      <c r="X80" s="13">
        <v>3.2</v>
      </c>
      <c r="Y80" s="13">
        <v>4.8</v>
      </c>
      <c r="Z80" s="13">
        <v>4.4000000000000004</v>
      </c>
      <c r="AA80" s="13">
        <v>4.5999999999999996</v>
      </c>
      <c r="AB80" s="13">
        <v>4</v>
      </c>
      <c r="AC80" s="16" t="s">
        <v>145</v>
      </c>
      <c r="AD80" s="13">
        <f t="shared" si="28"/>
        <v>0</v>
      </c>
      <c r="AE80" s="13">
        <f t="shared" si="2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114</v>
      </c>
      <c r="B81" s="13" t="s">
        <v>40</v>
      </c>
      <c r="C81" s="13"/>
      <c r="D81" s="13"/>
      <c r="E81" s="13"/>
      <c r="F81" s="13"/>
      <c r="G81" s="14">
        <v>0</v>
      </c>
      <c r="H81" s="13">
        <v>30</v>
      </c>
      <c r="I81" s="13" t="s">
        <v>33</v>
      </c>
      <c r="J81" s="13"/>
      <c r="K81" s="13">
        <f t="shared" si="22"/>
        <v>0</v>
      </c>
      <c r="L81" s="13"/>
      <c r="M81" s="13"/>
      <c r="N81" s="13"/>
      <c r="O81" s="13">
        <f t="shared" si="25"/>
        <v>0</v>
      </c>
      <c r="P81" s="15"/>
      <c r="Q81" s="15"/>
      <c r="R81" s="15"/>
      <c r="S81" s="15"/>
      <c r="T81" s="13"/>
      <c r="U81" s="13" t="e">
        <f t="shared" si="26"/>
        <v>#DIV/0!</v>
      </c>
      <c r="V81" s="13" t="e">
        <f t="shared" si="27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35</v>
      </c>
      <c r="AD81" s="13">
        <f t="shared" si="28"/>
        <v>0</v>
      </c>
      <c r="AE81" s="13">
        <f t="shared" si="29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40</v>
      </c>
      <c r="C82" s="1">
        <v>24</v>
      </c>
      <c r="D82" s="1"/>
      <c r="E82" s="1">
        <v>4</v>
      </c>
      <c r="F82" s="1">
        <v>15</v>
      </c>
      <c r="G82" s="6">
        <v>0.6</v>
      </c>
      <c r="H82" s="1">
        <v>55</v>
      </c>
      <c r="I82" s="1" t="s">
        <v>33</v>
      </c>
      <c r="J82" s="1">
        <v>4</v>
      </c>
      <c r="K82" s="1">
        <f t="shared" si="22"/>
        <v>0</v>
      </c>
      <c r="L82" s="1"/>
      <c r="M82" s="1"/>
      <c r="N82" s="1">
        <v>10</v>
      </c>
      <c r="O82" s="1">
        <f t="shared" si="25"/>
        <v>0.8</v>
      </c>
      <c r="P82" s="5"/>
      <c r="Q82" s="5"/>
      <c r="R82" s="5">
        <f>P82-Q82</f>
        <v>0</v>
      </c>
      <c r="S82" s="5"/>
      <c r="T82" s="1"/>
      <c r="U82" s="1">
        <f t="shared" si="26"/>
        <v>31.25</v>
      </c>
      <c r="V82" s="1">
        <f t="shared" si="27"/>
        <v>31.25</v>
      </c>
      <c r="W82" s="1">
        <v>2</v>
      </c>
      <c r="X82" s="1">
        <v>1.6</v>
      </c>
      <c r="Y82" s="1">
        <v>0.4</v>
      </c>
      <c r="Z82" s="1">
        <v>0.6</v>
      </c>
      <c r="AA82" s="1">
        <v>2.4</v>
      </c>
      <c r="AB82" s="1">
        <v>1</v>
      </c>
      <c r="AC82" s="1"/>
      <c r="AD82" s="1">
        <f t="shared" si="28"/>
        <v>0</v>
      </c>
      <c r="AE82" s="1">
        <f t="shared" si="29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116</v>
      </c>
      <c r="B83" s="13" t="s">
        <v>40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22"/>
        <v>0</v>
      </c>
      <c r="L83" s="13"/>
      <c r="M83" s="13"/>
      <c r="N83" s="13"/>
      <c r="O83" s="13">
        <f t="shared" si="25"/>
        <v>0</v>
      </c>
      <c r="P83" s="15"/>
      <c r="Q83" s="15"/>
      <c r="R83" s="15"/>
      <c r="S83" s="15"/>
      <c r="T83" s="13"/>
      <c r="U83" s="13" t="e">
        <f t="shared" si="26"/>
        <v>#DIV/0!</v>
      </c>
      <c r="V83" s="13" t="e">
        <f t="shared" si="27"/>
        <v>#DIV/0!</v>
      </c>
      <c r="W83" s="13">
        <v>0</v>
      </c>
      <c r="X83" s="13">
        <v>0</v>
      </c>
      <c r="Y83" s="13">
        <v>0</v>
      </c>
      <c r="Z83" s="13">
        <v>0.4</v>
      </c>
      <c r="AA83" s="13">
        <v>0.4</v>
      </c>
      <c r="AB83" s="13">
        <v>0</v>
      </c>
      <c r="AC83" s="13" t="s">
        <v>35</v>
      </c>
      <c r="AD83" s="13">
        <f t="shared" si="28"/>
        <v>0</v>
      </c>
      <c r="AE83" s="13">
        <f t="shared" si="29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117</v>
      </c>
      <c r="B84" s="13" t="s">
        <v>40</v>
      </c>
      <c r="C84" s="13"/>
      <c r="D84" s="13"/>
      <c r="E84" s="13"/>
      <c r="F84" s="13"/>
      <c r="G84" s="14">
        <v>0</v>
      </c>
      <c r="H84" s="13" t="e">
        <v>#N/A</v>
      </c>
      <c r="I84" s="13" t="s">
        <v>33</v>
      </c>
      <c r="J84" s="13"/>
      <c r="K84" s="13">
        <f t="shared" si="22"/>
        <v>0</v>
      </c>
      <c r="L84" s="13"/>
      <c r="M84" s="13"/>
      <c r="N84" s="13"/>
      <c r="O84" s="13">
        <f t="shared" si="25"/>
        <v>0</v>
      </c>
      <c r="P84" s="15"/>
      <c r="Q84" s="15"/>
      <c r="R84" s="15"/>
      <c r="S84" s="15"/>
      <c r="T84" s="13"/>
      <c r="U84" s="13" t="e">
        <f t="shared" si="26"/>
        <v>#DIV/0!</v>
      </c>
      <c r="V84" s="13" t="e">
        <f t="shared" si="27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35</v>
      </c>
      <c r="AD84" s="13">
        <f t="shared" si="28"/>
        <v>0</v>
      </c>
      <c r="AE84" s="13">
        <f t="shared" si="29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118</v>
      </c>
      <c r="B85" s="13" t="s">
        <v>40</v>
      </c>
      <c r="C85" s="13"/>
      <c r="D85" s="13">
        <v>1</v>
      </c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22"/>
        <v>0</v>
      </c>
      <c r="L85" s="13"/>
      <c r="M85" s="13"/>
      <c r="N85" s="13"/>
      <c r="O85" s="13">
        <f t="shared" si="25"/>
        <v>0</v>
      </c>
      <c r="P85" s="15"/>
      <c r="Q85" s="15"/>
      <c r="R85" s="15"/>
      <c r="S85" s="15"/>
      <c r="T85" s="13"/>
      <c r="U85" s="13" t="e">
        <f t="shared" si="26"/>
        <v>#DIV/0!</v>
      </c>
      <c r="V85" s="13" t="e">
        <f t="shared" si="27"/>
        <v>#DIV/0!</v>
      </c>
      <c r="W85" s="13">
        <v>0.2</v>
      </c>
      <c r="X85" s="13">
        <v>0.2</v>
      </c>
      <c r="Y85" s="13">
        <v>0</v>
      </c>
      <c r="Z85" s="13">
        <v>0</v>
      </c>
      <c r="AA85" s="13">
        <v>0</v>
      </c>
      <c r="AB85" s="13">
        <v>0</v>
      </c>
      <c r="AC85" s="13" t="s">
        <v>35</v>
      </c>
      <c r="AD85" s="13">
        <f t="shared" si="28"/>
        <v>0</v>
      </c>
      <c r="AE85" s="13">
        <f t="shared" si="2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40</v>
      </c>
      <c r="C86" s="1">
        <v>130</v>
      </c>
      <c r="D86" s="1">
        <v>3</v>
      </c>
      <c r="E86" s="1">
        <v>4</v>
      </c>
      <c r="F86" s="1">
        <v>129</v>
      </c>
      <c r="G86" s="6">
        <v>0.06</v>
      </c>
      <c r="H86" s="1">
        <v>60</v>
      </c>
      <c r="I86" s="1" t="s">
        <v>33</v>
      </c>
      <c r="J86" s="1">
        <v>4</v>
      </c>
      <c r="K86" s="1">
        <f t="shared" si="22"/>
        <v>0</v>
      </c>
      <c r="L86" s="1"/>
      <c r="M86" s="1"/>
      <c r="N86" s="1"/>
      <c r="O86" s="1">
        <f t="shared" si="25"/>
        <v>0.8</v>
      </c>
      <c r="P86" s="5"/>
      <c r="Q86" s="5"/>
      <c r="R86" s="5">
        <f t="shared" ref="R86:R87" si="32">P86-Q86</f>
        <v>0</v>
      </c>
      <c r="S86" s="5"/>
      <c r="T86" s="1"/>
      <c r="U86" s="1">
        <f t="shared" si="26"/>
        <v>161.25</v>
      </c>
      <c r="V86" s="1">
        <f t="shared" si="27"/>
        <v>161.25</v>
      </c>
      <c r="W86" s="1">
        <v>1.2</v>
      </c>
      <c r="X86" s="1">
        <v>1.6</v>
      </c>
      <c r="Y86" s="1">
        <v>0.8</v>
      </c>
      <c r="Z86" s="1">
        <v>1.4</v>
      </c>
      <c r="AA86" s="1">
        <v>1.8</v>
      </c>
      <c r="AB86" s="1">
        <v>0.8</v>
      </c>
      <c r="AC86" s="18" t="s">
        <v>102</v>
      </c>
      <c r="AD86" s="1">
        <f t="shared" si="28"/>
        <v>0</v>
      </c>
      <c r="AE86" s="1">
        <f t="shared" si="2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120</v>
      </c>
      <c r="B87" s="1" t="s">
        <v>40</v>
      </c>
      <c r="C87" s="1">
        <v>95</v>
      </c>
      <c r="D87" s="1"/>
      <c r="E87" s="1">
        <v>26</v>
      </c>
      <c r="F87" s="1">
        <v>61</v>
      </c>
      <c r="G87" s="6">
        <v>0.15</v>
      </c>
      <c r="H87" s="1">
        <v>60</v>
      </c>
      <c r="I87" s="1" t="s">
        <v>33</v>
      </c>
      <c r="J87" s="1">
        <v>27</v>
      </c>
      <c r="K87" s="1">
        <f t="shared" si="22"/>
        <v>-1</v>
      </c>
      <c r="L87" s="1"/>
      <c r="M87" s="1"/>
      <c r="N87" s="1"/>
      <c r="O87" s="1">
        <f t="shared" si="25"/>
        <v>5.2</v>
      </c>
      <c r="P87" s="5"/>
      <c r="Q87" s="5"/>
      <c r="R87" s="5">
        <f t="shared" si="32"/>
        <v>0</v>
      </c>
      <c r="S87" s="5"/>
      <c r="T87" s="1"/>
      <c r="U87" s="1">
        <f t="shared" si="26"/>
        <v>11.73076923076923</v>
      </c>
      <c r="V87" s="1">
        <f t="shared" si="27"/>
        <v>11.73076923076923</v>
      </c>
      <c r="W87" s="1">
        <v>4.2</v>
      </c>
      <c r="X87" s="1">
        <v>4.5999999999999996</v>
      </c>
      <c r="Y87" s="1">
        <v>6</v>
      </c>
      <c r="Z87" s="1">
        <v>9.4</v>
      </c>
      <c r="AA87" s="1">
        <v>5.2</v>
      </c>
      <c r="AB87" s="1">
        <v>2</v>
      </c>
      <c r="AC87" s="1"/>
      <c r="AD87" s="1">
        <f t="shared" si="28"/>
        <v>0</v>
      </c>
      <c r="AE87" s="1">
        <f t="shared" si="2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121</v>
      </c>
      <c r="B88" s="10" t="s">
        <v>32</v>
      </c>
      <c r="C88" s="10">
        <v>-6.7539999999999996</v>
      </c>
      <c r="D88" s="10">
        <v>6.7539999999999996</v>
      </c>
      <c r="E88" s="10"/>
      <c r="F88" s="10"/>
      <c r="G88" s="11">
        <v>0</v>
      </c>
      <c r="H88" s="10" t="e">
        <v>#N/A</v>
      </c>
      <c r="I88" s="10" t="s">
        <v>51</v>
      </c>
      <c r="J88" s="10"/>
      <c r="K88" s="10">
        <f t="shared" si="22"/>
        <v>0</v>
      </c>
      <c r="L88" s="10"/>
      <c r="M88" s="10"/>
      <c r="N88" s="10"/>
      <c r="O88" s="10">
        <f t="shared" si="25"/>
        <v>0</v>
      </c>
      <c r="P88" s="12"/>
      <c r="Q88" s="12"/>
      <c r="R88" s="12"/>
      <c r="S88" s="12"/>
      <c r="T88" s="10"/>
      <c r="U88" s="10" t="e">
        <f t="shared" si="26"/>
        <v>#DIV/0!</v>
      </c>
      <c r="V88" s="10" t="e">
        <f t="shared" si="27"/>
        <v>#DIV/0!</v>
      </c>
      <c r="W88" s="10">
        <v>9.734</v>
      </c>
      <c r="X88" s="10">
        <v>9.734</v>
      </c>
      <c r="Y88" s="10">
        <v>1.0984</v>
      </c>
      <c r="Z88" s="10">
        <v>1.0984</v>
      </c>
      <c r="AA88" s="10">
        <v>0</v>
      </c>
      <c r="AB88" s="10">
        <v>0</v>
      </c>
      <c r="AC88" s="10" t="s">
        <v>122</v>
      </c>
      <c r="AD88" s="10">
        <f t="shared" si="28"/>
        <v>0</v>
      </c>
      <c r="AE88" s="10">
        <f t="shared" si="2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32</v>
      </c>
      <c r="C89" s="1">
        <v>-1.9790000000000001</v>
      </c>
      <c r="D89" s="1">
        <v>220.48500000000001</v>
      </c>
      <c r="E89" s="1">
        <v>51.795000000000002</v>
      </c>
      <c r="F89" s="1">
        <v>165.36099999999999</v>
      </c>
      <c r="G89" s="6">
        <v>1</v>
      </c>
      <c r="H89" s="1">
        <v>55</v>
      </c>
      <c r="I89" s="1" t="s">
        <v>33</v>
      </c>
      <c r="J89" s="1">
        <v>50.65</v>
      </c>
      <c r="K89" s="1">
        <f t="shared" si="22"/>
        <v>1.1450000000000031</v>
      </c>
      <c r="L89" s="1"/>
      <c r="M89" s="1"/>
      <c r="N89" s="1"/>
      <c r="O89" s="1">
        <f t="shared" si="25"/>
        <v>10.359</v>
      </c>
      <c r="P89" s="5"/>
      <c r="Q89" s="5"/>
      <c r="R89" s="5">
        <f t="shared" ref="R89:R91" si="33">P89-Q89</f>
        <v>0</v>
      </c>
      <c r="S89" s="5"/>
      <c r="T89" s="1"/>
      <c r="U89" s="1">
        <f t="shared" si="26"/>
        <v>15.963027319239307</v>
      </c>
      <c r="V89" s="1">
        <f t="shared" si="27"/>
        <v>15.963027319239307</v>
      </c>
      <c r="W89" s="1">
        <v>9.5400000000000009</v>
      </c>
      <c r="X89" s="1">
        <v>10.909000000000001</v>
      </c>
      <c r="Y89" s="1">
        <v>15.507400000000001</v>
      </c>
      <c r="Z89" s="1">
        <v>15.0084</v>
      </c>
      <c r="AA89" s="1">
        <v>8.07</v>
      </c>
      <c r="AB89" s="1">
        <v>9.2296000000000014</v>
      </c>
      <c r="AC89" s="1"/>
      <c r="AD89" s="1">
        <f t="shared" si="28"/>
        <v>0</v>
      </c>
      <c r="AE89" s="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40</v>
      </c>
      <c r="C90" s="1">
        <v>4</v>
      </c>
      <c r="D90" s="1">
        <v>30</v>
      </c>
      <c r="E90" s="1">
        <v>20</v>
      </c>
      <c r="F90" s="1">
        <v>12</v>
      </c>
      <c r="G90" s="6">
        <v>0.4</v>
      </c>
      <c r="H90" s="1">
        <v>55</v>
      </c>
      <c r="I90" s="1" t="s">
        <v>33</v>
      </c>
      <c r="J90" s="1">
        <v>21</v>
      </c>
      <c r="K90" s="1">
        <f t="shared" si="22"/>
        <v>-1</v>
      </c>
      <c r="L90" s="1"/>
      <c r="M90" s="1"/>
      <c r="N90" s="1">
        <v>10</v>
      </c>
      <c r="O90" s="1">
        <f t="shared" si="25"/>
        <v>4</v>
      </c>
      <c r="P90" s="5">
        <f t="shared" ref="P90" si="34">10*O90-N90-F90</f>
        <v>18</v>
      </c>
      <c r="Q90" s="5"/>
      <c r="R90" s="5">
        <f t="shared" si="33"/>
        <v>18</v>
      </c>
      <c r="S90" s="5"/>
      <c r="T90" s="1"/>
      <c r="U90" s="1">
        <f t="shared" si="26"/>
        <v>10</v>
      </c>
      <c r="V90" s="1">
        <f t="shared" si="27"/>
        <v>5.5</v>
      </c>
      <c r="W90" s="1">
        <v>2.8</v>
      </c>
      <c r="X90" s="1">
        <v>1.8</v>
      </c>
      <c r="Y90" s="1">
        <v>2.6</v>
      </c>
      <c r="Z90" s="1">
        <v>3.2</v>
      </c>
      <c r="AA90" s="1">
        <v>2.4</v>
      </c>
      <c r="AB90" s="1">
        <v>1.6</v>
      </c>
      <c r="AC90" s="1"/>
      <c r="AD90" s="1">
        <f t="shared" si="28"/>
        <v>0</v>
      </c>
      <c r="AE90" s="1">
        <f t="shared" si="29"/>
        <v>7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32</v>
      </c>
      <c r="C91" s="1">
        <v>-0.97499999999999998</v>
      </c>
      <c r="D91" s="1">
        <v>199.876</v>
      </c>
      <c r="E91" s="1">
        <v>57.779000000000003</v>
      </c>
      <c r="F91" s="1">
        <v>139.77199999999999</v>
      </c>
      <c r="G91" s="6">
        <v>1</v>
      </c>
      <c r="H91" s="1">
        <v>55</v>
      </c>
      <c r="I91" s="1" t="s">
        <v>33</v>
      </c>
      <c r="J91" s="1">
        <v>55.8</v>
      </c>
      <c r="K91" s="1">
        <f t="shared" si="22"/>
        <v>1.9790000000000063</v>
      </c>
      <c r="L91" s="1"/>
      <c r="M91" s="1"/>
      <c r="N91" s="1"/>
      <c r="O91" s="1">
        <f t="shared" si="25"/>
        <v>11.555800000000001</v>
      </c>
      <c r="P91" s="5"/>
      <c r="Q91" s="5"/>
      <c r="R91" s="5">
        <f t="shared" si="33"/>
        <v>0</v>
      </c>
      <c r="S91" s="5"/>
      <c r="T91" s="1"/>
      <c r="U91" s="1">
        <f t="shared" si="26"/>
        <v>12.095397981965764</v>
      </c>
      <c r="V91" s="1">
        <f t="shared" si="27"/>
        <v>12.095397981965764</v>
      </c>
      <c r="W91" s="1">
        <v>6.9476000000000004</v>
      </c>
      <c r="X91" s="1">
        <v>6.9495999999999993</v>
      </c>
      <c r="Y91" s="1">
        <v>14.4152</v>
      </c>
      <c r="Z91" s="1">
        <v>15.756</v>
      </c>
      <c r="AA91" s="1">
        <v>8.2379999999999995</v>
      </c>
      <c r="AB91" s="1">
        <v>8.91</v>
      </c>
      <c r="AC91" s="1"/>
      <c r="AD91" s="1">
        <f t="shared" si="28"/>
        <v>0</v>
      </c>
      <c r="AE91" s="1">
        <f t="shared" si="2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126</v>
      </c>
      <c r="B92" s="13" t="s">
        <v>40</v>
      </c>
      <c r="C92" s="13"/>
      <c r="D92" s="13"/>
      <c r="E92" s="13"/>
      <c r="F92" s="13"/>
      <c r="G92" s="14">
        <v>0</v>
      </c>
      <c r="H92" s="13">
        <v>55</v>
      </c>
      <c r="I92" s="13" t="s">
        <v>33</v>
      </c>
      <c r="J92" s="13"/>
      <c r="K92" s="13">
        <f t="shared" si="22"/>
        <v>0</v>
      </c>
      <c r="L92" s="13"/>
      <c r="M92" s="13"/>
      <c r="N92" s="13"/>
      <c r="O92" s="13">
        <f t="shared" si="25"/>
        <v>0</v>
      </c>
      <c r="P92" s="15"/>
      <c r="Q92" s="15"/>
      <c r="R92" s="15"/>
      <c r="S92" s="15"/>
      <c r="T92" s="13"/>
      <c r="U92" s="13" t="e">
        <f t="shared" si="26"/>
        <v>#DIV/0!</v>
      </c>
      <c r="V92" s="13" t="e">
        <f t="shared" si="27"/>
        <v>#DIV/0!</v>
      </c>
      <c r="W92" s="13">
        <v>0</v>
      </c>
      <c r="X92" s="13">
        <v>0</v>
      </c>
      <c r="Y92" s="13">
        <v>0</v>
      </c>
      <c r="Z92" s="13">
        <v>0.2</v>
      </c>
      <c r="AA92" s="13">
        <v>1</v>
      </c>
      <c r="AB92" s="13">
        <v>0.8</v>
      </c>
      <c r="AC92" s="13" t="s">
        <v>35</v>
      </c>
      <c r="AD92" s="13">
        <f t="shared" si="28"/>
        <v>0</v>
      </c>
      <c r="AE92" s="13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40</v>
      </c>
      <c r="C93" s="1">
        <v>11</v>
      </c>
      <c r="D93" s="1">
        <v>60</v>
      </c>
      <c r="E93" s="1">
        <v>16</v>
      </c>
      <c r="F93" s="1">
        <v>42</v>
      </c>
      <c r="G93" s="6">
        <v>0.4</v>
      </c>
      <c r="H93" s="1">
        <v>55</v>
      </c>
      <c r="I93" s="1" t="s">
        <v>33</v>
      </c>
      <c r="J93" s="1">
        <v>16</v>
      </c>
      <c r="K93" s="1">
        <f t="shared" si="22"/>
        <v>0</v>
      </c>
      <c r="L93" s="1"/>
      <c r="M93" s="1"/>
      <c r="N93" s="1"/>
      <c r="O93" s="1">
        <f t="shared" si="25"/>
        <v>3.2</v>
      </c>
      <c r="P93" s="5"/>
      <c r="Q93" s="5"/>
      <c r="R93" s="5">
        <f t="shared" ref="R93:R97" si="35">P93-Q93</f>
        <v>0</v>
      </c>
      <c r="S93" s="5"/>
      <c r="T93" s="1"/>
      <c r="U93" s="1">
        <f t="shared" si="26"/>
        <v>13.125</v>
      </c>
      <c r="V93" s="1">
        <f t="shared" si="27"/>
        <v>13.125</v>
      </c>
      <c r="W93" s="1">
        <v>3.4</v>
      </c>
      <c r="X93" s="1">
        <v>3.8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28"/>
        <v>0</v>
      </c>
      <c r="AE93" s="1">
        <f t="shared" si="2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128</v>
      </c>
      <c r="B94" s="1" t="s">
        <v>32</v>
      </c>
      <c r="C94" s="1"/>
      <c r="D94" s="1"/>
      <c r="E94" s="17">
        <f>E107</f>
        <v>1.4419999999999999</v>
      </c>
      <c r="F94" s="17">
        <f>F107</f>
        <v>97.486000000000004</v>
      </c>
      <c r="G94" s="6">
        <v>1</v>
      </c>
      <c r="H94" s="1">
        <v>50</v>
      </c>
      <c r="I94" s="1" t="s">
        <v>33</v>
      </c>
      <c r="J94" s="1"/>
      <c r="K94" s="1">
        <f t="shared" si="22"/>
        <v>1.4419999999999999</v>
      </c>
      <c r="L94" s="1"/>
      <c r="M94" s="1"/>
      <c r="N94" s="1"/>
      <c r="O94" s="1">
        <f t="shared" si="25"/>
        <v>0.28839999999999999</v>
      </c>
      <c r="P94" s="5"/>
      <c r="Q94" s="5"/>
      <c r="R94" s="5">
        <f t="shared" si="35"/>
        <v>0</v>
      </c>
      <c r="S94" s="5"/>
      <c r="T94" s="1"/>
      <c r="U94" s="1">
        <f t="shared" si="26"/>
        <v>338.02357836338422</v>
      </c>
      <c r="V94" s="1">
        <f t="shared" si="27"/>
        <v>338.02357836338422</v>
      </c>
      <c r="W94" s="1">
        <v>1.397</v>
      </c>
      <c r="X94" s="1">
        <v>1.397</v>
      </c>
      <c r="Y94" s="1">
        <v>0.28160000000000002</v>
      </c>
      <c r="Z94" s="1">
        <v>0.28160000000000002</v>
      </c>
      <c r="AA94" s="1">
        <v>0.56079999999999997</v>
      </c>
      <c r="AB94" s="1">
        <v>0.56079999999999997</v>
      </c>
      <c r="AC94" s="18" t="s">
        <v>102</v>
      </c>
      <c r="AD94" s="1">
        <f t="shared" si="28"/>
        <v>0</v>
      </c>
      <c r="AE94" s="1">
        <f t="shared" si="29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40</v>
      </c>
      <c r="C95" s="1"/>
      <c r="D95" s="1">
        <v>30</v>
      </c>
      <c r="E95" s="1">
        <v>2</v>
      </c>
      <c r="F95" s="1">
        <v>17</v>
      </c>
      <c r="G95" s="6">
        <v>0.3</v>
      </c>
      <c r="H95" s="1">
        <v>30</v>
      </c>
      <c r="I95" s="1" t="s">
        <v>33</v>
      </c>
      <c r="J95" s="1">
        <v>3</v>
      </c>
      <c r="K95" s="1">
        <f t="shared" si="22"/>
        <v>-1</v>
      </c>
      <c r="L95" s="1"/>
      <c r="M95" s="1"/>
      <c r="N95" s="1"/>
      <c r="O95" s="1">
        <f t="shared" si="25"/>
        <v>0.4</v>
      </c>
      <c r="P95" s="5"/>
      <c r="Q95" s="5"/>
      <c r="R95" s="5">
        <f t="shared" si="35"/>
        <v>0</v>
      </c>
      <c r="S95" s="5"/>
      <c r="T95" s="1"/>
      <c r="U95" s="1">
        <f t="shared" si="26"/>
        <v>42.5</v>
      </c>
      <c r="V95" s="1">
        <f t="shared" si="27"/>
        <v>42.5</v>
      </c>
      <c r="W95" s="1">
        <v>0</v>
      </c>
      <c r="X95" s="1">
        <v>0</v>
      </c>
      <c r="Y95" s="1">
        <v>0.2</v>
      </c>
      <c r="Z95" s="1">
        <v>0.2</v>
      </c>
      <c r="AA95" s="1">
        <v>1.6</v>
      </c>
      <c r="AB95" s="1">
        <v>1.6</v>
      </c>
      <c r="AC95" s="1"/>
      <c r="AD95" s="1">
        <f t="shared" si="28"/>
        <v>0</v>
      </c>
      <c r="AE95" s="1">
        <f t="shared" si="2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130</v>
      </c>
      <c r="B96" s="1" t="s">
        <v>40</v>
      </c>
      <c r="C96" s="1">
        <v>-2</v>
      </c>
      <c r="D96" s="1">
        <v>32</v>
      </c>
      <c r="E96" s="1">
        <v>2</v>
      </c>
      <c r="F96" s="1">
        <v>26</v>
      </c>
      <c r="G96" s="6">
        <v>0.3</v>
      </c>
      <c r="H96" s="1">
        <v>30</v>
      </c>
      <c r="I96" s="1" t="s">
        <v>33</v>
      </c>
      <c r="J96" s="1">
        <v>4</v>
      </c>
      <c r="K96" s="1">
        <f t="shared" si="22"/>
        <v>-2</v>
      </c>
      <c r="L96" s="1"/>
      <c r="M96" s="1"/>
      <c r="N96" s="1"/>
      <c r="O96" s="1">
        <f t="shared" si="25"/>
        <v>0.4</v>
      </c>
      <c r="P96" s="5"/>
      <c r="Q96" s="5"/>
      <c r="R96" s="5">
        <f t="shared" si="35"/>
        <v>0</v>
      </c>
      <c r="S96" s="5"/>
      <c r="T96" s="1"/>
      <c r="U96" s="1">
        <f t="shared" si="26"/>
        <v>65</v>
      </c>
      <c r="V96" s="1">
        <f t="shared" si="27"/>
        <v>65</v>
      </c>
      <c r="W96" s="1">
        <v>0</v>
      </c>
      <c r="X96" s="1">
        <v>0</v>
      </c>
      <c r="Y96" s="1">
        <v>0.2</v>
      </c>
      <c r="Z96" s="1">
        <v>0.2</v>
      </c>
      <c r="AA96" s="1">
        <v>1.4</v>
      </c>
      <c r="AB96" s="1">
        <v>1.8</v>
      </c>
      <c r="AC96" s="18" t="s">
        <v>102</v>
      </c>
      <c r="AD96" s="1">
        <f t="shared" si="28"/>
        <v>0</v>
      </c>
      <c r="AE96" s="1">
        <f t="shared" si="2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131</v>
      </c>
      <c r="B97" s="1" t="s">
        <v>32</v>
      </c>
      <c r="C97" s="1">
        <v>314.27499999999998</v>
      </c>
      <c r="D97" s="1">
        <v>2648.74</v>
      </c>
      <c r="E97" s="17">
        <f>1540.268+E28</f>
        <v>1603.0419999999999</v>
      </c>
      <c r="F97" s="17">
        <f>1058.876+F28</f>
        <v>1056.2439999999999</v>
      </c>
      <c r="G97" s="6">
        <v>1</v>
      </c>
      <c r="H97" s="1">
        <v>60</v>
      </c>
      <c r="I97" s="1" t="s">
        <v>132</v>
      </c>
      <c r="J97" s="1">
        <v>1342.7</v>
      </c>
      <c r="K97" s="1">
        <f t="shared" si="22"/>
        <v>260.34199999999987</v>
      </c>
      <c r="L97" s="1"/>
      <c r="M97" s="1"/>
      <c r="N97" s="1">
        <v>200</v>
      </c>
      <c r="O97" s="1">
        <f t="shared" si="25"/>
        <v>320.60839999999996</v>
      </c>
      <c r="P97" s="5">
        <f t="shared" ref="P97" si="36">10*O97-N97-F97</f>
        <v>1949.84</v>
      </c>
      <c r="Q97" s="5">
        <v>900</v>
      </c>
      <c r="R97" s="5">
        <f t="shared" si="35"/>
        <v>1049.8399999999999</v>
      </c>
      <c r="S97" s="5"/>
      <c r="T97" s="1"/>
      <c r="U97" s="1">
        <f t="shared" si="26"/>
        <v>10</v>
      </c>
      <c r="V97" s="1">
        <f t="shared" si="27"/>
        <v>3.9183128077742193</v>
      </c>
      <c r="W97" s="1">
        <v>219.18020000000001</v>
      </c>
      <c r="X97" s="1">
        <v>219.31780000000001</v>
      </c>
      <c r="Y97" s="1">
        <v>305.19479999999999</v>
      </c>
      <c r="Z97" s="1">
        <v>284.81060000000002</v>
      </c>
      <c r="AA97" s="1">
        <v>241.57079999999999</v>
      </c>
      <c r="AB97" s="1">
        <v>239.47559999999999</v>
      </c>
      <c r="AC97" s="1" t="s">
        <v>55</v>
      </c>
      <c r="AD97" s="1">
        <f t="shared" si="28"/>
        <v>900</v>
      </c>
      <c r="AE97" s="1">
        <f t="shared" si="29"/>
        <v>1050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133</v>
      </c>
      <c r="B98" s="10" t="s">
        <v>32</v>
      </c>
      <c r="C98" s="10">
        <v>1453.9739999999999</v>
      </c>
      <c r="D98" s="10"/>
      <c r="E98" s="17">
        <v>757.33299999999997</v>
      </c>
      <c r="F98" s="17">
        <v>-97.602000000000004</v>
      </c>
      <c r="G98" s="11">
        <v>0</v>
      </c>
      <c r="H98" s="10" t="e">
        <v>#N/A</v>
      </c>
      <c r="I98" s="10" t="s">
        <v>51</v>
      </c>
      <c r="J98" s="10">
        <v>1039.7</v>
      </c>
      <c r="K98" s="10">
        <f t="shared" si="22"/>
        <v>-282.36700000000008</v>
      </c>
      <c r="L98" s="10"/>
      <c r="M98" s="10"/>
      <c r="N98" s="10"/>
      <c r="O98" s="10">
        <f t="shared" si="25"/>
        <v>151.4666</v>
      </c>
      <c r="P98" s="12"/>
      <c r="Q98" s="12"/>
      <c r="R98" s="12"/>
      <c r="S98" s="12"/>
      <c r="T98" s="10"/>
      <c r="U98" s="10">
        <f t="shared" si="26"/>
        <v>-0.64437968502626986</v>
      </c>
      <c r="V98" s="10">
        <f t="shared" si="27"/>
        <v>-0.64437968502626986</v>
      </c>
      <c r="W98" s="10">
        <v>196.6934</v>
      </c>
      <c r="X98" s="10">
        <v>203.07220000000001</v>
      </c>
      <c r="Y98" s="10">
        <v>249.75720000000001</v>
      </c>
      <c r="Z98" s="10">
        <v>236.28440000000001</v>
      </c>
      <c r="AA98" s="10">
        <v>296.9796</v>
      </c>
      <c r="AB98" s="10">
        <v>319.79419999999999</v>
      </c>
      <c r="AC98" s="10" t="s">
        <v>55</v>
      </c>
      <c r="AD98" s="10">
        <f t="shared" si="28"/>
        <v>0</v>
      </c>
      <c r="AE98" s="10">
        <f t="shared" si="2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134</v>
      </c>
      <c r="B99" s="13" t="s">
        <v>40</v>
      </c>
      <c r="C99" s="13"/>
      <c r="D99" s="13"/>
      <c r="E99" s="13"/>
      <c r="F99" s="13"/>
      <c r="G99" s="14">
        <v>0</v>
      </c>
      <c r="H99" s="13" t="e">
        <v>#N/A</v>
      </c>
      <c r="I99" s="13" t="s">
        <v>33</v>
      </c>
      <c r="J99" s="13"/>
      <c r="K99" s="13">
        <f t="shared" si="22"/>
        <v>0</v>
      </c>
      <c r="L99" s="13"/>
      <c r="M99" s="13"/>
      <c r="N99" s="13"/>
      <c r="O99" s="13">
        <f t="shared" si="25"/>
        <v>0</v>
      </c>
      <c r="P99" s="15"/>
      <c r="Q99" s="15"/>
      <c r="R99" s="15"/>
      <c r="S99" s="15"/>
      <c r="T99" s="13"/>
      <c r="U99" s="13" t="e">
        <f t="shared" si="26"/>
        <v>#DIV/0!</v>
      </c>
      <c r="V99" s="13" t="e">
        <f t="shared" si="27"/>
        <v>#DIV/0!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 t="s">
        <v>35</v>
      </c>
      <c r="AD99" s="13">
        <f t="shared" si="28"/>
        <v>0</v>
      </c>
      <c r="AE99" s="13">
        <f t="shared" si="29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32</v>
      </c>
      <c r="C100" s="1">
        <v>7.6070000000000002</v>
      </c>
      <c r="D100" s="1">
        <v>2748.886</v>
      </c>
      <c r="E100" s="17">
        <f>500.33+E98+E24</f>
        <v>1275.7719999999999</v>
      </c>
      <c r="F100" s="17">
        <f>2213.847+F98</f>
        <v>2116.2450000000003</v>
      </c>
      <c r="G100" s="6">
        <v>1</v>
      </c>
      <c r="H100" s="1">
        <v>60</v>
      </c>
      <c r="I100" s="1" t="s">
        <v>33</v>
      </c>
      <c r="J100" s="1">
        <v>291.3</v>
      </c>
      <c r="K100" s="1">
        <f t="shared" si="22"/>
        <v>984.47199999999998</v>
      </c>
      <c r="L100" s="1"/>
      <c r="M100" s="1"/>
      <c r="N100" s="1">
        <v>950</v>
      </c>
      <c r="O100" s="1">
        <f t="shared" si="25"/>
        <v>255.15439999999998</v>
      </c>
      <c r="P100" s="5"/>
      <c r="Q100" s="5"/>
      <c r="R100" s="5">
        <f t="shared" ref="R100:R102" si="37">P100-Q100</f>
        <v>0</v>
      </c>
      <c r="S100" s="5"/>
      <c r="T100" s="1"/>
      <c r="U100" s="1">
        <f t="shared" si="26"/>
        <v>12.017213890883326</v>
      </c>
      <c r="V100" s="1">
        <f t="shared" si="27"/>
        <v>12.017213890883326</v>
      </c>
      <c r="W100" s="1">
        <v>350.39600000000002</v>
      </c>
      <c r="X100" s="1">
        <v>352.11500000000001</v>
      </c>
      <c r="Y100" s="1">
        <v>249.75720000000001</v>
      </c>
      <c r="Z100" s="1">
        <v>0</v>
      </c>
      <c r="AA100" s="1">
        <v>0</v>
      </c>
      <c r="AB100" s="1">
        <v>0</v>
      </c>
      <c r="AC100" s="1" t="s">
        <v>55</v>
      </c>
      <c r="AD100" s="1">
        <f t="shared" si="28"/>
        <v>0</v>
      </c>
      <c r="AE100" s="1">
        <f t="shared" si="29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9" t="s">
        <v>136</v>
      </c>
      <c r="B101" s="1" t="s">
        <v>32</v>
      </c>
      <c r="C101" s="1"/>
      <c r="D101" s="1"/>
      <c r="E101" s="17">
        <f>E27</f>
        <v>1874.01</v>
      </c>
      <c r="F101" s="17">
        <f>F27</f>
        <v>1993.3579999999999</v>
      </c>
      <c r="G101" s="6">
        <v>1</v>
      </c>
      <c r="H101" s="1">
        <v>60</v>
      </c>
      <c r="I101" s="1" t="s">
        <v>132</v>
      </c>
      <c r="J101" s="1"/>
      <c r="K101" s="1">
        <f t="shared" ref="K101:K108" si="38">E101-J101</f>
        <v>1874.01</v>
      </c>
      <c r="L101" s="1"/>
      <c r="M101" s="1"/>
      <c r="N101" s="1">
        <v>1001.9036</v>
      </c>
      <c r="O101" s="1">
        <f t="shared" si="25"/>
        <v>374.80200000000002</v>
      </c>
      <c r="P101" s="5">
        <f t="shared" ref="P101" si="39">10*O101-N101-F101</f>
        <v>752.75840000000039</v>
      </c>
      <c r="Q101" s="5">
        <v>300</v>
      </c>
      <c r="R101" s="5">
        <f t="shared" si="37"/>
        <v>452.75840000000039</v>
      </c>
      <c r="S101" s="5"/>
      <c r="T101" s="1"/>
      <c r="U101" s="1">
        <f t="shared" si="26"/>
        <v>10</v>
      </c>
      <c r="V101" s="1">
        <f t="shared" si="27"/>
        <v>7.9915838229251701</v>
      </c>
      <c r="W101" s="1">
        <v>374.05459999999999</v>
      </c>
      <c r="X101" s="1">
        <v>378.01560000000001</v>
      </c>
      <c r="Y101" s="1">
        <v>0</v>
      </c>
      <c r="Z101" s="1">
        <v>0</v>
      </c>
      <c r="AA101" s="1">
        <v>0</v>
      </c>
      <c r="AB101" s="1">
        <v>0</v>
      </c>
      <c r="AC101" s="1" t="s">
        <v>55</v>
      </c>
      <c r="AD101" s="1">
        <f t="shared" si="28"/>
        <v>300</v>
      </c>
      <c r="AE101" s="1">
        <f t="shared" si="29"/>
        <v>453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137</v>
      </c>
      <c r="B102" s="1" t="s">
        <v>40</v>
      </c>
      <c r="C102" s="1"/>
      <c r="D102" s="1">
        <v>30</v>
      </c>
      <c r="E102" s="1">
        <v>2</v>
      </c>
      <c r="F102" s="1">
        <v>28</v>
      </c>
      <c r="G102" s="6">
        <v>0.2</v>
      </c>
      <c r="H102" s="1">
        <v>30</v>
      </c>
      <c r="I102" s="1" t="s">
        <v>33</v>
      </c>
      <c r="J102" s="1">
        <v>2</v>
      </c>
      <c r="K102" s="1">
        <f t="shared" si="38"/>
        <v>0</v>
      </c>
      <c r="L102" s="1"/>
      <c r="M102" s="1"/>
      <c r="N102" s="1"/>
      <c r="O102" s="1">
        <f t="shared" si="25"/>
        <v>0.4</v>
      </c>
      <c r="P102" s="5"/>
      <c r="Q102" s="5"/>
      <c r="R102" s="5">
        <f t="shared" si="37"/>
        <v>0</v>
      </c>
      <c r="S102" s="5"/>
      <c r="T102" s="1"/>
      <c r="U102" s="1">
        <f t="shared" si="26"/>
        <v>70</v>
      </c>
      <c r="V102" s="1">
        <f t="shared" si="27"/>
        <v>70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138</v>
      </c>
      <c r="AD102" s="1">
        <f t="shared" si="28"/>
        <v>0</v>
      </c>
      <c r="AE102" s="1">
        <f t="shared" si="29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139</v>
      </c>
      <c r="B103" s="1" t="s">
        <v>32</v>
      </c>
      <c r="C103" s="1"/>
      <c r="D103" s="1">
        <v>5.3620000000000001</v>
      </c>
      <c r="E103" s="17">
        <v>5.3620000000000001</v>
      </c>
      <c r="F103" s="1"/>
      <c r="G103" s="6">
        <v>0</v>
      </c>
      <c r="H103" s="1" t="e">
        <v>#N/A</v>
      </c>
      <c r="I103" s="1" t="s">
        <v>51</v>
      </c>
      <c r="J103" s="1">
        <v>6</v>
      </c>
      <c r="K103" s="1">
        <f t="shared" si="38"/>
        <v>-0.6379999999999999</v>
      </c>
      <c r="L103" s="1"/>
      <c r="M103" s="1"/>
      <c r="N103" s="1"/>
      <c r="O103" s="1">
        <f t="shared" si="25"/>
        <v>1.0724</v>
      </c>
      <c r="P103" s="5"/>
      <c r="Q103" s="5"/>
      <c r="R103" s="5"/>
      <c r="S103" s="5"/>
      <c r="T103" s="1"/>
      <c r="U103" s="1">
        <f t="shared" si="26"/>
        <v>0</v>
      </c>
      <c r="V103" s="1">
        <f t="shared" si="27"/>
        <v>0</v>
      </c>
      <c r="W103" s="1">
        <v>0</v>
      </c>
      <c r="X103" s="1">
        <v>0</v>
      </c>
      <c r="Y103" s="1">
        <v>1.6259999999999999</v>
      </c>
      <c r="Z103" s="1">
        <v>1.6259999999999999</v>
      </c>
      <c r="AA103" s="1">
        <v>0</v>
      </c>
      <c r="AB103" s="1">
        <v>0</v>
      </c>
      <c r="AC103" s="1"/>
      <c r="AD103" s="1">
        <f t="shared" si="28"/>
        <v>0</v>
      </c>
      <c r="AE103" s="1">
        <f t="shared" si="29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140</v>
      </c>
      <c r="B104" s="1" t="s">
        <v>40</v>
      </c>
      <c r="C104" s="1">
        <v>-6</v>
      </c>
      <c r="D104" s="1">
        <v>12</v>
      </c>
      <c r="E104" s="17">
        <v>6</v>
      </c>
      <c r="F104" s="1"/>
      <c r="G104" s="6">
        <v>0</v>
      </c>
      <c r="H104" s="1" t="e">
        <v>#N/A</v>
      </c>
      <c r="I104" s="1" t="s">
        <v>51</v>
      </c>
      <c r="J104" s="1">
        <v>6</v>
      </c>
      <c r="K104" s="1">
        <f t="shared" si="38"/>
        <v>0</v>
      </c>
      <c r="L104" s="1"/>
      <c r="M104" s="1"/>
      <c r="N104" s="1"/>
      <c r="O104" s="1">
        <f t="shared" si="25"/>
        <v>1.2</v>
      </c>
      <c r="P104" s="5"/>
      <c r="Q104" s="5"/>
      <c r="R104" s="5"/>
      <c r="S104" s="5"/>
      <c r="T104" s="1"/>
      <c r="U104" s="1">
        <f t="shared" si="26"/>
        <v>0</v>
      </c>
      <c r="V104" s="1">
        <f t="shared" si="27"/>
        <v>0</v>
      </c>
      <c r="W104" s="1">
        <v>0</v>
      </c>
      <c r="X104" s="1">
        <v>0</v>
      </c>
      <c r="Y104" s="1">
        <v>1.2</v>
      </c>
      <c r="Z104" s="1">
        <v>1.2</v>
      </c>
      <c r="AA104" s="1">
        <v>6</v>
      </c>
      <c r="AB104" s="1">
        <v>6</v>
      </c>
      <c r="AC104" s="1"/>
      <c r="AD104" s="1">
        <f t="shared" si="28"/>
        <v>0</v>
      </c>
      <c r="AE104" s="1">
        <f t="shared" si="29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141</v>
      </c>
      <c r="B105" s="1" t="s">
        <v>32</v>
      </c>
      <c r="C105" s="1"/>
      <c r="D105" s="1">
        <v>2.714</v>
      </c>
      <c r="E105" s="1"/>
      <c r="F105" s="1"/>
      <c r="G105" s="6">
        <v>0</v>
      </c>
      <c r="H105" s="1" t="e">
        <v>#N/A</v>
      </c>
      <c r="I105" s="1" t="s">
        <v>51</v>
      </c>
      <c r="J105" s="1"/>
      <c r="K105" s="1">
        <f t="shared" si="38"/>
        <v>0</v>
      </c>
      <c r="L105" s="1"/>
      <c r="M105" s="1"/>
      <c r="N105" s="1"/>
      <c r="O105" s="1">
        <f t="shared" si="25"/>
        <v>0</v>
      </c>
      <c r="P105" s="5"/>
      <c r="Q105" s="5"/>
      <c r="R105" s="5"/>
      <c r="S105" s="5"/>
      <c r="T105" s="1"/>
      <c r="U105" s="1" t="e">
        <f t="shared" si="26"/>
        <v>#DIV/0!</v>
      </c>
      <c r="V105" s="1" t="e">
        <f t="shared" si="27"/>
        <v>#DIV/0!</v>
      </c>
      <c r="W105" s="1">
        <v>0.54279999999999995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28"/>
        <v>0</v>
      </c>
      <c r="AE105" s="1">
        <f t="shared" si="29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142</v>
      </c>
      <c r="B106" s="1" t="s">
        <v>40</v>
      </c>
      <c r="C106" s="1">
        <v>48</v>
      </c>
      <c r="D106" s="1">
        <v>6</v>
      </c>
      <c r="E106" s="17">
        <v>6</v>
      </c>
      <c r="F106" s="1"/>
      <c r="G106" s="6">
        <v>0</v>
      </c>
      <c r="H106" s="1" t="e">
        <v>#N/A</v>
      </c>
      <c r="I106" s="1" t="s">
        <v>51</v>
      </c>
      <c r="J106" s="1">
        <v>7</v>
      </c>
      <c r="K106" s="1">
        <f t="shared" si="38"/>
        <v>-1</v>
      </c>
      <c r="L106" s="1"/>
      <c r="M106" s="1"/>
      <c r="N106" s="1"/>
      <c r="O106" s="1">
        <f t="shared" si="25"/>
        <v>1.2</v>
      </c>
      <c r="P106" s="5"/>
      <c r="Q106" s="5"/>
      <c r="R106" s="5"/>
      <c r="S106" s="5"/>
      <c r="T106" s="1"/>
      <c r="U106" s="1">
        <f t="shared" si="26"/>
        <v>0</v>
      </c>
      <c r="V106" s="1">
        <f t="shared" si="27"/>
        <v>0</v>
      </c>
      <c r="W106" s="1">
        <v>0</v>
      </c>
      <c r="X106" s="1">
        <v>0</v>
      </c>
      <c r="Y106" s="1">
        <v>2.4</v>
      </c>
      <c r="Z106" s="1">
        <v>2.4</v>
      </c>
      <c r="AA106" s="1">
        <v>4.8</v>
      </c>
      <c r="AB106" s="1">
        <v>4.8</v>
      </c>
      <c r="AC106" s="1"/>
      <c r="AD106" s="1">
        <f t="shared" si="28"/>
        <v>0</v>
      </c>
      <c r="AE106" s="1">
        <f t="shared" si="29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143</v>
      </c>
      <c r="B107" s="1" t="s">
        <v>32</v>
      </c>
      <c r="C107" s="1">
        <v>136.55099999999999</v>
      </c>
      <c r="D107" s="1"/>
      <c r="E107" s="17">
        <v>1.4419999999999999</v>
      </c>
      <c r="F107" s="17">
        <v>97.486000000000004</v>
      </c>
      <c r="G107" s="6">
        <v>0</v>
      </c>
      <c r="H107" s="1" t="e">
        <v>#N/A</v>
      </c>
      <c r="I107" s="1" t="s">
        <v>51</v>
      </c>
      <c r="J107" s="1">
        <v>1.3</v>
      </c>
      <c r="K107" s="1">
        <f t="shared" si="38"/>
        <v>0.1419999999999999</v>
      </c>
      <c r="L107" s="1"/>
      <c r="M107" s="1"/>
      <c r="N107" s="1"/>
      <c r="O107" s="1">
        <f t="shared" si="25"/>
        <v>0.28839999999999999</v>
      </c>
      <c r="P107" s="5"/>
      <c r="Q107" s="5"/>
      <c r="R107" s="5"/>
      <c r="S107" s="5"/>
      <c r="T107" s="1"/>
      <c r="U107" s="1">
        <f t="shared" si="26"/>
        <v>338.02357836338422</v>
      </c>
      <c r="V107" s="1">
        <f t="shared" si="27"/>
        <v>338.02357836338422</v>
      </c>
      <c r="W107" s="1">
        <v>1.397</v>
      </c>
      <c r="X107" s="1">
        <v>1.397</v>
      </c>
      <c r="Y107" s="1">
        <v>0.28160000000000002</v>
      </c>
      <c r="Z107" s="1">
        <v>0.28160000000000002</v>
      </c>
      <c r="AA107" s="1">
        <v>0.56079999999999997</v>
      </c>
      <c r="AB107" s="1">
        <v>0.56079999999999997</v>
      </c>
      <c r="AC107" s="18" t="s">
        <v>102</v>
      </c>
      <c r="AD107" s="1">
        <f t="shared" si="28"/>
        <v>0</v>
      </c>
      <c r="AE107" s="1">
        <f t="shared" si="29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0" t="s">
        <v>144</v>
      </c>
      <c r="B108" s="1" t="s">
        <v>40</v>
      </c>
      <c r="C108" s="1">
        <v>43</v>
      </c>
      <c r="D108" s="1"/>
      <c r="E108" s="1">
        <v>2</v>
      </c>
      <c r="F108" s="1">
        <v>30</v>
      </c>
      <c r="G108" s="6">
        <v>0</v>
      </c>
      <c r="H108" s="1" t="e">
        <v>#N/A</v>
      </c>
      <c r="I108" s="1" t="s">
        <v>51</v>
      </c>
      <c r="J108" s="1">
        <v>2</v>
      </c>
      <c r="K108" s="1">
        <f t="shared" si="38"/>
        <v>0</v>
      </c>
      <c r="L108" s="1"/>
      <c r="M108" s="1"/>
      <c r="N108" s="1"/>
      <c r="O108" s="1">
        <f t="shared" si="25"/>
        <v>0.4</v>
      </c>
      <c r="P108" s="5"/>
      <c r="Q108" s="5"/>
      <c r="R108" s="5"/>
      <c r="S108" s="5"/>
      <c r="T108" s="1"/>
      <c r="U108" s="1">
        <f t="shared" si="26"/>
        <v>75</v>
      </c>
      <c r="V108" s="1">
        <f t="shared" si="27"/>
        <v>75</v>
      </c>
      <c r="W108" s="1">
        <v>2.4</v>
      </c>
      <c r="X108" s="1">
        <v>2</v>
      </c>
      <c r="Y108" s="1">
        <v>0.28160000000000002</v>
      </c>
      <c r="Z108" s="1">
        <v>0.28160000000000002</v>
      </c>
      <c r="AA108" s="1">
        <v>0.28160000000000002</v>
      </c>
      <c r="AB108" s="1">
        <v>0.28160000000000002</v>
      </c>
      <c r="AC108" s="1"/>
      <c r="AD108" s="1">
        <f t="shared" si="28"/>
        <v>0</v>
      </c>
      <c r="AE108" s="1">
        <f t="shared" si="29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108" xr:uid="{CAE40514-9E25-40E8-B777-735B924080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2024-06-26T12:33:21Z</dcterms:created>
  <dcterms:modified xsi:type="dcterms:W3CDTF">2024-06-27T07:52:20Z</dcterms:modified>
</cp:coreProperties>
</file>