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6,24 ПОКОМ филиалы\"/>
    </mc:Choice>
  </mc:AlternateContent>
  <xr:revisionPtr revIDLastSave="0" documentId="13_ncr:1_{8B8FCC05-3472-4917-ABD0-1124A1A1EF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4" i="1" l="1"/>
  <c r="E96" i="1"/>
  <c r="P96" i="1" s="1"/>
  <c r="U96" i="1" s="1"/>
  <c r="AC84" i="1"/>
  <c r="AC58" i="1"/>
  <c r="F98" i="1"/>
  <c r="E98" i="1"/>
  <c r="P98" i="1" s="1"/>
  <c r="F97" i="1"/>
  <c r="E97" i="1"/>
  <c r="P97" i="1" s="1"/>
  <c r="AC97" i="1" s="1"/>
  <c r="F94" i="1"/>
  <c r="E94" i="1"/>
  <c r="P94" i="1" s="1"/>
  <c r="AC94" i="1" s="1"/>
  <c r="F63" i="1"/>
  <c r="E63" i="1"/>
  <c r="E5" i="1" s="1"/>
  <c r="AC11" i="1"/>
  <c r="AC26" i="1"/>
  <c r="AC27" i="1"/>
  <c r="AC39" i="1"/>
  <c r="AC59" i="1"/>
  <c r="AC76" i="1"/>
  <c r="AC89" i="1"/>
  <c r="AC92" i="1"/>
  <c r="AC93" i="1"/>
  <c r="AC95" i="1"/>
  <c r="AC100" i="1"/>
  <c r="P7" i="1"/>
  <c r="Q7" i="1" s="1"/>
  <c r="P8" i="1"/>
  <c r="U8" i="1" s="1"/>
  <c r="P9" i="1"/>
  <c r="Q9" i="1" s="1"/>
  <c r="AC9" i="1" s="1"/>
  <c r="P10" i="1"/>
  <c r="Q10" i="1" s="1"/>
  <c r="AC10" i="1" s="1"/>
  <c r="P11" i="1"/>
  <c r="P12" i="1"/>
  <c r="U12" i="1" s="1"/>
  <c r="P13" i="1"/>
  <c r="AC13" i="1" s="1"/>
  <c r="P14" i="1"/>
  <c r="P15" i="1"/>
  <c r="Q15" i="1" s="1"/>
  <c r="AC15" i="1" s="1"/>
  <c r="P16" i="1"/>
  <c r="U16" i="1" s="1"/>
  <c r="P17" i="1"/>
  <c r="AC17" i="1" s="1"/>
  <c r="P18" i="1"/>
  <c r="P19" i="1"/>
  <c r="Q19" i="1" s="1"/>
  <c r="AC19" i="1" s="1"/>
  <c r="P20" i="1"/>
  <c r="U20" i="1" s="1"/>
  <c r="P21" i="1"/>
  <c r="Q21" i="1" s="1"/>
  <c r="AC21" i="1" s="1"/>
  <c r="P22" i="1"/>
  <c r="P23" i="1"/>
  <c r="AC23" i="1" s="1"/>
  <c r="P24" i="1"/>
  <c r="U24" i="1" s="1"/>
  <c r="P25" i="1"/>
  <c r="Q25" i="1" s="1"/>
  <c r="AC25" i="1" s="1"/>
  <c r="P26" i="1"/>
  <c r="T26" i="1" s="1"/>
  <c r="P27" i="1"/>
  <c r="P28" i="1"/>
  <c r="U28" i="1" s="1"/>
  <c r="P29" i="1"/>
  <c r="Q29" i="1" s="1"/>
  <c r="AC29" i="1" s="1"/>
  <c r="P30" i="1"/>
  <c r="P31" i="1"/>
  <c r="AC31" i="1" s="1"/>
  <c r="P32" i="1"/>
  <c r="U32" i="1" s="1"/>
  <c r="P33" i="1"/>
  <c r="Q33" i="1" s="1"/>
  <c r="P34" i="1"/>
  <c r="P35" i="1"/>
  <c r="AC35" i="1" s="1"/>
  <c r="P36" i="1"/>
  <c r="U36" i="1" s="1"/>
  <c r="P37" i="1"/>
  <c r="Q37" i="1" s="1"/>
  <c r="AC37" i="1" s="1"/>
  <c r="P38" i="1"/>
  <c r="Q38" i="1" s="1"/>
  <c r="P39" i="1"/>
  <c r="P40" i="1"/>
  <c r="U40" i="1" s="1"/>
  <c r="P41" i="1"/>
  <c r="AC41" i="1" s="1"/>
  <c r="P42" i="1"/>
  <c r="Q42" i="1" s="1"/>
  <c r="P43" i="1"/>
  <c r="AC43" i="1" s="1"/>
  <c r="P44" i="1"/>
  <c r="U44" i="1" s="1"/>
  <c r="P45" i="1"/>
  <c r="Q45" i="1" s="1"/>
  <c r="AC45" i="1" s="1"/>
  <c r="P46" i="1"/>
  <c r="Q46" i="1" s="1"/>
  <c r="AC46" i="1" s="1"/>
  <c r="P47" i="1"/>
  <c r="Q47" i="1" s="1"/>
  <c r="AC47" i="1" s="1"/>
  <c r="P48" i="1"/>
  <c r="U48" i="1" s="1"/>
  <c r="P49" i="1"/>
  <c r="Q49" i="1" s="1"/>
  <c r="AC49" i="1" s="1"/>
  <c r="P50" i="1"/>
  <c r="Q50" i="1" s="1"/>
  <c r="AC50" i="1" s="1"/>
  <c r="P51" i="1"/>
  <c r="Q51" i="1" s="1"/>
  <c r="AC51" i="1" s="1"/>
  <c r="P52" i="1"/>
  <c r="U52" i="1" s="1"/>
  <c r="P53" i="1"/>
  <c r="Q53" i="1" s="1"/>
  <c r="AC53" i="1" s="1"/>
  <c r="P54" i="1"/>
  <c r="Q54" i="1" s="1"/>
  <c r="AC54" i="1" s="1"/>
  <c r="P55" i="1"/>
  <c r="Q55" i="1" s="1"/>
  <c r="AC55" i="1" s="1"/>
  <c r="P56" i="1"/>
  <c r="U56" i="1" s="1"/>
  <c r="P57" i="1"/>
  <c r="Q57" i="1" s="1"/>
  <c r="AC57" i="1" s="1"/>
  <c r="P58" i="1"/>
  <c r="P59" i="1"/>
  <c r="P60" i="1"/>
  <c r="U60" i="1" s="1"/>
  <c r="P61" i="1"/>
  <c r="Q61" i="1" s="1"/>
  <c r="AC61" i="1" s="1"/>
  <c r="P62" i="1"/>
  <c r="P64" i="1"/>
  <c r="P65" i="1"/>
  <c r="Q65" i="1" s="1"/>
  <c r="AC65" i="1" s="1"/>
  <c r="P66" i="1"/>
  <c r="P67" i="1"/>
  <c r="AC67" i="1" s="1"/>
  <c r="P68" i="1"/>
  <c r="Q68" i="1" s="1"/>
  <c r="P69" i="1"/>
  <c r="Q69" i="1" s="1"/>
  <c r="AC69" i="1" s="1"/>
  <c r="P70" i="1"/>
  <c r="P71" i="1"/>
  <c r="Q71" i="1" s="1"/>
  <c r="AC71" i="1" s="1"/>
  <c r="P72" i="1"/>
  <c r="P73" i="1"/>
  <c r="Q73" i="1" s="1"/>
  <c r="AC73" i="1" s="1"/>
  <c r="P74" i="1"/>
  <c r="P75" i="1"/>
  <c r="Q75" i="1" s="1"/>
  <c r="AC75" i="1" s="1"/>
  <c r="P76" i="1"/>
  <c r="U76" i="1" s="1"/>
  <c r="P77" i="1"/>
  <c r="Q77" i="1" s="1"/>
  <c r="AC77" i="1" s="1"/>
  <c r="P78" i="1"/>
  <c r="P79" i="1"/>
  <c r="Q79" i="1" s="1"/>
  <c r="P80" i="1"/>
  <c r="U80" i="1" s="1"/>
  <c r="P81" i="1"/>
  <c r="P82" i="1"/>
  <c r="P83" i="1"/>
  <c r="P84" i="1"/>
  <c r="U84" i="1" s="1"/>
  <c r="P85" i="1"/>
  <c r="P86" i="1"/>
  <c r="P87" i="1"/>
  <c r="P88" i="1"/>
  <c r="U88" i="1" s="1"/>
  <c r="P89" i="1"/>
  <c r="U89" i="1" s="1"/>
  <c r="P90" i="1"/>
  <c r="P91" i="1"/>
  <c r="U91" i="1" s="1"/>
  <c r="P92" i="1"/>
  <c r="U92" i="1" s="1"/>
  <c r="P93" i="1"/>
  <c r="U93" i="1" s="1"/>
  <c r="P95" i="1"/>
  <c r="U95" i="1" s="1"/>
  <c r="P99" i="1"/>
  <c r="P100" i="1"/>
  <c r="U100" i="1" s="1"/>
  <c r="P6" i="1"/>
  <c r="Q6" i="1" s="1"/>
  <c r="AC6" i="1" s="1"/>
  <c r="K100" i="1"/>
  <c r="K99" i="1"/>
  <c r="K95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32" i="1" l="1"/>
  <c r="AC32" i="1" s="1"/>
  <c r="Q40" i="1"/>
  <c r="AC33" i="1"/>
  <c r="AC7" i="1"/>
  <c r="K96" i="1"/>
  <c r="Q81" i="1"/>
  <c r="AC81" i="1" s="1"/>
  <c r="AC42" i="1"/>
  <c r="Q98" i="1"/>
  <c r="AC98" i="1" s="1"/>
  <c r="AC79" i="1"/>
  <c r="K63" i="1"/>
  <c r="P63" i="1"/>
  <c r="Q63" i="1" s="1"/>
  <c r="AC63" i="1" s="1"/>
  <c r="Q8" i="1"/>
  <c r="AC8" i="1" s="1"/>
  <c r="AC40" i="1"/>
  <c r="Q44" i="1"/>
  <c r="AC44" i="1" s="1"/>
  <c r="Q48" i="1"/>
  <c r="AC48" i="1" s="1"/>
  <c r="Q52" i="1"/>
  <c r="AC52" i="1" s="1"/>
  <c r="Q56" i="1"/>
  <c r="AC56" i="1" s="1"/>
  <c r="Q80" i="1"/>
  <c r="AC80" i="1" s="1"/>
  <c r="Q88" i="1"/>
  <c r="AC88" i="1" s="1"/>
  <c r="U87" i="1"/>
  <c r="Q87" i="1"/>
  <c r="AC87" i="1" s="1"/>
  <c r="U85" i="1"/>
  <c r="Q85" i="1"/>
  <c r="AC85" i="1" s="1"/>
  <c r="U83" i="1"/>
  <c r="AC83" i="1"/>
  <c r="Q96" i="1"/>
  <c r="AC96" i="1" s="1"/>
  <c r="U99" i="1"/>
  <c r="AC99" i="1"/>
  <c r="T90" i="1"/>
  <c r="AC90" i="1"/>
  <c r="T86" i="1"/>
  <c r="AC74" i="1"/>
  <c r="U72" i="1"/>
  <c r="Q72" i="1"/>
  <c r="AC72" i="1" s="1"/>
  <c r="Q70" i="1"/>
  <c r="AC70" i="1" s="1"/>
  <c r="U68" i="1"/>
  <c r="AC68" i="1"/>
  <c r="Q66" i="1"/>
  <c r="AC66" i="1" s="1"/>
  <c r="U64" i="1"/>
  <c r="Q64" i="1"/>
  <c r="AC64" i="1" s="1"/>
  <c r="Q78" i="1"/>
  <c r="AC78" i="1" s="1"/>
  <c r="Q82" i="1"/>
  <c r="AC82" i="1" s="1"/>
  <c r="AC86" i="1"/>
  <c r="Q91" i="1"/>
  <c r="AC91" i="1" s="1"/>
  <c r="T58" i="1"/>
  <c r="T54" i="1"/>
  <c r="T50" i="1"/>
  <c r="T46" i="1"/>
  <c r="T42" i="1"/>
  <c r="T10" i="1"/>
  <c r="Q12" i="1"/>
  <c r="AC12" i="1" s="1"/>
  <c r="Q14" i="1"/>
  <c r="AC14" i="1" s="1"/>
  <c r="Q16" i="1"/>
  <c r="AC16" i="1" s="1"/>
  <c r="AC18" i="1"/>
  <c r="Q20" i="1"/>
  <c r="AC20" i="1" s="1"/>
  <c r="Q22" i="1"/>
  <c r="AC22" i="1" s="1"/>
  <c r="Q24" i="1"/>
  <c r="AC24" i="1" s="1"/>
  <c r="Q28" i="1"/>
  <c r="AC28" i="1" s="1"/>
  <c r="Q30" i="1"/>
  <c r="AC30" i="1" s="1"/>
  <c r="AC34" i="1"/>
  <c r="AC36" i="1"/>
  <c r="AC38" i="1"/>
  <c r="AC60" i="1"/>
  <c r="Q62" i="1"/>
  <c r="AC62" i="1" s="1"/>
  <c r="T6" i="1"/>
  <c r="T93" i="1"/>
  <c r="T89" i="1"/>
  <c r="T94" i="1"/>
  <c r="U97" i="1"/>
  <c r="F5" i="1"/>
  <c r="U6" i="1"/>
  <c r="T99" i="1"/>
  <c r="T97" i="1"/>
  <c r="T95" i="1"/>
  <c r="T76" i="1"/>
  <c r="T60" i="1"/>
  <c r="T52" i="1"/>
  <c r="T36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T100" i="1"/>
  <c r="T92" i="1"/>
  <c r="T84" i="1"/>
  <c r="K98" i="1"/>
  <c r="K97" i="1"/>
  <c r="K94" i="1"/>
  <c r="T96" i="1" l="1"/>
  <c r="T81" i="1"/>
  <c r="T44" i="1"/>
  <c r="T40" i="1"/>
  <c r="T48" i="1"/>
  <c r="T56" i="1"/>
  <c r="T32" i="1"/>
  <c r="T98" i="1"/>
  <c r="T12" i="1"/>
  <c r="U63" i="1"/>
  <c r="T87" i="1"/>
  <c r="AC5" i="1"/>
  <c r="P5" i="1"/>
  <c r="T88" i="1"/>
  <c r="T28" i="1"/>
  <c r="T63" i="1"/>
  <c r="T14" i="1"/>
  <c r="T78" i="1"/>
  <c r="T8" i="1"/>
  <c r="T20" i="1"/>
  <c r="T68" i="1"/>
  <c r="T80" i="1"/>
  <c r="T22" i="1"/>
  <c r="T34" i="1"/>
  <c r="T16" i="1"/>
  <c r="T24" i="1"/>
  <c r="T64" i="1"/>
  <c r="T72" i="1"/>
  <c r="T83" i="1"/>
  <c r="T91" i="1"/>
  <c r="T85" i="1"/>
  <c r="Q5" i="1"/>
  <c r="T18" i="1"/>
  <c r="T30" i="1"/>
  <c r="T38" i="1"/>
  <c r="T62" i="1"/>
  <c r="T66" i="1"/>
  <c r="T70" i="1"/>
  <c r="T74" i="1"/>
  <c r="T82" i="1"/>
  <c r="K5" i="1"/>
</calcChain>
</file>

<file path=xl/sharedStrings.xml><?xml version="1.0" encoding="utf-8"?>
<sst xmlns="http://schemas.openxmlformats.org/spreadsheetml/2006/main" count="353" uniqueCount="146">
  <si>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</si>
  <si>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</si>
  <si>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</si>
  <si>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</si>
  <si>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</si>
  <si>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</si>
  <si>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</si>
  <si>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</si>
  <si>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</si>
  <si>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</si>
  <si>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</si>
  <si>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</si>
  <si>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</si>
  <si>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</si>
  <si>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</si>
  <si>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</si>
  <si>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</si>
  <si>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</si>
  <si>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</si>
  <si>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</si>
  <si>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</si>
  <si>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</si>
  <si>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</si>
  <si>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</si>
  <si>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25,06,</t>
  </si>
  <si>
    <t>26,06,</t>
  </si>
  <si>
    <t>20,06,</t>
  </si>
  <si>
    <t>19,06,</t>
  </si>
  <si>
    <t>13,06,</t>
  </si>
  <si>
    <t>12,06,</t>
  </si>
  <si>
    <t>06,06,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</si>
  <si>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</si>
  <si>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</si>
  <si>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</si>
  <si>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</si>
  <si>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</si>
  <si>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21,06,24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</si>
  <si>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</si>
  <si>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</si>
  <si>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</si>
  <si>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</si>
  <si>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</si>
  <si>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</si>
  <si>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</si>
  <si>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</si>
  <si>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</si>
  <si>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</si>
  <si>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</si>
  <si>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</si>
  <si>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</si>
  <si>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</si>
  <si>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</si>
  <si>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</si>
  <si>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</si>
  <si>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</si>
  <si>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</si>
  <si>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</si>
  <si>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</si>
  <si>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</si>
  <si>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</si>
  <si>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</si>
  <si>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</si>
  <si>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</si>
  <si>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</si>
  <si>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</si>
  <si>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</si>
  <si>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</si>
  <si>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</si>
  <si>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</si>
  <si>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</si>
  <si>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</si>
  <si>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</si>
  <si>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</si>
  <si>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</si>
  <si>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</si>
  <si>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</si>
  <si>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</si>
  <si>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</si>
  <si>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</si>
  <si>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</si>
  <si>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</si>
  <si>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</si>
  <si>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</si>
  <si>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</si>
  <si>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</si>
  <si>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</si>
  <si>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</si>
  <si>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</si>
  <si>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</si>
  <si>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</si>
  <si>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</si>
  <si>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</si>
  <si>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</si>
  <si>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</si>
  <si>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</si>
  <si>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</si>
  <si>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</si>
  <si>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</si>
  <si>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</si>
  <si>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</si>
  <si>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</si>
  <si>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</si>
  <si>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</si>
  <si>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</si>
  <si>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</si>
  <si>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</si>
  <si>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</si>
  <si>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</si>
  <si>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</si>
  <si>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</si>
  <si>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не в матрице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</si>
  <si>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</si>
  <si>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</si>
  <si>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</si>
  <si>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</si>
  <si>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</si>
  <si>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</si>
  <si>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</si>
  <si>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</si>
  <si>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</si>
  <si>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сети / 21,06,24 филиал обнулил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</si>
  <si>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</si>
  <si>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</si>
  <si>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</si>
  <si>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</si>
  <si>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</si>
  <si>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</si>
  <si>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</si>
  <si>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</si>
  <si>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>нет потребности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</si>
  <si>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</si>
  <si>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</si>
  <si>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</si>
  <si>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</si>
  <si>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</si>
  <si>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</si>
  <si>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</si>
  <si>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</si>
  <si>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</si>
  <si>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</si>
  <si>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</si>
  <si>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</t>
  </si>
  <si>
    <t>ДУБЛЬ 494 Ветчина Балыкбургская ТМ Баварушка с мраморным балыком в в.у 0,1 кг нарезка.  Поком</t>
  </si>
  <si>
    <t>тоже что - 454</t>
  </si>
  <si>
    <t>необходимо увеличить продажи</t>
  </si>
  <si>
    <t>новинка / тоже что - 494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</si>
</sst>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.28515625" style="8" customWidth="1"/>
    <col min="8" max="8" width="5.28515625" customWidth="1"/>
    <col min="9" max="9" width="23.7109375" customWidth="1"/>
    <col min="10" max="11" width="6.42578125" customWidth="1"/>
    <col min="12" max="13" width="1" customWidth="1"/>
    <col min="14" max="18" width="6.42578125" customWidth="1"/>
    <col min="19" max="19" width="21.7109375" customWidth="1"/>
    <col min="20" max="21" width="5.7109375" customWidth="1"/>
    <col min="22" max="27" width="6.42578125" customWidth="1"/>
    <col min="28" max="28" width="38.425781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49080.192000000003</v>
      </c>
      <c r="F5" s="4">
        <f>SUM(F6:F497)</f>
        <v>52578.398000000008</v>
      </c>
      <c r="G5" s="6"/>
      <c r="H5" s="1"/>
      <c r="I5" s="1"/>
      <c r="J5" s="4">
        <f t="shared" ref="J5:R5" si="0">SUM(J6:J497)</f>
        <v>43885.715000000004</v>
      </c>
      <c r="K5" s="4">
        <f t="shared" si="0"/>
        <v>5194.4770000000008</v>
      </c>
      <c r="L5" s="4">
        <f t="shared" si="0"/>
        <v>0</v>
      </c>
      <c r="M5" s="4">
        <f t="shared" si="0"/>
        <v>0</v>
      </c>
      <c r="N5" s="4">
        <f t="shared" si="0"/>
        <v>9520.7927000000018</v>
      </c>
      <c r="O5" s="4">
        <f t="shared" si="0"/>
        <v>11020</v>
      </c>
      <c r="P5" s="4">
        <f t="shared" si="0"/>
        <v>9816.0384000000013</v>
      </c>
      <c r="Q5" s="4">
        <f t="shared" si="0"/>
        <v>21897.587</v>
      </c>
      <c r="R5" s="4">
        <f t="shared" si="0"/>
        <v>0</v>
      </c>
      <c r="S5" s="1"/>
      <c r="T5" s="1"/>
      <c r="U5" s="1"/>
      <c r="V5" s="4">
        <f t="shared" ref="V5:AA5" si="1">SUM(V6:V497)</f>
        <v>9960.8130000000001</v>
      </c>
      <c r="W5" s="4">
        <f t="shared" si="1"/>
        <v>10326.2898</v>
      </c>
      <c r="X5" s="4">
        <f t="shared" si="1"/>
        <v>9840.0279999999966</v>
      </c>
      <c r="Y5" s="4">
        <f t="shared" si="1"/>
        <v>9584.3399999999965</v>
      </c>
      <c r="Z5" s="4">
        <f t="shared" si="1"/>
        <v>9005.1052</v>
      </c>
      <c r="AA5" s="4">
        <f t="shared" si="1"/>
        <v>9039.4240000000027</v>
      </c>
      <c r="AB5" s="1"/>
      <c r="AC5" s="4">
        <f>SUM(AC6:AC497)</f>
        <v>15758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982.923</v>
      </c>
      <c r="D6" s="1">
        <v>1072.17</v>
      </c>
      <c r="E6" s="1">
        <v>986.67399999999998</v>
      </c>
      <c r="F6" s="1">
        <v>910.726</v>
      </c>
      <c r="G6" s="6">
        <v>1</v>
      </c>
      <c r="H6" s="1">
        <v>50</v>
      </c>
      <c r="I6" s="1" t="s">
        <v>34</v>
      </c>
      <c r="J6" s="1">
        <v>927.05</v>
      </c>
      <c r="K6" s="1">
        <f t="shared" ref="K6:K37" si="2">E6-J6</f>
        <v>59.624000000000024</v>
      </c>
      <c r="L6" s="1"/>
      <c r="M6" s="1"/>
      <c r="N6" s="1">
        <v>235.69429999999991</v>
      </c>
      <c r="O6" s="1">
        <v>250</v>
      </c>
      <c r="P6" s="1">
        <f>E6/5</f>
        <v>197.3348</v>
      </c>
      <c r="Q6" s="5">
        <f>10*P6-O6-N6-F6</f>
        <v>576.92770000000007</v>
      </c>
      <c r="R6" s="5"/>
      <c r="S6" s="1"/>
      <c r="T6" s="1">
        <f>(F6+N6+O6+Q6)/P6</f>
        <v>10</v>
      </c>
      <c r="U6" s="1">
        <f>(F6+N6+O6)/P6</f>
        <v>7.0764016280960069</v>
      </c>
      <c r="V6" s="1">
        <v>193.78800000000001</v>
      </c>
      <c r="W6" s="1">
        <v>198.23439999999999</v>
      </c>
      <c r="X6" s="1">
        <v>192.97239999999999</v>
      </c>
      <c r="Y6" s="1">
        <v>195.87819999999999</v>
      </c>
      <c r="Z6" s="1">
        <v>217.4308</v>
      </c>
      <c r="AA6" s="1">
        <v>235.398</v>
      </c>
      <c r="AB6" s="1"/>
      <c r="AC6" s="1">
        <f t="shared" ref="AC6:AC37" si="3">ROUND(Q6*G6,0)</f>
        <v>577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54.762999999999998</v>
      </c>
      <c r="D7" s="1">
        <v>68.793999999999997</v>
      </c>
      <c r="E7" s="1">
        <v>41.898000000000003</v>
      </c>
      <c r="F7" s="1">
        <v>69.676000000000002</v>
      </c>
      <c r="G7" s="6">
        <v>1</v>
      </c>
      <c r="H7" s="1">
        <v>30</v>
      </c>
      <c r="I7" s="1" t="s">
        <v>34</v>
      </c>
      <c r="J7" s="1">
        <v>39.85</v>
      </c>
      <c r="K7" s="1">
        <f t="shared" si="2"/>
        <v>2.0480000000000018</v>
      </c>
      <c r="L7" s="1"/>
      <c r="M7" s="1"/>
      <c r="N7" s="1">
        <v>0</v>
      </c>
      <c r="O7" s="1"/>
      <c r="P7" s="1">
        <f t="shared" ref="P7:P70" si="4">E7/5</f>
        <v>8.3795999999999999</v>
      </c>
      <c r="Q7" s="5">
        <f>9.5*P7-O7-N7-F7</f>
        <v>9.9301999999999992</v>
      </c>
      <c r="R7" s="5"/>
      <c r="S7" s="1"/>
      <c r="T7" s="1">
        <f t="shared" ref="T7:T70" si="5">(F7+N7+O7+Q7)/P7</f>
        <v>9.5</v>
      </c>
      <c r="U7" s="1">
        <f t="shared" ref="U7:U70" si="6">(F7+N7+O7)/P7</f>
        <v>8.3149553677979853</v>
      </c>
      <c r="V7" s="1">
        <v>12.670400000000001</v>
      </c>
      <c r="W7" s="1">
        <v>11.1912</v>
      </c>
      <c r="X7" s="1">
        <v>9.5104000000000006</v>
      </c>
      <c r="Y7" s="1">
        <v>10.872199999999999</v>
      </c>
      <c r="Z7" s="1">
        <v>2.0131999999999999</v>
      </c>
      <c r="AA7" s="1">
        <v>6.2766000000000002</v>
      </c>
      <c r="AB7" s="1" t="s">
        <v>36</v>
      </c>
      <c r="AC7" s="1">
        <f t="shared" si="3"/>
        <v>10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33</v>
      </c>
      <c r="C8" s="1">
        <v>410.54</v>
      </c>
      <c r="D8" s="1">
        <v>667.61</v>
      </c>
      <c r="E8" s="1">
        <v>408.54700000000003</v>
      </c>
      <c r="F8" s="1">
        <v>522.73500000000001</v>
      </c>
      <c r="G8" s="6">
        <v>1</v>
      </c>
      <c r="H8" s="1">
        <v>45</v>
      </c>
      <c r="I8" s="1" t="s">
        <v>34</v>
      </c>
      <c r="J8" s="1">
        <v>392.35</v>
      </c>
      <c r="K8" s="1">
        <f t="shared" si="2"/>
        <v>16.197000000000003</v>
      </c>
      <c r="L8" s="1"/>
      <c r="M8" s="1"/>
      <c r="N8" s="1">
        <v>79.650200000000211</v>
      </c>
      <c r="O8" s="1">
        <v>100</v>
      </c>
      <c r="P8" s="1">
        <f t="shared" si="4"/>
        <v>81.709400000000002</v>
      </c>
      <c r="Q8" s="5">
        <f t="shared" ref="Q8:Q10" si="7">10*P8-O8-N8-F8</f>
        <v>114.70879999999977</v>
      </c>
      <c r="R8" s="5"/>
      <c r="S8" s="1"/>
      <c r="T8" s="1">
        <f t="shared" si="5"/>
        <v>9.9999999999999982</v>
      </c>
      <c r="U8" s="1">
        <f t="shared" si="6"/>
        <v>8.5961370417601906</v>
      </c>
      <c r="V8" s="1">
        <v>94.681600000000003</v>
      </c>
      <c r="W8" s="1">
        <v>97.094799999999992</v>
      </c>
      <c r="X8" s="1">
        <v>93.738399999999999</v>
      </c>
      <c r="Y8" s="1">
        <v>93.099199999999996</v>
      </c>
      <c r="Z8" s="1">
        <v>86.397599999999997</v>
      </c>
      <c r="AA8" s="1">
        <v>97.028599999999997</v>
      </c>
      <c r="AB8" s="1"/>
      <c r="AC8" s="1">
        <f t="shared" si="3"/>
        <v>115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33</v>
      </c>
      <c r="C9" s="1">
        <v>719.86900000000003</v>
      </c>
      <c r="D9" s="1">
        <v>575.99199999999996</v>
      </c>
      <c r="E9" s="1">
        <v>661.19500000000005</v>
      </c>
      <c r="F9" s="1">
        <v>539.91600000000005</v>
      </c>
      <c r="G9" s="6">
        <v>1</v>
      </c>
      <c r="H9" s="1">
        <v>45</v>
      </c>
      <c r="I9" s="1" t="s">
        <v>34</v>
      </c>
      <c r="J9" s="1">
        <v>640.9</v>
      </c>
      <c r="K9" s="1">
        <f t="shared" si="2"/>
        <v>20.295000000000073</v>
      </c>
      <c r="L9" s="1"/>
      <c r="M9" s="1"/>
      <c r="N9" s="1">
        <v>77.603900000000067</v>
      </c>
      <c r="O9" s="1">
        <v>100</v>
      </c>
      <c r="P9" s="1">
        <f t="shared" si="4"/>
        <v>132.239</v>
      </c>
      <c r="Q9" s="5">
        <f t="shared" si="7"/>
        <v>604.87009999999998</v>
      </c>
      <c r="R9" s="5"/>
      <c r="S9" s="1"/>
      <c r="T9" s="1">
        <f t="shared" si="5"/>
        <v>10</v>
      </c>
      <c r="U9" s="1">
        <f t="shared" si="6"/>
        <v>5.4259325917467622</v>
      </c>
      <c r="V9" s="1">
        <v>115.8214</v>
      </c>
      <c r="W9" s="1">
        <v>122.5042</v>
      </c>
      <c r="X9" s="1">
        <v>133.1344</v>
      </c>
      <c r="Y9" s="1">
        <v>136.06280000000001</v>
      </c>
      <c r="Z9" s="1">
        <v>151.83699999999999</v>
      </c>
      <c r="AA9" s="1">
        <v>150.2594</v>
      </c>
      <c r="AB9" s="1"/>
      <c r="AC9" s="1">
        <f t="shared" si="3"/>
        <v>605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33</v>
      </c>
      <c r="C10" s="1">
        <v>231.05500000000001</v>
      </c>
      <c r="D10" s="1">
        <v>387.40499999999997</v>
      </c>
      <c r="E10" s="1">
        <v>236.93199999999999</v>
      </c>
      <c r="F10" s="1">
        <v>299.30099999999999</v>
      </c>
      <c r="G10" s="6">
        <v>1</v>
      </c>
      <c r="H10" s="1">
        <v>40</v>
      </c>
      <c r="I10" s="1" t="s">
        <v>34</v>
      </c>
      <c r="J10" s="1">
        <v>237.75</v>
      </c>
      <c r="K10" s="1">
        <f t="shared" si="2"/>
        <v>-0.81800000000001205</v>
      </c>
      <c r="L10" s="1"/>
      <c r="M10" s="1"/>
      <c r="N10" s="1">
        <v>56.136200000000031</v>
      </c>
      <c r="O10" s="1">
        <v>80</v>
      </c>
      <c r="P10" s="1">
        <f t="shared" si="4"/>
        <v>47.386399999999995</v>
      </c>
      <c r="Q10" s="5">
        <f t="shared" si="7"/>
        <v>38.426799999999901</v>
      </c>
      <c r="R10" s="5"/>
      <c r="S10" s="1"/>
      <c r="T10" s="1">
        <f t="shared" si="5"/>
        <v>10</v>
      </c>
      <c r="U10" s="1">
        <f t="shared" si="6"/>
        <v>9.1890753465129258</v>
      </c>
      <c r="V10" s="1">
        <v>59.117199999999997</v>
      </c>
      <c r="W10" s="1">
        <v>57.004199999999997</v>
      </c>
      <c r="X10" s="1">
        <v>58.591799999999999</v>
      </c>
      <c r="Y10" s="1">
        <v>65.467200000000005</v>
      </c>
      <c r="Z10" s="1">
        <v>46.489600000000003</v>
      </c>
      <c r="AA10" s="1">
        <v>51.287599999999998</v>
      </c>
      <c r="AB10" s="1"/>
      <c r="AC10" s="1">
        <f t="shared" si="3"/>
        <v>38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40</v>
      </c>
      <c r="B11" s="10" t="s">
        <v>41</v>
      </c>
      <c r="C11" s="10"/>
      <c r="D11" s="10">
        <v>1</v>
      </c>
      <c r="E11" s="10">
        <v>1</v>
      </c>
      <c r="F11" s="10"/>
      <c r="G11" s="11">
        <v>0</v>
      </c>
      <c r="H11" s="10" t="e">
        <v>#N/A</v>
      </c>
      <c r="I11" s="10" t="s">
        <v>110</v>
      </c>
      <c r="J11" s="10"/>
      <c r="K11" s="10">
        <f t="shared" si="2"/>
        <v>1</v>
      </c>
      <c r="L11" s="10"/>
      <c r="M11" s="10"/>
      <c r="N11" s="10"/>
      <c r="O11" s="10"/>
      <c r="P11" s="10">
        <f t="shared" si="4"/>
        <v>0.2</v>
      </c>
      <c r="Q11" s="12"/>
      <c r="R11" s="12"/>
      <c r="S11" s="10"/>
      <c r="T11" s="10">
        <f t="shared" si="5"/>
        <v>0</v>
      </c>
      <c r="U11" s="10">
        <f t="shared" si="6"/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/>
      <c r="AC11" s="10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41</v>
      </c>
      <c r="C12" s="1">
        <v>206.64599999999999</v>
      </c>
      <c r="D12" s="1">
        <v>372</v>
      </c>
      <c r="E12" s="1">
        <v>331.47399999999999</v>
      </c>
      <c r="F12" s="1">
        <v>198.172</v>
      </c>
      <c r="G12" s="6">
        <v>0.45</v>
      </c>
      <c r="H12" s="1">
        <v>45</v>
      </c>
      <c r="I12" s="1" t="s">
        <v>34</v>
      </c>
      <c r="J12" s="1">
        <v>355</v>
      </c>
      <c r="K12" s="1">
        <f t="shared" si="2"/>
        <v>-23.52600000000001</v>
      </c>
      <c r="L12" s="1"/>
      <c r="M12" s="1"/>
      <c r="N12" s="1">
        <v>50.532799999999916</v>
      </c>
      <c r="O12" s="1">
        <v>50</v>
      </c>
      <c r="P12" s="1">
        <f t="shared" si="4"/>
        <v>66.294799999999995</v>
      </c>
      <c r="Q12" s="5">
        <f t="shared" ref="Q12:Q25" si="8">10*P12-O12-N12-F12</f>
        <v>364.2432</v>
      </c>
      <c r="R12" s="5"/>
      <c r="S12" s="1"/>
      <c r="T12" s="1">
        <f t="shared" si="5"/>
        <v>9.9999999999999982</v>
      </c>
      <c r="U12" s="1">
        <f t="shared" si="6"/>
        <v>4.5057048214942945</v>
      </c>
      <c r="V12" s="1">
        <v>51.270799999999987</v>
      </c>
      <c r="W12" s="1">
        <v>53.470799999999997</v>
      </c>
      <c r="X12" s="1">
        <v>59</v>
      </c>
      <c r="Y12" s="1">
        <v>54.4</v>
      </c>
      <c r="Z12" s="1">
        <v>46</v>
      </c>
      <c r="AA12" s="1">
        <v>42.6</v>
      </c>
      <c r="AB12" s="1"/>
      <c r="AC12" s="1">
        <f t="shared" si="3"/>
        <v>164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41</v>
      </c>
      <c r="C13" s="1">
        <v>454</v>
      </c>
      <c r="D13" s="1">
        <v>891.25400000000002</v>
      </c>
      <c r="E13" s="1">
        <v>448</v>
      </c>
      <c r="F13" s="1">
        <v>822</v>
      </c>
      <c r="G13" s="6">
        <v>0.45</v>
      </c>
      <c r="H13" s="1">
        <v>45</v>
      </c>
      <c r="I13" s="1" t="s">
        <v>34</v>
      </c>
      <c r="J13" s="1">
        <v>514</v>
      </c>
      <c r="K13" s="1">
        <f t="shared" si="2"/>
        <v>-66</v>
      </c>
      <c r="L13" s="1"/>
      <c r="M13" s="1"/>
      <c r="N13" s="1">
        <v>122.0128000000001</v>
      </c>
      <c r="O13" s="1">
        <v>120</v>
      </c>
      <c r="P13" s="1">
        <f t="shared" si="4"/>
        <v>89.6</v>
      </c>
      <c r="Q13" s="5"/>
      <c r="R13" s="5"/>
      <c r="S13" s="1"/>
      <c r="T13" s="1">
        <f t="shared" si="5"/>
        <v>11.875142857142858</v>
      </c>
      <c r="U13" s="1">
        <f t="shared" si="6"/>
        <v>11.875142857142858</v>
      </c>
      <c r="V13" s="1">
        <v>127.6508</v>
      </c>
      <c r="W13" s="1">
        <v>140.45079999999999</v>
      </c>
      <c r="X13" s="1">
        <v>86.4</v>
      </c>
      <c r="Y13" s="1">
        <v>67.599999999999994</v>
      </c>
      <c r="Z13" s="1">
        <v>123.6</v>
      </c>
      <c r="AA13" s="1">
        <v>117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41</v>
      </c>
      <c r="C14" s="1">
        <v>264</v>
      </c>
      <c r="D14" s="1">
        <v>135</v>
      </c>
      <c r="E14" s="1">
        <v>142</v>
      </c>
      <c r="F14" s="1">
        <v>195</v>
      </c>
      <c r="G14" s="6">
        <v>0.17</v>
      </c>
      <c r="H14" s="1">
        <v>180</v>
      </c>
      <c r="I14" s="1" t="s">
        <v>34</v>
      </c>
      <c r="J14" s="1">
        <v>142</v>
      </c>
      <c r="K14" s="1">
        <f t="shared" si="2"/>
        <v>0</v>
      </c>
      <c r="L14" s="1"/>
      <c r="M14" s="1"/>
      <c r="N14" s="1">
        <v>62.600000000000023</v>
      </c>
      <c r="O14" s="1"/>
      <c r="P14" s="1">
        <f t="shared" si="4"/>
        <v>28.4</v>
      </c>
      <c r="Q14" s="5">
        <f t="shared" si="8"/>
        <v>26.399999999999977</v>
      </c>
      <c r="R14" s="5"/>
      <c r="S14" s="1"/>
      <c r="T14" s="1">
        <f t="shared" si="5"/>
        <v>10</v>
      </c>
      <c r="U14" s="1">
        <f t="shared" si="6"/>
        <v>9.0704225352112697</v>
      </c>
      <c r="V14" s="1">
        <v>32.6</v>
      </c>
      <c r="W14" s="1">
        <v>33.6</v>
      </c>
      <c r="X14" s="1">
        <v>13.2</v>
      </c>
      <c r="Y14" s="1">
        <v>8</v>
      </c>
      <c r="Z14" s="1">
        <v>24.4</v>
      </c>
      <c r="AA14" s="1">
        <v>26.2</v>
      </c>
      <c r="AB14" s="1"/>
      <c r="AC14" s="1">
        <f t="shared" si="3"/>
        <v>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41</v>
      </c>
      <c r="C15" s="1">
        <v>209</v>
      </c>
      <c r="D15" s="1"/>
      <c r="E15" s="1">
        <v>138</v>
      </c>
      <c r="F15" s="1">
        <v>40</v>
      </c>
      <c r="G15" s="6">
        <v>0.3</v>
      </c>
      <c r="H15" s="1">
        <v>40</v>
      </c>
      <c r="I15" s="1" t="s">
        <v>34</v>
      </c>
      <c r="J15" s="1">
        <v>142</v>
      </c>
      <c r="K15" s="1">
        <f t="shared" si="2"/>
        <v>-4</v>
      </c>
      <c r="L15" s="1"/>
      <c r="M15" s="1"/>
      <c r="N15" s="1">
        <v>54</v>
      </c>
      <c r="O15" s="1">
        <v>50</v>
      </c>
      <c r="P15" s="1">
        <f t="shared" si="4"/>
        <v>27.6</v>
      </c>
      <c r="Q15" s="5">
        <f t="shared" si="8"/>
        <v>132</v>
      </c>
      <c r="R15" s="5"/>
      <c r="S15" s="1"/>
      <c r="T15" s="1">
        <f t="shared" si="5"/>
        <v>10</v>
      </c>
      <c r="U15" s="1">
        <f t="shared" si="6"/>
        <v>5.2173913043478262</v>
      </c>
      <c r="V15" s="1">
        <v>22</v>
      </c>
      <c r="W15" s="1">
        <v>19.399999999999999</v>
      </c>
      <c r="X15" s="1">
        <v>19.8</v>
      </c>
      <c r="Y15" s="1">
        <v>17.600000000000001</v>
      </c>
      <c r="Z15" s="1">
        <v>31</v>
      </c>
      <c r="AA15" s="1">
        <v>32.799999999999997</v>
      </c>
      <c r="AB15" s="1"/>
      <c r="AC15" s="1">
        <f t="shared" si="3"/>
        <v>40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41</v>
      </c>
      <c r="C16" s="1">
        <v>174</v>
      </c>
      <c r="D16" s="1">
        <v>30</v>
      </c>
      <c r="E16" s="1">
        <v>128</v>
      </c>
      <c r="F16" s="1">
        <v>76</v>
      </c>
      <c r="G16" s="6">
        <v>0.4</v>
      </c>
      <c r="H16" s="1">
        <v>50</v>
      </c>
      <c r="I16" s="1" t="s">
        <v>34</v>
      </c>
      <c r="J16" s="1">
        <v>124</v>
      </c>
      <c r="K16" s="1">
        <f t="shared" si="2"/>
        <v>4</v>
      </c>
      <c r="L16" s="1"/>
      <c r="M16" s="1"/>
      <c r="N16" s="1">
        <v>25.199999999999989</v>
      </c>
      <c r="O16" s="1"/>
      <c r="P16" s="1">
        <f t="shared" si="4"/>
        <v>25.6</v>
      </c>
      <c r="Q16" s="5">
        <f t="shared" si="8"/>
        <v>154.80000000000001</v>
      </c>
      <c r="R16" s="5"/>
      <c r="S16" s="1"/>
      <c r="T16" s="1">
        <f t="shared" si="5"/>
        <v>10</v>
      </c>
      <c r="U16" s="1">
        <f t="shared" si="6"/>
        <v>3.9531249999999996</v>
      </c>
      <c r="V16" s="1">
        <v>19.2</v>
      </c>
      <c r="W16" s="1">
        <v>21</v>
      </c>
      <c r="X16" s="1">
        <v>21.8</v>
      </c>
      <c r="Y16" s="1">
        <v>20.2</v>
      </c>
      <c r="Z16" s="1">
        <v>32.6</v>
      </c>
      <c r="AA16" s="1">
        <v>34.200000000000003</v>
      </c>
      <c r="AB16" s="1"/>
      <c r="AC16" s="1">
        <f t="shared" si="3"/>
        <v>62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41</v>
      </c>
      <c r="C17" s="1">
        <v>151</v>
      </c>
      <c r="D17" s="1">
        <v>570</v>
      </c>
      <c r="E17" s="1">
        <v>168</v>
      </c>
      <c r="F17" s="1">
        <v>450</v>
      </c>
      <c r="G17" s="6">
        <v>0.17</v>
      </c>
      <c r="H17" s="1">
        <v>120</v>
      </c>
      <c r="I17" s="1" t="s">
        <v>34</v>
      </c>
      <c r="J17" s="1">
        <v>185</v>
      </c>
      <c r="K17" s="1">
        <f t="shared" si="2"/>
        <v>-17</v>
      </c>
      <c r="L17" s="1"/>
      <c r="M17" s="1"/>
      <c r="N17" s="1">
        <v>27.200000000000021</v>
      </c>
      <c r="O17" s="1"/>
      <c r="P17" s="1">
        <f t="shared" si="4"/>
        <v>33.6</v>
      </c>
      <c r="Q17" s="5"/>
      <c r="R17" s="5"/>
      <c r="S17" s="1"/>
      <c r="T17" s="1">
        <f t="shared" si="5"/>
        <v>14.202380952380953</v>
      </c>
      <c r="U17" s="1">
        <f t="shared" si="6"/>
        <v>14.202380952380953</v>
      </c>
      <c r="V17" s="1">
        <v>53.6</v>
      </c>
      <c r="W17" s="1">
        <v>64</v>
      </c>
      <c r="X17" s="1">
        <v>43.4</v>
      </c>
      <c r="Y17" s="1">
        <v>29.6</v>
      </c>
      <c r="Z17" s="1">
        <v>43.8</v>
      </c>
      <c r="AA17" s="1">
        <v>46.8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41</v>
      </c>
      <c r="C18" s="1">
        <v>155</v>
      </c>
      <c r="D18" s="1">
        <v>66</v>
      </c>
      <c r="E18" s="1">
        <v>67</v>
      </c>
      <c r="F18" s="1">
        <v>114</v>
      </c>
      <c r="G18" s="6">
        <v>0.35</v>
      </c>
      <c r="H18" s="1">
        <v>45</v>
      </c>
      <c r="I18" s="1" t="s">
        <v>34</v>
      </c>
      <c r="J18" s="1">
        <v>92</v>
      </c>
      <c r="K18" s="1">
        <f t="shared" si="2"/>
        <v>-25</v>
      </c>
      <c r="L18" s="1"/>
      <c r="M18" s="1"/>
      <c r="N18" s="1">
        <v>24.600000000000019</v>
      </c>
      <c r="O18" s="1"/>
      <c r="P18" s="1">
        <f t="shared" si="4"/>
        <v>13.4</v>
      </c>
      <c r="Q18" s="5"/>
      <c r="R18" s="5"/>
      <c r="S18" s="1"/>
      <c r="T18" s="1">
        <f t="shared" si="5"/>
        <v>10.343283582089553</v>
      </c>
      <c r="U18" s="1">
        <f t="shared" si="6"/>
        <v>10.343283582089553</v>
      </c>
      <c r="V18" s="1">
        <v>18.600000000000001</v>
      </c>
      <c r="W18" s="1">
        <v>20</v>
      </c>
      <c r="X18" s="1">
        <v>23.8</v>
      </c>
      <c r="Y18" s="1">
        <v>22.4</v>
      </c>
      <c r="Z18" s="1">
        <v>17.2</v>
      </c>
      <c r="AA18" s="1">
        <v>18.8</v>
      </c>
      <c r="AB18" s="1"/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41</v>
      </c>
      <c r="C19" s="1">
        <v>172</v>
      </c>
      <c r="D19" s="1">
        <v>84</v>
      </c>
      <c r="E19" s="1">
        <v>107</v>
      </c>
      <c r="F19" s="1">
        <v>111</v>
      </c>
      <c r="G19" s="6">
        <v>0.35</v>
      </c>
      <c r="H19" s="1">
        <v>45</v>
      </c>
      <c r="I19" s="1" t="s">
        <v>34</v>
      </c>
      <c r="J19" s="1">
        <v>124</v>
      </c>
      <c r="K19" s="1">
        <f t="shared" si="2"/>
        <v>-17</v>
      </c>
      <c r="L19" s="1"/>
      <c r="M19" s="1"/>
      <c r="N19" s="1">
        <v>75.199999999999932</v>
      </c>
      <c r="O19" s="1"/>
      <c r="P19" s="1">
        <f t="shared" si="4"/>
        <v>21.4</v>
      </c>
      <c r="Q19" s="5">
        <f t="shared" si="8"/>
        <v>27.800000000000068</v>
      </c>
      <c r="R19" s="5"/>
      <c r="S19" s="1"/>
      <c r="T19" s="1">
        <f t="shared" si="5"/>
        <v>10</v>
      </c>
      <c r="U19" s="1">
        <f t="shared" si="6"/>
        <v>8.7009345794392505</v>
      </c>
      <c r="V19" s="1">
        <v>24.8</v>
      </c>
      <c r="W19" s="1">
        <v>23.4</v>
      </c>
      <c r="X19" s="1">
        <v>25.6</v>
      </c>
      <c r="Y19" s="1">
        <v>25.2</v>
      </c>
      <c r="Z19" s="1">
        <v>26.6</v>
      </c>
      <c r="AA19" s="1">
        <v>29</v>
      </c>
      <c r="AB19" s="1"/>
      <c r="AC19" s="1">
        <f t="shared" si="3"/>
        <v>10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33</v>
      </c>
      <c r="C20" s="1">
        <v>712.87300000000005</v>
      </c>
      <c r="D20" s="1">
        <v>1420.42</v>
      </c>
      <c r="E20" s="1">
        <v>845.03499999999997</v>
      </c>
      <c r="F20" s="1">
        <v>1071.309</v>
      </c>
      <c r="G20" s="6">
        <v>1</v>
      </c>
      <c r="H20" s="1">
        <v>55</v>
      </c>
      <c r="I20" s="1" t="s">
        <v>34</v>
      </c>
      <c r="J20" s="1">
        <v>811.9</v>
      </c>
      <c r="K20" s="1">
        <f t="shared" si="2"/>
        <v>33.134999999999991</v>
      </c>
      <c r="L20" s="1"/>
      <c r="M20" s="1"/>
      <c r="N20" s="1">
        <v>150</v>
      </c>
      <c r="O20" s="1">
        <v>250</v>
      </c>
      <c r="P20" s="1">
        <f t="shared" si="4"/>
        <v>169.00700000000001</v>
      </c>
      <c r="Q20" s="5">
        <f t="shared" si="8"/>
        <v>218.76100000000019</v>
      </c>
      <c r="R20" s="5"/>
      <c r="S20" s="1"/>
      <c r="T20" s="1">
        <f t="shared" si="5"/>
        <v>10</v>
      </c>
      <c r="U20" s="1">
        <f t="shared" si="6"/>
        <v>8.7056098268119069</v>
      </c>
      <c r="V20" s="1">
        <v>187.0146</v>
      </c>
      <c r="W20" s="1">
        <v>202.90940000000001</v>
      </c>
      <c r="X20" s="1">
        <v>196.77860000000001</v>
      </c>
      <c r="Y20" s="1">
        <v>179.07380000000001</v>
      </c>
      <c r="Z20" s="1">
        <v>169.41460000000001</v>
      </c>
      <c r="AA20" s="1">
        <v>173.86320000000001</v>
      </c>
      <c r="AB20" s="1"/>
      <c r="AC20" s="1">
        <f t="shared" si="3"/>
        <v>219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33</v>
      </c>
      <c r="C21" s="1">
        <v>2571.6379999999999</v>
      </c>
      <c r="D21" s="1">
        <v>3307.35</v>
      </c>
      <c r="E21" s="1">
        <v>2537.058</v>
      </c>
      <c r="F21" s="1">
        <v>2706.8760000000002</v>
      </c>
      <c r="G21" s="6">
        <v>1</v>
      </c>
      <c r="H21" s="1">
        <v>50</v>
      </c>
      <c r="I21" s="1" t="s">
        <v>34</v>
      </c>
      <c r="J21" s="1">
        <v>2534.3000000000002</v>
      </c>
      <c r="K21" s="1">
        <f t="shared" si="2"/>
        <v>2.7579999999998108</v>
      </c>
      <c r="L21" s="1"/>
      <c r="M21" s="1"/>
      <c r="N21" s="1">
        <v>750</v>
      </c>
      <c r="O21" s="1">
        <v>1050</v>
      </c>
      <c r="P21" s="1">
        <f t="shared" si="4"/>
        <v>507.41160000000002</v>
      </c>
      <c r="Q21" s="5">
        <f t="shared" si="8"/>
        <v>567.23999999999978</v>
      </c>
      <c r="R21" s="5"/>
      <c r="S21" s="1"/>
      <c r="T21" s="1">
        <f t="shared" si="5"/>
        <v>10</v>
      </c>
      <c r="U21" s="1">
        <f t="shared" si="6"/>
        <v>8.8820909888540189</v>
      </c>
      <c r="V21" s="1">
        <v>541.59759999999994</v>
      </c>
      <c r="W21" s="1">
        <v>548.83879999999999</v>
      </c>
      <c r="X21" s="1">
        <v>551.14639999999997</v>
      </c>
      <c r="Y21" s="1">
        <v>523.23900000000003</v>
      </c>
      <c r="Z21" s="1">
        <v>546.56020000000001</v>
      </c>
      <c r="AA21" s="1">
        <v>568.19420000000002</v>
      </c>
      <c r="AB21" s="1"/>
      <c r="AC21" s="1">
        <f t="shared" si="3"/>
        <v>567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33</v>
      </c>
      <c r="C22" s="1">
        <v>1428.374</v>
      </c>
      <c r="D22" s="1">
        <v>2698.37</v>
      </c>
      <c r="E22" s="1">
        <v>1762.4069999999999</v>
      </c>
      <c r="F22" s="1">
        <v>1901.6079999999999</v>
      </c>
      <c r="G22" s="6">
        <v>1</v>
      </c>
      <c r="H22" s="1">
        <v>55</v>
      </c>
      <c r="I22" s="1" t="s">
        <v>34</v>
      </c>
      <c r="J22" s="1">
        <v>1703.3</v>
      </c>
      <c r="K22" s="1">
        <f t="shared" si="2"/>
        <v>59.106999999999971</v>
      </c>
      <c r="L22" s="1"/>
      <c r="M22" s="1"/>
      <c r="N22" s="1">
        <v>500</v>
      </c>
      <c r="O22" s="1">
        <v>600</v>
      </c>
      <c r="P22" s="1">
        <f t="shared" si="4"/>
        <v>352.48140000000001</v>
      </c>
      <c r="Q22" s="5">
        <f t="shared" si="8"/>
        <v>523.20600000000036</v>
      </c>
      <c r="R22" s="5"/>
      <c r="S22" s="1"/>
      <c r="T22" s="1">
        <f t="shared" si="5"/>
        <v>10</v>
      </c>
      <c r="U22" s="1">
        <f t="shared" si="6"/>
        <v>8.515649336390517</v>
      </c>
      <c r="V22" s="1">
        <v>379.25479999999999</v>
      </c>
      <c r="W22" s="1">
        <v>386.24099999999999</v>
      </c>
      <c r="X22" s="1">
        <v>382.02319999999997</v>
      </c>
      <c r="Y22" s="1">
        <v>373.6558</v>
      </c>
      <c r="Z22" s="1">
        <v>339.2122</v>
      </c>
      <c r="AA22" s="1">
        <v>338.24360000000001</v>
      </c>
      <c r="AB22" s="1"/>
      <c r="AC22" s="1">
        <f t="shared" si="3"/>
        <v>523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33</v>
      </c>
      <c r="C23" s="1">
        <v>354.30900000000003</v>
      </c>
      <c r="D23" s="1">
        <v>146.35</v>
      </c>
      <c r="E23" s="1">
        <v>198.98099999999999</v>
      </c>
      <c r="F23" s="1">
        <v>263.81599999999997</v>
      </c>
      <c r="G23" s="6">
        <v>1</v>
      </c>
      <c r="H23" s="1">
        <v>60</v>
      </c>
      <c r="I23" s="1" t="s">
        <v>34</v>
      </c>
      <c r="J23" s="1">
        <v>199.85</v>
      </c>
      <c r="K23" s="1">
        <f t="shared" si="2"/>
        <v>-0.86899999999999977</v>
      </c>
      <c r="L23" s="1"/>
      <c r="M23" s="1"/>
      <c r="N23" s="1">
        <v>72.539399999999915</v>
      </c>
      <c r="O23" s="1">
        <v>60</v>
      </c>
      <c r="P23" s="1">
        <f t="shared" si="4"/>
        <v>39.796199999999999</v>
      </c>
      <c r="Q23" s="5"/>
      <c r="R23" s="5"/>
      <c r="S23" s="1"/>
      <c r="T23" s="1">
        <f t="shared" si="5"/>
        <v>9.9596293113412813</v>
      </c>
      <c r="U23" s="1">
        <f t="shared" si="6"/>
        <v>9.9596293113412813</v>
      </c>
      <c r="V23" s="1">
        <v>48.003399999999999</v>
      </c>
      <c r="W23" s="1">
        <v>45.936399999999999</v>
      </c>
      <c r="X23" s="1">
        <v>39.430199999999999</v>
      </c>
      <c r="Y23" s="1">
        <v>50.835599999999999</v>
      </c>
      <c r="Z23" s="1">
        <v>58.620399999999997</v>
      </c>
      <c r="AA23" s="1">
        <v>52.778799999999997</v>
      </c>
      <c r="AB23" s="1"/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33</v>
      </c>
      <c r="C24" s="1">
        <v>280.57600000000002</v>
      </c>
      <c r="D24" s="1">
        <v>274.84500000000003</v>
      </c>
      <c r="E24" s="1">
        <v>226.68600000000001</v>
      </c>
      <c r="F24" s="1">
        <v>259.80200000000002</v>
      </c>
      <c r="G24" s="6">
        <v>1</v>
      </c>
      <c r="H24" s="1">
        <v>50</v>
      </c>
      <c r="I24" s="1" t="s">
        <v>34</v>
      </c>
      <c r="J24" s="1">
        <v>220.15</v>
      </c>
      <c r="K24" s="1">
        <f t="shared" si="2"/>
        <v>6.5360000000000014</v>
      </c>
      <c r="L24" s="1"/>
      <c r="M24" s="1"/>
      <c r="N24" s="1">
        <v>66.936399999999935</v>
      </c>
      <c r="O24" s="1"/>
      <c r="P24" s="1">
        <f t="shared" si="4"/>
        <v>45.337200000000003</v>
      </c>
      <c r="Q24" s="5">
        <f t="shared" si="8"/>
        <v>126.63360000000006</v>
      </c>
      <c r="R24" s="5"/>
      <c r="S24" s="1"/>
      <c r="T24" s="1">
        <f t="shared" si="5"/>
        <v>10</v>
      </c>
      <c r="U24" s="1">
        <f t="shared" si="6"/>
        <v>7.2068500039702483</v>
      </c>
      <c r="V24" s="1">
        <v>46.303400000000003</v>
      </c>
      <c r="W24" s="1">
        <v>48.7898</v>
      </c>
      <c r="X24" s="1">
        <v>57.364600000000003</v>
      </c>
      <c r="Y24" s="1">
        <v>61.628999999999998</v>
      </c>
      <c r="Z24" s="1">
        <v>48.015000000000001</v>
      </c>
      <c r="AA24" s="1">
        <v>35.683799999999998</v>
      </c>
      <c r="AB24" s="1"/>
      <c r="AC24" s="1">
        <f t="shared" si="3"/>
        <v>127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33</v>
      </c>
      <c r="C25" s="1">
        <v>1060.73</v>
      </c>
      <c r="D25" s="1">
        <v>2126.89</v>
      </c>
      <c r="E25" s="1">
        <v>1417.347</v>
      </c>
      <c r="F25" s="1">
        <v>1427.183</v>
      </c>
      <c r="G25" s="6">
        <v>1</v>
      </c>
      <c r="H25" s="1">
        <v>55</v>
      </c>
      <c r="I25" s="1" t="s">
        <v>34</v>
      </c>
      <c r="J25" s="1">
        <v>1358.625</v>
      </c>
      <c r="K25" s="1">
        <f t="shared" si="2"/>
        <v>58.72199999999998</v>
      </c>
      <c r="L25" s="1"/>
      <c r="M25" s="1"/>
      <c r="N25" s="1">
        <v>451.87940000000032</v>
      </c>
      <c r="O25" s="1">
        <v>600</v>
      </c>
      <c r="P25" s="1">
        <f t="shared" si="4"/>
        <v>283.46940000000001</v>
      </c>
      <c r="Q25" s="5">
        <f t="shared" si="8"/>
        <v>355.63159999999971</v>
      </c>
      <c r="R25" s="5"/>
      <c r="S25" s="1"/>
      <c r="T25" s="1">
        <f t="shared" si="5"/>
        <v>10</v>
      </c>
      <c r="U25" s="1">
        <f t="shared" si="6"/>
        <v>8.7454321348265456</v>
      </c>
      <c r="V25" s="1">
        <v>302.69920000000002</v>
      </c>
      <c r="W25" s="1">
        <v>300.34800000000001</v>
      </c>
      <c r="X25" s="1">
        <v>288.93380000000002</v>
      </c>
      <c r="Y25" s="1">
        <v>284.72460000000001</v>
      </c>
      <c r="Z25" s="1">
        <v>266.31779999999998</v>
      </c>
      <c r="AA25" s="1">
        <v>263.7842</v>
      </c>
      <c r="AB25" s="1"/>
      <c r="AC25" s="1">
        <f t="shared" si="3"/>
        <v>356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56</v>
      </c>
      <c r="B26" s="10" t="s">
        <v>33</v>
      </c>
      <c r="C26" s="10">
        <v>1878.443</v>
      </c>
      <c r="D26" s="10">
        <v>2717.6750000000002</v>
      </c>
      <c r="E26" s="16">
        <v>2267.0210000000002</v>
      </c>
      <c r="F26" s="16">
        <v>1800.595</v>
      </c>
      <c r="G26" s="11">
        <v>0</v>
      </c>
      <c r="H26" s="10">
        <v>60</v>
      </c>
      <c r="I26" s="10" t="s">
        <v>57</v>
      </c>
      <c r="J26" s="10">
        <v>2225.25</v>
      </c>
      <c r="K26" s="10">
        <f t="shared" si="2"/>
        <v>41.771000000000186</v>
      </c>
      <c r="L26" s="10"/>
      <c r="M26" s="10"/>
      <c r="N26" s="10"/>
      <c r="O26" s="10"/>
      <c r="P26" s="10">
        <f t="shared" si="4"/>
        <v>453.40420000000006</v>
      </c>
      <c r="Q26" s="12"/>
      <c r="R26" s="12"/>
      <c r="S26" s="10"/>
      <c r="T26" s="10">
        <f t="shared" si="5"/>
        <v>3.9712799307990525</v>
      </c>
      <c r="U26" s="10">
        <f t="shared" si="6"/>
        <v>3.9712799307990525</v>
      </c>
      <c r="V26" s="10">
        <v>526.00720000000001</v>
      </c>
      <c r="W26" s="10">
        <v>537.6816</v>
      </c>
      <c r="X26" s="10">
        <v>554.8492</v>
      </c>
      <c r="Y26" s="10">
        <v>538.15</v>
      </c>
      <c r="Z26" s="10">
        <v>474.56499999999988</v>
      </c>
      <c r="AA26" s="10">
        <v>472.4898</v>
      </c>
      <c r="AB26" s="10" t="s">
        <v>58</v>
      </c>
      <c r="AC26" s="10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59</v>
      </c>
      <c r="B27" s="10" t="s">
        <v>33</v>
      </c>
      <c r="C27" s="10">
        <v>1195.3499999999999</v>
      </c>
      <c r="D27" s="10">
        <v>2956.08</v>
      </c>
      <c r="E27" s="16">
        <v>1880.963</v>
      </c>
      <c r="F27" s="16">
        <v>1891.52</v>
      </c>
      <c r="G27" s="11">
        <v>0</v>
      </c>
      <c r="H27" s="10">
        <v>60</v>
      </c>
      <c r="I27" s="10" t="s">
        <v>57</v>
      </c>
      <c r="J27" s="10">
        <v>1838.95</v>
      </c>
      <c r="K27" s="10">
        <f t="shared" si="2"/>
        <v>42.01299999999992</v>
      </c>
      <c r="L27" s="10"/>
      <c r="M27" s="10"/>
      <c r="N27" s="10"/>
      <c r="O27" s="10"/>
      <c r="P27" s="10">
        <f t="shared" si="4"/>
        <v>376.19259999999997</v>
      </c>
      <c r="Q27" s="12"/>
      <c r="R27" s="12"/>
      <c r="S27" s="10"/>
      <c r="T27" s="10">
        <f t="shared" si="5"/>
        <v>5.02806275296218</v>
      </c>
      <c r="U27" s="10">
        <f t="shared" si="6"/>
        <v>5.02806275296218</v>
      </c>
      <c r="V27" s="10">
        <v>382.91460000000001</v>
      </c>
      <c r="W27" s="10">
        <v>437.19940000000003</v>
      </c>
      <c r="X27" s="10">
        <v>481.53680000000003</v>
      </c>
      <c r="Y27" s="10">
        <v>423.28719999999998</v>
      </c>
      <c r="Z27" s="10">
        <v>351.32440000000003</v>
      </c>
      <c r="AA27" s="10">
        <v>374.8852</v>
      </c>
      <c r="AB27" s="10" t="s">
        <v>58</v>
      </c>
      <c r="AC27" s="10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33</v>
      </c>
      <c r="C28" s="1">
        <v>384.995</v>
      </c>
      <c r="D28" s="1">
        <v>778.98</v>
      </c>
      <c r="E28" s="1">
        <v>493.21699999999998</v>
      </c>
      <c r="F28" s="1">
        <v>538.61099999999999</v>
      </c>
      <c r="G28" s="6">
        <v>1</v>
      </c>
      <c r="H28" s="1">
        <v>60</v>
      </c>
      <c r="I28" s="1" t="s">
        <v>34</v>
      </c>
      <c r="J28" s="1">
        <v>479.27</v>
      </c>
      <c r="K28" s="1">
        <f t="shared" si="2"/>
        <v>13.947000000000003</v>
      </c>
      <c r="L28" s="1"/>
      <c r="M28" s="1"/>
      <c r="N28" s="1">
        <v>147.91140000000021</v>
      </c>
      <c r="O28" s="1">
        <v>150</v>
      </c>
      <c r="P28" s="1">
        <f t="shared" si="4"/>
        <v>98.6434</v>
      </c>
      <c r="Q28" s="5">
        <f t="shared" ref="Q28:Q37" si="9">10*P28-O28-N28-F28</f>
        <v>149.91159999999979</v>
      </c>
      <c r="R28" s="5"/>
      <c r="S28" s="1"/>
      <c r="T28" s="1">
        <f t="shared" si="5"/>
        <v>10</v>
      </c>
      <c r="U28" s="1">
        <f t="shared" si="6"/>
        <v>8.4802673062769554</v>
      </c>
      <c r="V28" s="1">
        <v>100.15219999999999</v>
      </c>
      <c r="W28" s="1">
        <v>104.78879999999999</v>
      </c>
      <c r="X28" s="1">
        <v>109.0992</v>
      </c>
      <c r="Y28" s="1">
        <v>94.483399999999989</v>
      </c>
      <c r="Z28" s="1">
        <v>86.321200000000005</v>
      </c>
      <c r="AA28" s="1">
        <v>98.756600000000006</v>
      </c>
      <c r="AB28" s="1"/>
      <c r="AC28" s="1">
        <f t="shared" si="3"/>
        <v>150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33</v>
      </c>
      <c r="C29" s="1">
        <v>398.25400000000002</v>
      </c>
      <c r="D29" s="1">
        <v>929.16700000000003</v>
      </c>
      <c r="E29" s="1">
        <v>524.74599999999998</v>
      </c>
      <c r="F29" s="1">
        <v>659.38599999999997</v>
      </c>
      <c r="G29" s="6">
        <v>1</v>
      </c>
      <c r="H29" s="1">
        <v>60</v>
      </c>
      <c r="I29" s="1" t="s">
        <v>34</v>
      </c>
      <c r="J29" s="1">
        <v>510.35</v>
      </c>
      <c r="K29" s="1">
        <f t="shared" si="2"/>
        <v>14.395999999999958</v>
      </c>
      <c r="L29" s="1"/>
      <c r="M29" s="1"/>
      <c r="N29" s="1">
        <v>76.644199999999785</v>
      </c>
      <c r="O29" s="1">
        <v>80</v>
      </c>
      <c r="P29" s="1">
        <f t="shared" si="4"/>
        <v>104.94919999999999</v>
      </c>
      <c r="Q29" s="5">
        <f t="shared" si="9"/>
        <v>233.46180000000027</v>
      </c>
      <c r="R29" s="5"/>
      <c r="S29" s="1"/>
      <c r="T29" s="1">
        <f t="shared" si="5"/>
        <v>10</v>
      </c>
      <c r="U29" s="1">
        <f t="shared" si="6"/>
        <v>7.7754780408045017</v>
      </c>
      <c r="V29" s="1">
        <v>104.6426</v>
      </c>
      <c r="W29" s="1">
        <v>119.6648</v>
      </c>
      <c r="X29" s="1">
        <v>128.3742</v>
      </c>
      <c r="Y29" s="1">
        <v>110.8734</v>
      </c>
      <c r="Z29" s="1">
        <v>105.00539999999999</v>
      </c>
      <c r="AA29" s="1">
        <v>109.4396</v>
      </c>
      <c r="AB29" s="1"/>
      <c r="AC29" s="1">
        <f t="shared" si="3"/>
        <v>233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33</v>
      </c>
      <c r="C30" s="1">
        <v>633.69799999999998</v>
      </c>
      <c r="D30" s="1">
        <v>920.56899999999996</v>
      </c>
      <c r="E30" s="1">
        <v>750.43200000000002</v>
      </c>
      <c r="F30" s="1">
        <v>623.59799999999996</v>
      </c>
      <c r="G30" s="6">
        <v>1</v>
      </c>
      <c r="H30" s="1">
        <v>60</v>
      </c>
      <c r="I30" s="1" t="s">
        <v>34</v>
      </c>
      <c r="J30" s="1">
        <v>741.57</v>
      </c>
      <c r="K30" s="1">
        <f t="shared" si="2"/>
        <v>8.8619999999999663</v>
      </c>
      <c r="L30" s="1"/>
      <c r="M30" s="1"/>
      <c r="N30" s="1">
        <v>199.43140000000051</v>
      </c>
      <c r="O30" s="1">
        <v>240</v>
      </c>
      <c r="P30" s="1">
        <f t="shared" si="4"/>
        <v>150.0864</v>
      </c>
      <c r="Q30" s="5">
        <f t="shared" si="9"/>
        <v>437.83459999999968</v>
      </c>
      <c r="R30" s="5"/>
      <c r="S30" s="1"/>
      <c r="T30" s="1">
        <f t="shared" si="5"/>
        <v>10</v>
      </c>
      <c r="U30" s="1">
        <f t="shared" si="6"/>
        <v>7.0827829836680767</v>
      </c>
      <c r="V30" s="1">
        <v>140.63140000000001</v>
      </c>
      <c r="W30" s="1">
        <v>145.84719999999999</v>
      </c>
      <c r="X30" s="1">
        <v>140.37100000000001</v>
      </c>
      <c r="Y30" s="1">
        <v>132.6884</v>
      </c>
      <c r="Z30" s="1">
        <v>145.6558</v>
      </c>
      <c r="AA30" s="1">
        <v>153.68199999999999</v>
      </c>
      <c r="AB30" s="1"/>
      <c r="AC30" s="1">
        <f t="shared" si="3"/>
        <v>438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33</v>
      </c>
      <c r="C31" s="1">
        <v>77.349999999999994</v>
      </c>
      <c r="D31" s="1">
        <v>16.588000000000001</v>
      </c>
      <c r="E31" s="1">
        <v>20.347999999999999</v>
      </c>
      <c r="F31" s="1">
        <v>48.948999999999998</v>
      </c>
      <c r="G31" s="6">
        <v>1</v>
      </c>
      <c r="H31" s="1">
        <v>35</v>
      </c>
      <c r="I31" s="1" t="s">
        <v>34</v>
      </c>
      <c r="J31" s="1">
        <v>32</v>
      </c>
      <c r="K31" s="1">
        <f t="shared" si="2"/>
        <v>-11.652000000000001</v>
      </c>
      <c r="L31" s="1"/>
      <c r="M31" s="1"/>
      <c r="N31" s="1">
        <v>10</v>
      </c>
      <c r="O31" s="1"/>
      <c r="P31" s="1">
        <f t="shared" si="4"/>
        <v>4.0695999999999994</v>
      </c>
      <c r="Q31" s="5"/>
      <c r="R31" s="5"/>
      <c r="S31" s="1"/>
      <c r="T31" s="1">
        <f t="shared" si="5"/>
        <v>14.485207391389819</v>
      </c>
      <c r="U31" s="1">
        <f t="shared" si="6"/>
        <v>14.485207391389819</v>
      </c>
      <c r="V31" s="1">
        <v>6.4969999999999999</v>
      </c>
      <c r="W31" s="1">
        <v>6.766</v>
      </c>
      <c r="X31" s="1">
        <v>9.1370000000000005</v>
      </c>
      <c r="Y31" s="1">
        <v>9.4123999999999999</v>
      </c>
      <c r="Z31" s="1">
        <v>7.6254000000000008</v>
      </c>
      <c r="AA31" s="1">
        <v>7.5166000000000004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33</v>
      </c>
      <c r="C32" s="1">
        <v>357.27100000000002</v>
      </c>
      <c r="D32" s="1">
        <v>458.03</v>
      </c>
      <c r="E32" s="1">
        <v>363.45499999999998</v>
      </c>
      <c r="F32" s="1">
        <v>380.50799999999998</v>
      </c>
      <c r="G32" s="6">
        <v>1</v>
      </c>
      <c r="H32" s="1">
        <v>30</v>
      </c>
      <c r="I32" s="1" t="s">
        <v>34</v>
      </c>
      <c r="J32" s="1">
        <v>388.1</v>
      </c>
      <c r="K32" s="1">
        <f t="shared" si="2"/>
        <v>-24.645000000000039</v>
      </c>
      <c r="L32" s="1"/>
      <c r="M32" s="1"/>
      <c r="N32" s="1">
        <v>79.73980000000023</v>
      </c>
      <c r="O32" s="1">
        <v>80</v>
      </c>
      <c r="P32" s="1">
        <f t="shared" si="4"/>
        <v>72.691000000000003</v>
      </c>
      <c r="Q32" s="5">
        <f t="shared" ref="Q32:Q34" si="10">9.5*P32-O32-N32-F32</f>
        <v>150.31669999999991</v>
      </c>
      <c r="R32" s="5"/>
      <c r="S32" s="1"/>
      <c r="T32" s="1">
        <f t="shared" si="5"/>
        <v>9.5000000000000018</v>
      </c>
      <c r="U32" s="1">
        <f t="shared" si="6"/>
        <v>7.4321140168659143</v>
      </c>
      <c r="V32" s="1">
        <v>76.023800000000008</v>
      </c>
      <c r="W32" s="1">
        <v>74.299199999999999</v>
      </c>
      <c r="X32" s="1">
        <v>71.098800000000011</v>
      </c>
      <c r="Y32" s="1">
        <v>80.217600000000004</v>
      </c>
      <c r="Z32" s="1">
        <v>76.937600000000003</v>
      </c>
      <c r="AA32" s="1">
        <v>61.702599999999997</v>
      </c>
      <c r="AB32" s="1"/>
      <c r="AC32" s="1">
        <f t="shared" si="3"/>
        <v>150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33</v>
      </c>
      <c r="C33" s="1">
        <v>271.05599999999998</v>
      </c>
      <c r="D33" s="1">
        <v>225.29900000000001</v>
      </c>
      <c r="E33" s="1">
        <v>303.40600000000001</v>
      </c>
      <c r="F33" s="1">
        <v>152.637</v>
      </c>
      <c r="G33" s="6">
        <v>1</v>
      </c>
      <c r="H33" s="1">
        <v>30</v>
      </c>
      <c r="I33" s="1" t="s">
        <v>34</v>
      </c>
      <c r="J33" s="1">
        <v>309.39999999999998</v>
      </c>
      <c r="K33" s="1">
        <f t="shared" si="2"/>
        <v>-5.9939999999999714</v>
      </c>
      <c r="L33" s="1"/>
      <c r="M33" s="1"/>
      <c r="N33" s="1">
        <v>100.7209999999999</v>
      </c>
      <c r="O33" s="1">
        <v>120</v>
      </c>
      <c r="P33" s="1">
        <f t="shared" si="4"/>
        <v>60.681200000000004</v>
      </c>
      <c r="Q33" s="5">
        <f t="shared" si="10"/>
        <v>203.11340000000013</v>
      </c>
      <c r="R33" s="5"/>
      <c r="S33" s="1"/>
      <c r="T33" s="1">
        <f t="shared" si="5"/>
        <v>9.5</v>
      </c>
      <c r="U33" s="1">
        <f t="shared" si="6"/>
        <v>6.1527787848625248</v>
      </c>
      <c r="V33" s="1">
        <v>54.364999999999988</v>
      </c>
      <c r="W33" s="1">
        <v>44.850200000000001</v>
      </c>
      <c r="X33" s="1">
        <v>51.369000000000007</v>
      </c>
      <c r="Y33" s="1">
        <v>58.546199999999999</v>
      </c>
      <c r="Z33" s="1">
        <v>48.724600000000002</v>
      </c>
      <c r="AA33" s="1">
        <v>37.149000000000001</v>
      </c>
      <c r="AB33" s="1"/>
      <c r="AC33" s="1">
        <f t="shared" si="3"/>
        <v>203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33</v>
      </c>
      <c r="C34" s="1">
        <v>451.11099999999999</v>
      </c>
      <c r="D34" s="1">
        <v>760.13400000000001</v>
      </c>
      <c r="E34" s="1">
        <v>535.80200000000002</v>
      </c>
      <c r="F34" s="1">
        <v>559.65899999999999</v>
      </c>
      <c r="G34" s="6">
        <v>1</v>
      </c>
      <c r="H34" s="1">
        <v>30</v>
      </c>
      <c r="I34" s="1" t="s">
        <v>34</v>
      </c>
      <c r="J34" s="1">
        <v>577.29999999999995</v>
      </c>
      <c r="K34" s="1">
        <f t="shared" si="2"/>
        <v>-41.497999999999934</v>
      </c>
      <c r="L34" s="1"/>
      <c r="M34" s="1"/>
      <c r="N34" s="1">
        <v>84.707400000000177</v>
      </c>
      <c r="O34" s="1">
        <v>90</v>
      </c>
      <c r="P34" s="1">
        <f t="shared" si="4"/>
        <v>107.16040000000001</v>
      </c>
      <c r="Q34" s="5">
        <f t="shared" si="10"/>
        <v>283.65739999999994</v>
      </c>
      <c r="R34" s="5"/>
      <c r="S34" s="1"/>
      <c r="T34" s="1">
        <f t="shared" si="5"/>
        <v>9.5</v>
      </c>
      <c r="U34" s="1">
        <f t="shared" si="6"/>
        <v>6.8529643413051842</v>
      </c>
      <c r="V34" s="1">
        <v>107.50539999999999</v>
      </c>
      <c r="W34" s="1">
        <v>110.1704</v>
      </c>
      <c r="X34" s="1">
        <v>112.1874</v>
      </c>
      <c r="Y34" s="1">
        <v>111.8034</v>
      </c>
      <c r="Z34" s="1">
        <v>113.41540000000001</v>
      </c>
      <c r="AA34" s="1">
        <v>92.643199999999993</v>
      </c>
      <c r="AB34" s="1"/>
      <c r="AC34" s="1">
        <f t="shared" si="3"/>
        <v>284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33</v>
      </c>
      <c r="C35" s="1">
        <v>172.66900000000001</v>
      </c>
      <c r="D35" s="1">
        <v>146.429</v>
      </c>
      <c r="E35" s="1">
        <v>81.302000000000007</v>
      </c>
      <c r="F35" s="1">
        <v>193.792</v>
      </c>
      <c r="G35" s="6">
        <v>1</v>
      </c>
      <c r="H35" s="1">
        <v>45</v>
      </c>
      <c r="I35" s="1" t="s">
        <v>34</v>
      </c>
      <c r="J35" s="1">
        <v>91.9</v>
      </c>
      <c r="K35" s="1">
        <f t="shared" si="2"/>
        <v>-10.597999999999999</v>
      </c>
      <c r="L35" s="1"/>
      <c r="M35" s="1"/>
      <c r="N35" s="1">
        <v>42.343600000000038</v>
      </c>
      <c r="O35" s="1"/>
      <c r="P35" s="1">
        <f t="shared" si="4"/>
        <v>16.260400000000001</v>
      </c>
      <c r="Q35" s="5"/>
      <c r="R35" s="5"/>
      <c r="S35" s="1"/>
      <c r="T35" s="1">
        <f t="shared" si="5"/>
        <v>14.522127376940299</v>
      </c>
      <c r="U35" s="1">
        <f t="shared" si="6"/>
        <v>14.522127376940299</v>
      </c>
      <c r="V35" s="1">
        <v>27.072600000000001</v>
      </c>
      <c r="W35" s="1">
        <v>27.115600000000001</v>
      </c>
      <c r="X35" s="1">
        <v>23.539000000000001</v>
      </c>
      <c r="Y35" s="1">
        <v>23.9238</v>
      </c>
      <c r="Z35" s="1">
        <v>21.036999999999999</v>
      </c>
      <c r="AA35" s="1">
        <v>21.566800000000001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33</v>
      </c>
      <c r="C36" s="1">
        <v>86.234999999999999</v>
      </c>
      <c r="D36" s="1">
        <v>130.61699999999999</v>
      </c>
      <c r="E36" s="1">
        <v>65.741</v>
      </c>
      <c r="F36" s="1">
        <v>133.16999999999999</v>
      </c>
      <c r="G36" s="6">
        <v>1</v>
      </c>
      <c r="H36" s="1">
        <v>40</v>
      </c>
      <c r="I36" s="1" t="s">
        <v>34</v>
      </c>
      <c r="J36" s="1">
        <v>64.3</v>
      </c>
      <c r="K36" s="1">
        <f t="shared" si="2"/>
        <v>1.4410000000000025</v>
      </c>
      <c r="L36" s="1"/>
      <c r="M36" s="1"/>
      <c r="N36" s="1">
        <v>0</v>
      </c>
      <c r="O36" s="1"/>
      <c r="P36" s="1">
        <f t="shared" si="4"/>
        <v>13.148199999999999</v>
      </c>
      <c r="Q36" s="5"/>
      <c r="R36" s="5"/>
      <c r="S36" s="1"/>
      <c r="T36" s="1">
        <f t="shared" si="5"/>
        <v>10.128382592294003</v>
      </c>
      <c r="U36" s="1">
        <f t="shared" si="6"/>
        <v>10.128382592294003</v>
      </c>
      <c r="V36" s="1">
        <v>21.7836</v>
      </c>
      <c r="W36" s="1">
        <v>21.506799999999998</v>
      </c>
      <c r="X36" s="1">
        <v>14.597200000000001</v>
      </c>
      <c r="Y36" s="1">
        <v>15.428599999999999</v>
      </c>
      <c r="Z36" s="1">
        <v>16.256399999999999</v>
      </c>
      <c r="AA36" s="1">
        <v>13.1568</v>
      </c>
      <c r="AB36" s="1" t="s">
        <v>36</v>
      </c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33</v>
      </c>
      <c r="C37" s="1">
        <v>1282.0740000000001</v>
      </c>
      <c r="D37" s="1">
        <v>2862.3530000000001</v>
      </c>
      <c r="E37" s="1">
        <v>1798.623</v>
      </c>
      <c r="F37" s="1">
        <v>1885.53</v>
      </c>
      <c r="G37" s="6">
        <v>1</v>
      </c>
      <c r="H37" s="1">
        <v>40</v>
      </c>
      <c r="I37" s="1" t="s">
        <v>34</v>
      </c>
      <c r="J37" s="1">
        <v>1761.8</v>
      </c>
      <c r="K37" s="1">
        <f t="shared" si="2"/>
        <v>36.823000000000093</v>
      </c>
      <c r="L37" s="1"/>
      <c r="M37" s="1"/>
      <c r="N37" s="1">
        <v>554.51779999999962</v>
      </c>
      <c r="O37" s="1">
        <v>600</v>
      </c>
      <c r="P37" s="1">
        <f t="shared" si="4"/>
        <v>359.72460000000001</v>
      </c>
      <c r="Q37" s="5">
        <f t="shared" si="9"/>
        <v>557.1982000000005</v>
      </c>
      <c r="R37" s="5"/>
      <c r="S37" s="1"/>
      <c r="T37" s="1">
        <f t="shared" si="5"/>
        <v>10</v>
      </c>
      <c r="U37" s="1">
        <f t="shared" si="6"/>
        <v>8.4510422695584317</v>
      </c>
      <c r="V37" s="1">
        <v>409.87360000000001</v>
      </c>
      <c r="W37" s="1">
        <v>390.67840000000001</v>
      </c>
      <c r="X37" s="1">
        <v>375.73779999999999</v>
      </c>
      <c r="Y37" s="1">
        <v>388.00700000000001</v>
      </c>
      <c r="Z37" s="1">
        <v>327.87299999999999</v>
      </c>
      <c r="AA37" s="1">
        <v>321.51780000000002</v>
      </c>
      <c r="AB37" s="1"/>
      <c r="AC37" s="1">
        <f t="shared" si="3"/>
        <v>557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33</v>
      </c>
      <c r="C38" s="1">
        <v>160.61500000000001</v>
      </c>
      <c r="D38" s="1">
        <v>59.819000000000003</v>
      </c>
      <c r="E38" s="1">
        <v>131.52600000000001</v>
      </c>
      <c r="F38" s="1">
        <v>76.622</v>
      </c>
      <c r="G38" s="6">
        <v>1</v>
      </c>
      <c r="H38" s="1">
        <v>35</v>
      </c>
      <c r="I38" s="1" t="s">
        <v>34</v>
      </c>
      <c r="J38" s="1">
        <v>123.8</v>
      </c>
      <c r="K38" s="1">
        <f t="shared" ref="K38:K69" si="11">E38-J38</f>
        <v>7.7260000000000133</v>
      </c>
      <c r="L38" s="1"/>
      <c r="M38" s="1"/>
      <c r="N38" s="1">
        <v>42.177399999999977</v>
      </c>
      <c r="O38" s="1">
        <v>50</v>
      </c>
      <c r="P38" s="1">
        <f t="shared" si="4"/>
        <v>26.305200000000003</v>
      </c>
      <c r="Q38" s="5">
        <f>9.5*P38-O38-N38-F38</f>
        <v>81.100000000000037</v>
      </c>
      <c r="R38" s="5"/>
      <c r="S38" s="1"/>
      <c r="T38" s="1">
        <f t="shared" si="5"/>
        <v>9.5</v>
      </c>
      <c r="U38" s="1">
        <f t="shared" si="6"/>
        <v>6.4169593844563044</v>
      </c>
      <c r="V38" s="1">
        <v>24.134399999999999</v>
      </c>
      <c r="W38" s="1">
        <v>19.968399999999999</v>
      </c>
      <c r="X38" s="1">
        <v>18.7666</v>
      </c>
      <c r="Y38" s="1">
        <v>24.902000000000001</v>
      </c>
      <c r="Z38" s="1">
        <v>17.068999999999999</v>
      </c>
      <c r="AA38" s="1">
        <v>19.9084</v>
      </c>
      <c r="AB38" s="1"/>
      <c r="AC38" s="1">
        <f t="shared" ref="AC38:AC69" si="12">ROUND(Q38*G38,0)</f>
        <v>81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71</v>
      </c>
      <c r="B39" s="13" t="s">
        <v>33</v>
      </c>
      <c r="C39" s="13"/>
      <c r="D39" s="13"/>
      <c r="E39" s="13"/>
      <c r="F39" s="13"/>
      <c r="G39" s="14">
        <v>0</v>
      </c>
      <c r="H39" s="13">
        <v>45</v>
      </c>
      <c r="I39" s="13" t="s">
        <v>34</v>
      </c>
      <c r="J39" s="13">
        <v>9</v>
      </c>
      <c r="K39" s="13">
        <f t="shared" si="11"/>
        <v>-9</v>
      </c>
      <c r="L39" s="13"/>
      <c r="M39" s="13"/>
      <c r="N39" s="13"/>
      <c r="O39" s="13"/>
      <c r="P39" s="13">
        <f t="shared" si="4"/>
        <v>0</v>
      </c>
      <c r="Q39" s="15"/>
      <c r="R39" s="15"/>
      <c r="S39" s="13"/>
      <c r="T39" s="13" t="e">
        <f t="shared" si="5"/>
        <v>#DIV/0!</v>
      </c>
      <c r="U39" s="13" t="e">
        <f t="shared" si="6"/>
        <v>#DIV/0!</v>
      </c>
      <c r="V39" s="13">
        <v>0</v>
      </c>
      <c r="W39" s="13">
        <v>0</v>
      </c>
      <c r="X39" s="13">
        <v>0</v>
      </c>
      <c r="Y39" s="13">
        <v>0</v>
      </c>
      <c r="Z39" s="13">
        <v>-5.8399999999999987E-2</v>
      </c>
      <c r="AA39" s="13">
        <v>-5.8400000000000001E-2</v>
      </c>
      <c r="AB39" s="13" t="s">
        <v>72</v>
      </c>
      <c r="AC39" s="13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33</v>
      </c>
      <c r="C40" s="1">
        <v>244.97</v>
      </c>
      <c r="D40" s="1">
        <v>177.887</v>
      </c>
      <c r="E40" s="1">
        <v>201.947</v>
      </c>
      <c r="F40" s="1">
        <v>163.79599999999999</v>
      </c>
      <c r="G40" s="6">
        <v>1</v>
      </c>
      <c r="H40" s="1">
        <v>30</v>
      </c>
      <c r="I40" s="1" t="s">
        <v>34</v>
      </c>
      <c r="J40" s="1">
        <v>210.55</v>
      </c>
      <c r="K40" s="1">
        <f t="shared" si="11"/>
        <v>-8.6030000000000086</v>
      </c>
      <c r="L40" s="1"/>
      <c r="M40" s="1"/>
      <c r="N40" s="1">
        <v>52.049199999999978</v>
      </c>
      <c r="O40" s="1">
        <v>60</v>
      </c>
      <c r="P40" s="1">
        <f t="shared" si="4"/>
        <v>40.389400000000002</v>
      </c>
      <c r="Q40" s="5">
        <f>9.5*P40-O40-N40-F40</f>
        <v>107.85410000000002</v>
      </c>
      <c r="R40" s="5"/>
      <c r="S40" s="1"/>
      <c r="T40" s="1">
        <f t="shared" si="5"/>
        <v>9.5</v>
      </c>
      <c r="U40" s="1">
        <f t="shared" si="6"/>
        <v>6.8296434212937047</v>
      </c>
      <c r="V40" s="1">
        <v>39.373199999999997</v>
      </c>
      <c r="W40" s="1">
        <v>36.459400000000002</v>
      </c>
      <c r="X40" s="1">
        <v>38.449399999999997</v>
      </c>
      <c r="Y40" s="1">
        <v>46.294400000000003</v>
      </c>
      <c r="Z40" s="1">
        <v>41.486800000000002</v>
      </c>
      <c r="AA40" s="1">
        <v>32.502400000000002</v>
      </c>
      <c r="AB40" s="1"/>
      <c r="AC40" s="1">
        <f t="shared" si="12"/>
        <v>108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33</v>
      </c>
      <c r="C41" s="1">
        <v>77.742999999999995</v>
      </c>
      <c r="D41" s="1">
        <v>25.387</v>
      </c>
      <c r="E41" s="1">
        <v>32.965000000000003</v>
      </c>
      <c r="F41" s="1">
        <v>64.299000000000007</v>
      </c>
      <c r="G41" s="6">
        <v>1</v>
      </c>
      <c r="H41" s="1">
        <v>45</v>
      </c>
      <c r="I41" s="1" t="s">
        <v>34</v>
      </c>
      <c r="J41" s="1">
        <v>38.200000000000003</v>
      </c>
      <c r="K41" s="1">
        <f t="shared" si="11"/>
        <v>-5.2349999999999994</v>
      </c>
      <c r="L41" s="1"/>
      <c r="M41" s="1"/>
      <c r="N41" s="1">
        <v>0</v>
      </c>
      <c r="O41" s="1"/>
      <c r="P41" s="1">
        <f t="shared" si="4"/>
        <v>6.5930000000000009</v>
      </c>
      <c r="Q41" s="5"/>
      <c r="R41" s="5"/>
      <c r="S41" s="1"/>
      <c r="T41" s="1">
        <f t="shared" si="5"/>
        <v>9.7526164113453664</v>
      </c>
      <c r="U41" s="1">
        <f t="shared" si="6"/>
        <v>9.7526164113453664</v>
      </c>
      <c r="V41" s="1">
        <v>7.2840000000000007</v>
      </c>
      <c r="W41" s="1">
        <v>4.0570000000000004</v>
      </c>
      <c r="X41" s="1">
        <v>4.3718000000000004</v>
      </c>
      <c r="Y41" s="1">
        <v>10.143599999999999</v>
      </c>
      <c r="Z41" s="1">
        <v>8.4404000000000003</v>
      </c>
      <c r="AA41" s="1">
        <v>3.2298</v>
      </c>
      <c r="AB41" s="1"/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33</v>
      </c>
      <c r="C42" s="1">
        <v>122.23399999999999</v>
      </c>
      <c r="D42" s="1">
        <v>21.585000000000001</v>
      </c>
      <c r="E42" s="1">
        <v>65.872</v>
      </c>
      <c r="F42" s="1">
        <v>29.867000000000001</v>
      </c>
      <c r="G42" s="6">
        <v>1</v>
      </c>
      <c r="H42" s="1">
        <v>45</v>
      </c>
      <c r="I42" s="1" t="s">
        <v>34</v>
      </c>
      <c r="J42" s="1">
        <v>64.5</v>
      </c>
      <c r="K42" s="1">
        <f t="shared" si="11"/>
        <v>1.3719999999999999</v>
      </c>
      <c r="L42" s="1"/>
      <c r="M42" s="1"/>
      <c r="N42" s="1">
        <v>0</v>
      </c>
      <c r="O42" s="1"/>
      <c r="P42" s="1">
        <f t="shared" si="4"/>
        <v>13.1744</v>
      </c>
      <c r="Q42" s="5">
        <f>9*P42-O42-N42-F42</f>
        <v>88.702600000000004</v>
      </c>
      <c r="R42" s="5"/>
      <c r="S42" s="1"/>
      <c r="T42" s="1">
        <f t="shared" si="5"/>
        <v>9</v>
      </c>
      <c r="U42" s="1">
        <f t="shared" si="6"/>
        <v>2.2670482147194559</v>
      </c>
      <c r="V42" s="1">
        <v>10.1328</v>
      </c>
      <c r="W42" s="1">
        <v>11.949199999999999</v>
      </c>
      <c r="X42" s="1">
        <v>9.2176000000000009</v>
      </c>
      <c r="Y42" s="1">
        <v>14.8568</v>
      </c>
      <c r="Z42" s="1">
        <v>11.4672</v>
      </c>
      <c r="AA42" s="1">
        <v>14.771599999999999</v>
      </c>
      <c r="AB42" s="1"/>
      <c r="AC42" s="1">
        <f t="shared" si="12"/>
        <v>89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33</v>
      </c>
      <c r="C43" s="1">
        <v>84.679000000000002</v>
      </c>
      <c r="D43" s="1">
        <v>60.436999999999998</v>
      </c>
      <c r="E43" s="1">
        <v>36.42</v>
      </c>
      <c r="F43" s="1">
        <v>85.561999999999998</v>
      </c>
      <c r="G43" s="6">
        <v>1</v>
      </c>
      <c r="H43" s="1">
        <v>45</v>
      </c>
      <c r="I43" s="1" t="s">
        <v>34</v>
      </c>
      <c r="J43" s="1">
        <v>38.6</v>
      </c>
      <c r="K43" s="1">
        <f t="shared" si="11"/>
        <v>-2.1799999999999997</v>
      </c>
      <c r="L43" s="1"/>
      <c r="M43" s="1"/>
      <c r="N43" s="1">
        <v>24.80019999999999</v>
      </c>
      <c r="O43" s="1"/>
      <c r="P43" s="1">
        <f t="shared" si="4"/>
        <v>7.2840000000000007</v>
      </c>
      <c r="Q43" s="5"/>
      <c r="R43" s="5"/>
      <c r="S43" s="1"/>
      <c r="T43" s="1">
        <f t="shared" si="5"/>
        <v>15.151317957166389</v>
      </c>
      <c r="U43" s="1">
        <f t="shared" si="6"/>
        <v>15.151317957166389</v>
      </c>
      <c r="V43" s="1">
        <v>12.703200000000001</v>
      </c>
      <c r="W43" s="1">
        <v>11.992800000000001</v>
      </c>
      <c r="X43" s="1">
        <v>4.1571999999999996</v>
      </c>
      <c r="Y43" s="1">
        <v>11.1616</v>
      </c>
      <c r="Z43" s="1">
        <v>8.7298000000000009</v>
      </c>
      <c r="AA43" s="1">
        <v>6.1669999999999998</v>
      </c>
      <c r="AB43" s="1"/>
      <c r="AC43" s="1">
        <f t="shared" si="1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41</v>
      </c>
      <c r="C44" s="1">
        <v>1619</v>
      </c>
      <c r="D44" s="1">
        <v>1998</v>
      </c>
      <c r="E44" s="1">
        <v>1619</v>
      </c>
      <c r="F44" s="1">
        <v>1679</v>
      </c>
      <c r="G44" s="6">
        <v>0.4</v>
      </c>
      <c r="H44" s="1">
        <v>45</v>
      </c>
      <c r="I44" s="1" t="s">
        <v>34</v>
      </c>
      <c r="J44" s="1">
        <v>1643</v>
      </c>
      <c r="K44" s="1">
        <f t="shared" si="11"/>
        <v>-24</v>
      </c>
      <c r="L44" s="1"/>
      <c r="M44" s="1"/>
      <c r="N44" s="1">
        <v>343.89999999999958</v>
      </c>
      <c r="O44" s="1">
        <v>350</v>
      </c>
      <c r="P44" s="1">
        <f t="shared" si="4"/>
        <v>323.8</v>
      </c>
      <c r="Q44" s="5">
        <f t="shared" ref="Q44:Q57" si="13">10*P44-O44-N44-F44</f>
        <v>865.10000000000036</v>
      </c>
      <c r="R44" s="5"/>
      <c r="S44" s="1"/>
      <c r="T44" s="1">
        <f t="shared" si="5"/>
        <v>10</v>
      </c>
      <c r="U44" s="1">
        <f t="shared" si="6"/>
        <v>7.3282890673255086</v>
      </c>
      <c r="V44" s="1">
        <v>330.2</v>
      </c>
      <c r="W44" s="1">
        <v>333.6</v>
      </c>
      <c r="X44" s="1">
        <v>353.6</v>
      </c>
      <c r="Y44" s="1">
        <v>339.4</v>
      </c>
      <c r="Z44" s="1">
        <v>357.4</v>
      </c>
      <c r="AA44" s="1">
        <v>352.2</v>
      </c>
      <c r="AB44" s="1" t="s">
        <v>78</v>
      </c>
      <c r="AC44" s="1">
        <f t="shared" si="12"/>
        <v>346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41</v>
      </c>
      <c r="C45" s="1">
        <v>499</v>
      </c>
      <c r="D45" s="1">
        <v>820</v>
      </c>
      <c r="E45" s="1">
        <v>720</v>
      </c>
      <c r="F45" s="1">
        <v>546</v>
      </c>
      <c r="G45" s="6">
        <v>0.45</v>
      </c>
      <c r="H45" s="1">
        <v>50</v>
      </c>
      <c r="I45" s="1" t="s">
        <v>34</v>
      </c>
      <c r="J45" s="1">
        <v>741</v>
      </c>
      <c r="K45" s="1">
        <f t="shared" si="11"/>
        <v>-21</v>
      </c>
      <c r="L45" s="1"/>
      <c r="M45" s="1"/>
      <c r="N45" s="1">
        <v>68.199999999999818</v>
      </c>
      <c r="O45" s="1">
        <v>60</v>
      </c>
      <c r="P45" s="1">
        <f t="shared" si="4"/>
        <v>144</v>
      </c>
      <c r="Q45" s="5">
        <f t="shared" si="13"/>
        <v>765.80000000000018</v>
      </c>
      <c r="R45" s="5"/>
      <c r="S45" s="1"/>
      <c r="T45" s="1">
        <f t="shared" si="5"/>
        <v>10</v>
      </c>
      <c r="U45" s="1">
        <f t="shared" si="6"/>
        <v>4.6819444444444436</v>
      </c>
      <c r="V45" s="1">
        <v>120.2</v>
      </c>
      <c r="W45" s="1">
        <v>129.6</v>
      </c>
      <c r="X45" s="1">
        <v>115.4</v>
      </c>
      <c r="Y45" s="1">
        <v>103.6</v>
      </c>
      <c r="Z45" s="1">
        <v>118.4</v>
      </c>
      <c r="AA45" s="1">
        <v>108.6</v>
      </c>
      <c r="AB45" s="1"/>
      <c r="AC45" s="1">
        <f t="shared" si="12"/>
        <v>345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41</v>
      </c>
      <c r="C46" s="1">
        <v>1577</v>
      </c>
      <c r="D46" s="1">
        <v>1566</v>
      </c>
      <c r="E46" s="1">
        <v>1384</v>
      </c>
      <c r="F46" s="1">
        <v>1453</v>
      </c>
      <c r="G46" s="6">
        <v>0.4</v>
      </c>
      <c r="H46" s="1">
        <v>45</v>
      </c>
      <c r="I46" s="1" t="s">
        <v>34</v>
      </c>
      <c r="J46" s="1">
        <v>1403</v>
      </c>
      <c r="K46" s="1">
        <f t="shared" si="11"/>
        <v>-19</v>
      </c>
      <c r="L46" s="1"/>
      <c r="M46" s="1"/>
      <c r="N46" s="1">
        <v>248.00000000000051</v>
      </c>
      <c r="O46" s="1">
        <v>250</v>
      </c>
      <c r="P46" s="1">
        <f t="shared" si="4"/>
        <v>276.8</v>
      </c>
      <c r="Q46" s="5">
        <f t="shared" si="13"/>
        <v>816.99999999999955</v>
      </c>
      <c r="R46" s="5"/>
      <c r="S46" s="1"/>
      <c r="T46" s="1">
        <f t="shared" si="5"/>
        <v>10</v>
      </c>
      <c r="U46" s="1">
        <f t="shared" si="6"/>
        <v>7.0484104046242786</v>
      </c>
      <c r="V46" s="1">
        <v>280</v>
      </c>
      <c r="W46" s="1">
        <v>291.2</v>
      </c>
      <c r="X46" s="1">
        <v>311.2</v>
      </c>
      <c r="Y46" s="1">
        <v>292.8</v>
      </c>
      <c r="Z46" s="1">
        <v>332.2</v>
      </c>
      <c r="AA46" s="1">
        <v>334</v>
      </c>
      <c r="AB46" s="1" t="s">
        <v>78</v>
      </c>
      <c r="AC46" s="1">
        <f t="shared" si="12"/>
        <v>327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33</v>
      </c>
      <c r="C47" s="1">
        <v>734.81500000000005</v>
      </c>
      <c r="D47" s="1">
        <v>1367.865</v>
      </c>
      <c r="E47" s="1">
        <v>1070.9649999999999</v>
      </c>
      <c r="F47" s="1">
        <v>777.29700000000003</v>
      </c>
      <c r="G47" s="6">
        <v>1</v>
      </c>
      <c r="H47" s="1">
        <v>45</v>
      </c>
      <c r="I47" s="1" t="s">
        <v>34</v>
      </c>
      <c r="J47" s="1">
        <v>991.1</v>
      </c>
      <c r="K47" s="1">
        <f t="shared" si="11"/>
        <v>79.864999999999895</v>
      </c>
      <c r="L47" s="1"/>
      <c r="M47" s="1"/>
      <c r="N47" s="1">
        <v>147.79130000000029</v>
      </c>
      <c r="O47" s="1">
        <v>160</v>
      </c>
      <c r="P47" s="1">
        <f t="shared" si="4"/>
        <v>214.19299999999998</v>
      </c>
      <c r="Q47" s="5">
        <f t="shared" si="13"/>
        <v>1056.8416999999995</v>
      </c>
      <c r="R47" s="5"/>
      <c r="S47" s="1"/>
      <c r="T47" s="1">
        <f t="shared" si="5"/>
        <v>10</v>
      </c>
      <c r="U47" s="1">
        <f t="shared" si="6"/>
        <v>5.0659372621887755</v>
      </c>
      <c r="V47" s="1">
        <v>186.5026</v>
      </c>
      <c r="W47" s="1">
        <v>202.75139999999999</v>
      </c>
      <c r="X47" s="1">
        <v>229.68360000000001</v>
      </c>
      <c r="Y47" s="1">
        <v>211.79759999999999</v>
      </c>
      <c r="Z47" s="1">
        <v>185.94319999999999</v>
      </c>
      <c r="AA47" s="1">
        <v>185.13079999999999</v>
      </c>
      <c r="AB47" s="1"/>
      <c r="AC47" s="1">
        <f t="shared" si="12"/>
        <v>1057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41</v>
      </c>
      <c r="C48" s="1">
        <v>832</v>
      </c>
      <c r="D48" s="1">
        <v>456</v>
      </c>
      <c r="E48" s="1">
        <v>536</v>
      </c>
      <c r="F48" s="1">
        <v>687</v>
      </c>
      <c r="G48" s="6">
        <v>0.45</v>
      </c>
      <c r="H48" s="1">
        <v>45</v>
      </c>
      <c r="I48" s="1" t="s">
        <v>34</v>
      </c>
      <c r="J48" s="1">
        <v>570</v>
      </c>
      <c r="K48" s="1">
        <f t="shared" si="11"/>
        <v>-34</v>
      </c>
      <c r="L48" s="1"/>
      <c r="M48" s="1"/>
      <c r="N48" s="1">
        <v>37.200000000000053</v>
      </c>
      <c r="O48" s="1"/>
      <c r="P48" s="1">
        <f t="shared" si="4"/>
        <v>107.2</v>
      </c>
      <c r="Q48" s="5">
        <f t="shared" si="13"/>
        <v>347.79999999999995</v>
      </c>
      <c r="R48" s="5"/>
      <c r="S48" s="1"/>
      <c r="T48" s="1">
        <f t="shared" si="5"/>
        <v>10</v>
      </c>
      <c r="U48" s="1">
        <f t="shared" si="6"/>
        <v>6.7555970149253737</v>
      </c>
      <c r="V48" s="1">
        <v>110.2</v>
      </c>
      <c r="W48" s="1">
        <v>124.2</v>
      </c>
      <c r="X48" s="1">
        <v>98.4</v>
      </c>
      <c r="Y48" s="1">
        <v>91.8</v>
      </c>
      <c r="Z48" s="1">
        <v>159.4</v>
      </c>
      <c r="AA48" s="1">
        <v>160</v>
      </c>
      <c r="AB48" s="1"/>
      <c r="AC48" s="1">
        <f t="shared" si="12"/>
        <v>157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41</v>
      </c>
      <c r="C49" s="1">
        <v>541</v>
      </c>
      <c r="D49" s="1">
        <v>714</v>
      </c>
      <c r="E49" s="1">
        <v>562</v>
      </c>
      <c r="F49" s="1">
        <v>545</v>
      </c>
      <c r="G49" s="6">
        <v>0.35</v>
      </c>
      <c r="H49" s="1">
        <v>40</v>
      </c>
      <c r="I49" s="1" t="s">
        <v>34</v>
      </c>
      <c r="J49" s="1">
        <v>602</v>
      </c>
      <c r="K49" s="1">
        <f t="shared" si="11"/>
        <v>-40</v>
      </c>
      <c r="L49" s="1"/>
      <c r="M49" s="1"/>
      <c r="N49" s="1">
        <v>103.2</v>
      </c>
      <c r="O49" s="1">
        <v>120</v>
      </c>
      <c r="P49" s="1">
        <f t="shared" si="4"/>
        <v>112.4</v>
      </c>
      <c r="Q49" s="5">
        <f t="shared" si="13"/>
        <v>355.79999999999995</v>
      </c>
      <c r="R49" s="5"/>
      <c r="S49" s="1"/>
      <c r="T49" s="1">
        <f t="shared" si="5"/>
        <v>10</v>
      </c>
      <c r="U49" s="1">
        <f t="shared" si="6"/>
        <v>6.8345195729537371</v>
      </c>
      <c r="V49" s="1">
        <v>112.2</v>
      </c>
      <c r="W49" s="1">
        <v>114.6</v>
      </c>
      <c r="X49" s="1">
        <v>124.4</v>
      </c>
      <c r="Y49" s="1">
        <v>118.6</v>
      </c>
      <c r="Z49" s="1">
        <v>115.6</v>
      </c>
      <c r="AA49" s="1">
        <v>110.2</v>
      </c>
      <c r="AB49" s="1" t="s">
        <v>78</v>
      </c>
      <c r="AC49" s="1">
        <f t="shared" si="12"/>
        <v>125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33</v>
      </c>
      <c r="C50" s="1">
        <v>251.79599999999999</v>
      </c>
      <c r="D50" s="1">
        <v>171.43</v>
      </c>
      <c r="E50" s="1">
        <v>198.83799999999999</v>
      </c>
      <c r="F50" s="1">
        <v>152.23599999999999</v>
      </c>
      <c r="G50" s="6">
        <v>1</v>
      </c>
      <c r="H50" s="1">
        <v>40</v>
      </c>
      <c r="I50" s="1" t="s">
        <v>34</v>
      </c>
      <c r="J50" s="1">
        <v>212.4</v>
      </c>
      <c r="K50" s="1">
        <f t="shared" si="11"/>
        <v>-13.562000000000012</v>
      </c>
      <c r="L50" s="1"/>
      <c r="M50" s="1"/>
      <c r="N50" s="1">
        <v>87.695799999999963</v>
      </c>
      <c r="O50" s="1">
        <v>90</v>
      </c>
      <c r="P50" s="1">
        <f t="shared" si="4"/>
        <v>39.767600000000002</v>
      </c>
      <c r="Q50" s="5">
        <f t="shared" si="13"/>
        <v>67.744200000000092</v>
      </c>
      <c r="R50" s="5"/>
      <c r="S50" s="1"/>
      <c r="T50" s="1">
        <f t="shared" si="5"/>
        <v>10</v>
      </c>
      <c r="U50" s="1">
        <f t="shared" si="6"/>
        <v>8.2964976513543682</v>
      </c>
      <c r="V50" s="1">
        <v>44.061799999999998</v>
      </c>
      <c r="W50" s="1">
        <v>37.968400000000003</v>
      </c>
      <c r="X50" s="1">
        <v>38.627200000000002</v>
      </c>
      <c r="Y50" s="1">
        <v>47.013199999999998</v>
      </c>
      <c r="Z50" s="1">
        <v>37.691199999999988</v>
      </c>
      <c r="AA50" s="1">
        <v>33.8386</v>
      </c>
      <c r="AB50" s="1"/>
      <c r="AC50" s="1">
        <f t="shared" si="12"/>
        <v>68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41</v>
      </c>
      <c r="C51" s="1">
        <v>771</v>
      </c>
      <c r="D51" s="1">
        <v>852</v>
      </c>
      <c r="E51" s="1">
        <v>764</v>
      </c>
      <c r="F51" s="1">
        <v>718</v>
      </c>
      <c r="G51" s="6">
        <v>0.4</v>
      </c>
      <c r="H51" s="1">
        <v>40</v>
      </c>
      <c r="I51" s="1" t="s">
        <v>34</v>
      </c>
      <c r="J51" s="1">
        <v>801</v>
      </c>
      <c r="K51" s="1">
        <f t="shared" si="11"/>
        <v>-37</v>
      </c>
      <c r="L51" s="1"/>
      <c r="M51" s="1"/>
      <c r="N51" s="1">
        <v>104.8000000000002</v>
      </c>
      <c r="O51" s="1">
        <v>120</v>
      </c>
      <c r="P51" s="1">
        <f t="shared" si="4"/>
        <v>152.80000000000001</v>
      </c>
      <c r="Q51" s="5">
        <f t="shared" si="13"/>
        <v>585.19999999999982</v>
      </c>
      <c r="R51" s="5"/>
      <c r="S51" s="1"/>
      <c r="T51" s="1">
        <f t="shared" si="5"/>
        <v>10</v>
      </c>
      <c r="U51" s="1">
        <f t="shared" si="6"/>
        <v>6.1701570680628279</v>
      </c>
      <c r="V51" s="1">
        <v>142.80000000000001</v>
      </c>
      <c r="W51" s="1">
        <v>151</v>
      </c>
      <c r="X51" s="1">
        <v>165.6</v>
      </c>
      <c r="Y51" s="1">
        <v>158.4</v>
      </c>
      <c r="Z51" s="1">
        <v>165.4</v>
      </c>
      <c r="AA51" s="1">
        <v>152.6</v>
      </c>
      <c r="AB51" s="1"/>
      <c r="AC51" s="1">
        <f t="shared" si="12"/>
        <v>234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41</v>
      </c>
      <c r="C52" s="1">
        <v>876</v>
      </c>
      <c r="D52" s="1">
        <v>630</v>
      </c>
      <c r="E52" s="1">
        <v>744</v>
      </c>
      <c r="F52" s="1">
        <v>645</v>
      </c>
      <c r="G52" s="6">
        <v>0.4</v>
      </c>
      <c r="H52" s="1">
        <v>45</v>
      </c>
      <c r="I52" s="1" t="s">
        <v>34</v>
      </c>
      <c r="J52" s="1">
        <v>760</v>
      </c>
      <c r="K52" s="1">
        <f t="shared" si="11"/>
        <v>-16</v>
      </c>
      <c r="L52" s="1"/>
      <c r="M52" s="1"/>
      <c r="N52" s="1">
        <v>141.80000000000021</v>
      </c>
      <c r="O52" s="1">
        <v>150</v>
      </c>
      <c r="P52" s="1">
        <f t="shared" si="4"/>
        <v>148.80000000000001</v>
      </c>
      <c r="Q52" s="5">
        <f t="shared" si="13"/>
        <v>551.19999999999982</v>
      </c>
      <c r="R52" s="5"/>
      <c r="S52" s="1"/>
      <c r="T52" s="1">
        <f t="shared" si="5"/>
        <v>10</v>
      </c>
      <c r="U52" s="1">
        <f t="shared" si="6"/>
        <v>6.2956989247311839</v>
      </c>
      <c r="V52" s="1">
        <v>136.80000000000001</v>
      </c>
      <c r="W52" s="1">
        <v>139.4</v>
      </c>
      <c r="X52" s="1">
        <v>160.19999999999999</v>
      </c>
      <c r="Y52" s="1">
        <v>153.80000000000001</v>
      </c>
      <c r="Z52" s="1">
        <v>168.8</v>
      </c>
      <c r="AA52" s="1">
        <v>155.4</v>
      </c>
      <c r="AB52" s="1" t="s">
        <v>78</v>
      </c>
      <c r="AC52" s="1">
        <f t="shared" si="12"/>
        <v>220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33</v>
      </c>
      <c r="C53" s="1">
        <v>354.34699999999998</v>
      </c>
      <c r="D53" s="1">
        <v>255.32900000000001</v>
      </c>
      <c r="E53" s="1">
        <v>258.22000000000003</v>
      </c>
      <c r="F53" s="1">
        <v>288.87099999999998</v>
      </c>
      <c r="G53" s="6">
        <v>1</v>
      </c>
      <c r="H53" s="1">
        <v>40</v>
      </c>
      <c r="I53" s="1" t="s">
        <v>34</v>
      </c>
      <c r="J53" s="1">
        <v>263.95</v>
      </c>
      <c r="K53" s="1">
        <f t="shared" si="11"/>
        <v>-5.7299999999999613</v>
      </c>
      <c r="L53" s="1"/>
      <c r="M53" s="1"/>
      <c r="N53" s="1">
        <v>58.886400000000087</v>
      </c>
      <c r="O53" s="1">
        <v>60</v>
      </c>
      <c r="P53" s="1">
        <f t="shared" si="4"/>
        <v>51.644000000000005</v>
      </c>
      <c r="Q53" s="5">
        <f t="shared" si="13"/>
        <v>108.68259999999998</v>
      </c>
      <c r="R53" s="5"/>
      <c r="S53" s="1"/>
      <c r="T53" s="1">
        <f t="shared" si="5"/>
        <v>10</v>
      </c>
      <c r="U53" s="1">
        <f t="shared" si="6"/>
        <v>7.8955425606072351</v>
      </c>
      <c r="V53" s="1">
        <v>54.560400000000001</v>
      </c>
      <c r="W53" s="1">
        <v>56.092399999999998</v>
      </c>
      <c r="X53" s="1">
        <v>53.122599999999998</v>
      </c>
      <c r="Y53" s="1">
        <v>55.777799999999999</v>
      </c>
      <c r="Z53" s="1">
        <v>53.408799999999999</v>
      </c>
      <c r="AA53" s="1">
        <v>55.655999999999999</v>
      </c>
      <c r="AB53" s="1"/>
      <c r="AC53" s="1">
        <f t="shared" si="12"/>
        <v>109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41</v>
      </c>
      <c r="C54" s="1">
        <v>722</v>
      </c>
      <c r="D54" s="1">
        <v>840</v>
      </c>
      <c r="E54" s="1">
        <v>746</v>
      </c>
      <c r="F54" s="1">
        <v>655</v>
      </c>
      <c r="G54" s="6">
        <v>0.35</v>
      </c>
      <c r="H54" s="1">
        <v>40</v>
      </c>
      <c r="I54" s="1" t="s">
        <v>34</v>
      </c>
      <c r="J54" s="1">
        <v>772</v>
      </c>
      <c r="K54" s="1">
        <f t="shared" si="11"/>
        <v>-26</v>
      </c>
      <c r="L54" s="1"/>
      <c r="M54" s="1"/>
      <c r="N54" s="1">
        <v>154.19999999999979</v>
      </c>
      <c r="O54" s="1">
        <v>200</v>
      </c>
      <c r="P54" s="1">
        <f t="shared" si="4"/>
        <v>149.19999999999999</v>
      </c>
      <c r="Q54" s="5">
        <f t="shared" si="13"/>
        <v>482.80000000000018</v>
      </c>
      <c r="R54" s="5"/>
      <c r="S54" s="1"/>
      <c r="T54" s="1">
        <f t="shared" si="5"/>
        <v>10</v>
      </c>
      <c r="U54" s="1">
        <f t="shared" si="6"/>
        <v>6.7640750670241276</v>
      </c>
      <c r="V54" s="1">
        <v>145.19999999999999</v>
      </c>
      <c r="W54" s="1">
        <v>142.19999999999999</v>
      </c>
      <c r="X54" s="1">
        <v>156.80000000000001</v>
      </c>
      <c r="Y54" s="1">
        <v>156.19999999999999</v>
      </c>
      <c r="Z54" s="1">
        <v>152.19999999999999</v>
      </c>
      <c r="AA54" s="1">
        <v>145.4</v>
      </c>
      <c r="AB54" s="1"/>
      <c r="AC54" s="1">
        <f t="shared" si="12"/>
        <v>169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41</v>
      </c>
      <c r="C55" s="1">
        <v>557</v>
      </c>
      <c r="D55" s="1">
        <v>966</v>
      </c>
      <c r="E55" s="1">
        <v>732</v>
      </c>
      <c r="F55" s="1">
        <v>687</v>
      </c>
      <c r="G55" s="6">
        <v>0.4</v>
      </c>
      <c r="H55" s="1">
        <v>40</v>
      </c>
      <c r="I55" s="1" t="s">
        <v>34</v>
      </c>
      <c r="J55" s="1">
        <v>748.4</v>
      </c>
      <c r="K55" s="1">
        <f t="shared" si="11"/>
        <v>-16.399999999999977</v>
      </c>
      <c r="L55" s="1"/>
      <c r="M55" s="1"/>
      <c r="N55" s="1">
        <v>109.09999999999989</v>
      </c>
      <c r="O55" s="1">
        <v>110</v>
      </c>
      <c r="P55" s="1">
        <f t="shared" si="4"/>
        <v>146.4</v>
      </c>
      <c r="Q55" s="5">
        <f t="shared" si="13"/>
        <v>557.90000000000009</v>
      </c>
      <c r="R55" s="5"/>
      <c r="S55" s="1"/>
      <c r="T55" s="1">
        <f t="shared" si="5"/>
        <v>10</v>
      </c>
      <c r="U55" s="1">
        <f t="shared" si="6"/>
        <v>6.1892076502732234</v>
      </c>
      <c r="V55" s="1">
        <v>133.6</v>
      </c>
      <c r="W55" s="1">
        <v>133.19999999999999</v>
      </c>
      <c r="X55" s="1">
        <v>173.6</v>
      </c>
      <c r="Y55" s="1">
        <v>168.2</v>
      </c>
      <c r="Z55" s="1">
        <v>121</v>
      </c>
      <c r="AA55" s="1">
        <v>120.2</v>
      </c>
      <c r="AB55" s="1"/>
      <c r="AC55" s="1">
        <f t="shared" si="12"/>
        <v>223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33</v>
      </c>
      <c r="C56" s="1">
        <v>777.91600000000005</v>
      </c>
      <c r="D56" s="1">
        <v>800.26700000000005</v>
      </c>
      <c r="E56" s="1">
        <v>872.95100000000002</v>
      </c>
      <c r="F56" s="1">
        <v>477.54899999999998</v>
      </c>
      <c r="G56" s="6">
        <v>1</v>
      </c>
      <c r="H56" s="1">
        <v>50</v>
      </c>
      <c r="I56" s="1" t="s">
        <v>34</v>
      </c>
      <c r="J56" s="1">
        <v>855.55</v>
      </c>
      <c r="K56" s="1">
        <f t="shared" si="11"/>
        <v>17.401000000000067</v>
      </c>
      <c r="L56" s="1"/>
      <c r="M56" s="1"/>
      <c r="N56" s="1">
        <v>200</v>
      </c>
      <c r="O56" s="1">
        <v>300</v>
      </c>
      <c r="P56" s="1">
        <f t="shared" si="4"/>
        <v>174.59020000000001</v>
      </c>
      <c r="Q56" s="5">
        <f t="shared" si="13"/>
        <v>768.35300000000007</v>
      </c>
      <c r="R56" s="5"/>
      <c r="S56" s="1"/>
      <c r="T56" s="1">
        <f t="shared" si="5"/>
        <v>10</v>
      </c>
      <c r="U56" s="1">
        <f t="shared" si="6"/>
        <v>5.5991057917340141</v>
      </c>
      <c r="V56" s="1">
        <v>142.98259999999999</v>
      </c>
      <c r="W56" s="1">
        <v>148.4006</v>
      </c>
      <c r="X56" s="1">
        <v>143.452</v>
      </c>
      <c r="Y56" s="1">
        <v>142.68799999999999</v>
      </c>
      <c r="Z56" s="1">
        <v>159.2724</v>
      </c>
      <c r="AA56" s="1">
        <v>146.79179999999999</v>
      </c>
      <c r="AB56" s="1"/>
      <c r="AC56" s="1">
        <f t="shared" si="12"/>
        <v>768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33</v>
      </c>
      <c r="C57" s="1">
        <v>769.99900000000002</v>
      </c>
      <c r="D57" s="1">
        <v>1210.424</v>
      </c>
      <c r="E57" s="1">
        <v>969.04200000000003</v>
      </c>
      <c r="F57" s="1">
        <v>814.97699999999998</v>
      </c>
      <c r="G57" s="6">
        <v>1</v>
      </c>
      <c r="H57" s="1">
        <v>50</v>
      </c>
      <c r="I57" s="1" t="s">
        <v>34</v>
      </c>
      <c r="J57" s="1">
        <v>937.85</v>
      </c>
      <c r="K57" s="1">
        <f t="shared" si="11"/>
        <v>31.192000000000007</v>
      </c>
      <c r="L57" s="1"/>
      <c r="M57" s="1"/>
      <c r="N57" s="1">
        <v>200</v>
      </c>
      <c r="O57" s="1">
        <v>300</v>
      </c>
      <c r="P57" s="1">
        <f t="shared" si="4"/>
        <v>193.80840000000001</v>
      </c>
      <c r="Q57" s="5">
        <f t="shared" si="13"/>
        <v>623.10700000000008</v>
      </c>
      <c r="R57" s="5"/>
      <c r="S57" s="1"/>
      <c r="T57" s="1">
        <f t="shared" si="5"/>
        <v>9.9999999999999982</v>
      </c>
      <c r="U57" s="1">
        <f t="shared" si="6"/>
        <v>6.7849329544023886</v>
      </c>
      <c r="V57" s="1">
        <v>179.33019999999999</v>
      </c>
      <c r="W57" s="1">
        <v>185.55860000000001</v>
      </c>
      <c r="X57" s="1">
        <v>182.79759999999999</v>
      </c>
      <c r="Y57" s="1">
        <v>184.9102</v>
      </c>
      <c r="Z57" s="1">
        <v>165.09100000000001</v>
      </c>
      <c r="AA57" s="1">
        <v>150.87119999999999</v>
      </c>
      <c r="AB57" s="1"/>
      <c r="AC57" s="1">
        <f t="shared" si="12"/>
        <v>623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33</v>
      </c>
      <c r="C58" s="1">
        <v>37.658999999999999</v>
      </c>
      <c r="D58" s="1">
        <v>54.643000000000001</v>
      </c>
      <c r="E58" s="1">
        <v>28.033000000000001</v>
      </c>
      <c r="F58" s="1">
        <v>40.936</v>
      </c>
      <c r="G58" s="6">
        <v>1</v>
      </c>
      <c r="H58" s="1">
        <v>40</v>
      </c>
      <c r="I58" s="1" t="s">
        <v>34</v>
      </c>
      <c r="J58" s="1">
        <v>30.8</v>
      </c>
      <c r="K58" s="1">
        <f t="shared" si="11"/>
        <v>-2.7669999999999995</v>
      </c>
      <c r="L58" s="1"/>
      <c r="M58" s="1"/>
      <c r="N58" s="1">
        <v>50</v>
      </c>
      <c r="O58" s="1"/>
      <c r="P58" s="1">
        <f t="shared" si="4"/>
        <v>5.6066000000000003</v>
      </c>
      <c r="Q58" s="5"/>
      <c r="R58" s="5"/>
      <c r="S58" s="1"/>
      <c r="T58" s="1">
        <f t="shared" si="5"/>
        <v>16.219455641565297</v>
      </c>
      <c r="U58" s="1">
        <f t="shared" si="6"/>
        <v>16.219455641565297</v>
      </c>
      <c r="V58" s="1">
        <v>10.8492</v>
      </c>
      <c r="W58" s="1">
        <v>8.4390000000000001</v>
      </c>
      <c r="X58" s="1">
        <v>9.6067999999999998</v>
      </c>
      <c r="Y58" s="1">
        <v>17.332999999999998</v>
      </c>
      <c r="Z58" s="1">
        <v>18.197800000000001</v>
      </c>
      <c r="AA58" s="1">
        <v>16.980599999999999</v>
      </c>
      <c r="AB58" s="1"/>
      <c r="AC58" s="1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3" t="s">
        <v>93</v>
      </c>
      <c r="B59" s="13" t="s">
        <v>33</v>
      </c>
      <c r="C59" s="13">
        <v>1.349</v>
      </c>
      <c r="D59" s="13"/>
      <c r="E59" s="13"/>
      <c r="F59" s="13"/>
      <c r="G59" s="14">
        <v>0</v>
      </c>
      <c r="H59" s="13">
        <v>40</v>
      </c>
      <c r="I59" s="13" t="s">
        <v>34</v>
      </c>
      <c r="J59" s="13">
        <v>1.3</v>
      </c>
      <c r="K59" s="13">
        <f t="shared" si="11"/>
        <v>-1.3</v>
      </c>
      <c r="L59" s="13"/>
      <c r="M59" s="13"/>
      <c r="N59" s="13"/>
      <c r="O59" s="13"/>
      <c r="P59" s="13">
        <f t="shared" si="4"/>
        <v>0</v>
      </c>
      <c r="Q59" s="15"/>
      <c r="R59" s="15"/>
      <c r="S59" s="13"/>
      <c r="T59" s="13" t="e">
        <f t="shared" si="5"/>
        <v>#DIV/0!</v>
      </c>
      <c r="U59" s="13" t="e">
        <f t="shared" si="6"/>
        <v>#DIV/0!</v>
      </c>
      <c r="V59" s="13">
        <v>6.7721999999999998</v>
      </c>
      <c r="W59" s="13">
        <v>7.5858000000000008</v>
      </c>
      <c r="X59" s="13">
        <v>6.2520000000000007</v>
      </c>
      <c r="Y59" s="13">
        <v>8.9374000000000002</v>
      </c>
      <c r="Z59" s="13">
        <v>17.2178</v>
      </c>
      <c r="AA59" s="13">
        <v>16.151</v>
      </c>
      <c r="AB59" s="13" t="s">
        <v>72</v>
      </c>
      <c r="AC59" s="13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33</v>
      </c>
      <c r="C60" s="1">
        <v>67.296999999999997</v>
      </c>
      <c r="D60" s="1">
        <v>50.075000000000003</v>
      </c>
      <c r="E60" s="1">
        <v>47.192</v>
      </c>
      <c r="F60" s="1">
        <v>38.658999999999999</v>
      </c>
      <c r="G60" s="6">
        <v>1</v>
      </c>
      <c r="H60" s="1">
        <v>40</v>
      </c>
      <c r="I60" s="1" t="s">
        <v>34</v>
      </c>
      <c r="J60" s="1">
        <v>43.5</v>
      </c>
      <c r="K60" s="1">
        <f t="shared" si="11"/>
        <v>3.6920000000000002</v>
      </c>
      <c r="L60" s="1"/>
      <c r="M60" s="1"/>
      <c r="N60" s="1">
        <v>50</v>
      </c>
      <c r="O60" s="1"/>
      <c r="P60" s="1">
        <f t="shared" si="4"/>
        <v>9.4383999999999997</v>
      </c>
      <c r="Q60" s="5">
        <v>10</v>
      </c>
      <c r="R60" s="5"/>
      <c r="S60" s="1"/>
      <c r="T60" s="1">
        <f t="shared" si="5"/>
        <v>10.452936938464147</v>
      </c>
      <c r="U60" s="1">
        <f t="shared" si="6"/>
        <v>9.3934353280216989</v>
      </c>
      <c r="V60" s="1">
        <v>16.230399999999999</v>
      </c>
      <c r="W60" s="1">
        <v>14.262</v>
      </c>
      <c r="X60" s="1">
        <v>8.8525999999999989</v>
      </c>
      <c r="Y60" s="1">
        <v>15.356</v>
      </c>
      <c r="Z60" s="1">
        <v>17.3508</v>
      </c>
      <c r="AA60" s="1">
        <v>14.599600000000001</v>
      </c>
      <c r="AB60" s="1"/>
      <c r="AC60" s="1">
        <f t="shared" si="12"/>
        <v>10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41</v>
      </c>
      <c r="C61" s="1">
        <v>709</v>
      </c>
      <c r="D61" s="1">
        <v>390</v>
      </c>
      <c r="E61" s="1">
        <v>578</v>
      </c>
      <c r="F61" s="1">
        <v>478</v>
      </c>
      <c r="G61" s="6">
        <v>0.45</v>
      </c>
      <c r="H61" s="1">
        <v>50</v>
      </c>
      <c r="I61" s="1" t="s">
        <v>34</v>
      </c>
      <c r="J61" s="1">
        <v>563</v>
      </c>
      <c r="K61" s="1">
        <f t="shared" si="11"/>
        <v>15</v>
      </c>
      <c r="L61" s="1"/>
      <c r="M61" s="1"/>
      <c r="N61" s="1">
        <v>78.999999999999773</v>
      </c>
      <c r="O61" s="1">
        <v>90</v>
      </c>
      <c r="P61" s="1">
        <f t="shared" si="4"/>
        <v>115.6</v>
      </c>
      <c r="Q61" s="5">
        <f t="shared" ref="Q61:Q75" si="14">10*P61-O61-N61-F61</f>
        <v>509.00000000000023</v>
      </c>
      <c r="R61" s="5"/>
      <c r="S61" s="1"/>
      <c r="T61" s="1">
        <f t="shared" si="5"/>
        <v>10</v>
      </c>
      <c r="U61" s="1">
        <f t="shared" si="6"/>
        <v>5.5968858131487869</v>
      </c>
      <c r="V61" s="1">
        <v>104.6</v>
      </c>
      <c r="W61" s="1">
        <v>96.6</v>
      </c>
      <c r="X61" s="1">
        <v>136</v>
      </c>
      <c r="Y61" s="1">
        <v>136.4</v>
      </c>
      <c r="Z61" s="1">
        <v>135.80000000000001</v>
      </c>
      <c r="AA61" s="1">
        <v>139.6</v>
      </c>
      <c r="AB61" s="1"/>
      <c r="AC61" s="1">
        <f t="shared" si="12"/>
        <v>229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33</v>
      </c>
      <c r="C62" s="1">
        <v>309.012</v>
      </c>
      <c r="D62" s="1">
        <v>158.90299999999999</v>
      </c>
      <c r="E62" s="1">
        <v>242.602</v>
      </c>
      <c r="F62" s="1">
        <v>126.137</v>
      </c>
      <c r="G62" s="6">
        <v>1</v>
      </c>
      <c r="H62" s="1">
        <v>40</v>
      </c>
      <c r="I62" s="1" t="s">
        <v>34</v>
      </c>
      <c r="J62" s="1">
        <v>244</v>
      </c>
      <c r="K62" s="1">
        <f t="shared" si="11"/>
        <v>-1.3979999999999961</v>
      </c>
      <c r="L62" s="1"/>
      <c r="M62" s="1"/>
      <c r="N62" s="1">
        <v>118.8442</v>
      </c>
      <c r="O62" s="1">
        <v>120</v>
      </c>
      <c r="P62" s="1">
        <f t="shared" si="4"/>
        <v>48.520400000000002</v>
      </c>
      <c r="Q62" s="5">
        <f t="shared" si="14"/>
        <v>120.22280000000001</v>
      </c>
      <c r="R62" s="5"/>
      <c r="S62" s="1"/>
      <c r="T62" s="1">
        <f t="shared" si="5"/>
        <v>10</v>
      </c>
      <c r="U62" s="1">
        <f t="shared" si="6"/>
        <v>7.5222215810257129</v>
      </c>
      <c r="V62" s="1">
        <v>54.368200000000002</v>
      </c>
      <c r="W62" s="1">
        <v>42.489400000000003</v>
      </c>
      <c r="X62" s="1">
        <v>43.802599999999998</v>
      </c>
      <c r="Y62" s="1">
        <v>58.301000000000002</v>
      </c>
      <c r="Z62" s="1">
        <v>47.757599999999996</v>
      </c>
      <c r="AA62" s="1">
        <v>33.525599999999997</v>
      </c>
      <c r="AB62" s="1"/>
      <c r="AC62" s="1">
        <f t="shared" si="12"/>
        <v>120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7" t="s">
        <v>97</v>
      </c>
      <c r="B63" s="1" t="s">
        <v>41</v>
      </c>
      <c r="C63" s="1"/>
      <c r="D63" s="1"/>
      <c r="E63" s="16">
        <f>E76</f>
        <v>290</v>
      </c>
      <c r="F63" s="16">
        <f>F76</f>
        <v>282</v>
      </c>
      <c r="G63" s="6">
        <v>0.4</v>
      </c>
      <c r="H63" s="1">
        <v>40</v>
      </c>
      <c r="I63" s="1" t="s">
        <v>34</v>
      </c>
      <c r="J63" s="1"/>
      <c r="K63" s="1">
        <f t="shared" si="11"/>
        <v>290</v>
      </c>
      <c r="L63" s="1"/>
      <c r="M63" s="1"/>
      <c r="N63" s="1">
        <v>50.200000000000053</v>
      </c>
      <c r="O63" s="1">
        <v>50</v>
      </c>
      <c r="P63" s="1">
        <f t="shared" si="4"/>
        <v>58</v>
      </c>
      <c r="Q63" s="5">
        <f t="shared" si="14"/>
        <v>197.79999999999995</v>
      </c>
      <c r="R63" s="5"/>
      <c r="S63" s="1"/>
      <c r="T63" s="1">
        <f t="shared" si="5"/>
        <v>10</v>
      </c>
      <c r="U63" s="1">
        <f t="shared" si="6"/>
        <v>6.5896551724137939</v>
      </c>
      <c r="V63" s="1">
        <v>57.2</v>
      </c>
      <c r="W63" s="1">
        <v>58.2</v>
      </c>
      <c r="X63" s="1">
        <v>54.8</v>
      </c>
      <c r="Y63" s="1">
        <v>52.4</v>
      </c>
      <c r="Z63" s="1">
        <v>67.400000000000006</v>
      </c>
      <c r="AA63" s="1">
        <v>69.8</v>
      </c>
      <c r="AB63" s="1" t="s">
        <v>98</v>
      </c>
      <c r="AC63" s="1">
        <f t="shared" si="12"/>
        <v>79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41</v>
      </c>
      <c r="C64" s="1">
        <v>206</v>
      </c>
      <c r="D64" s="1">
        <v>210</v>
      </c>
      <c r="E64" s="1">
        <v>148</v>
      </c>
      <c r="F64" s="1">
        <v>197</v>
      </c>
      <c r="G64" s="6">
        <v>0.4</v>
      </c>
      <c r="H64" s="1">
        <v>40</v>
      </c>
      <c r="I64" s="1" t="s">
        <v>34</v>
      </c>
      <c r="J64" s="1">
        <v>180</v>
      </c>
      <c r="K64" s="1">
        <f t="shared" si="11"/>
        <v>-32</v>
      </c>
      <c r="L64" s="1"/>
      <c r="M64" s="1"/>
      <c r="N64" s="1">
        <v>46.200000000000053</v>
      </c>
      <c r="O64" s="1"/>
      <c r="P64" s="1">
        <f t="shared" si="4"/>
        <v>29.6</v>
      </c>
      <c r="Q64" s="5">
        <f t="shared" si="14"/>
        <v>52.799999999999955</v>
      </c>
      <c r="R64" s="5"/>
      <c r="S64" s="1"/>
      <c r="T64" s="1">
        <f t="shared" si="5"/>
        <v>10</v>
      </c>
      <c r="U64" s="1">
        <f t="shared" si="6"/>
        <v>8.2162162162162176</v>
      </c>
      <c r="V64" s="1">
        <v>34.200000000000003</v>
      </c>
      <c r="W64" s="1">
        <v>35.799999999999997</v>
      </c>
      <c r="X64" s="1">
        <v>43.6</v>
      </c>
      <c r="Y64" s="1">
        <v>45.2</v>
      </c>
      <c r="Z64" s="1">
        <v>32</v>
      </c>
      <c r="AA64" s="1">
        <v>24.6</v>
      </c>
      <c r="AB64" s="1"/>
      <c r="AC64" s="1">
        <f t="shared" si="12"/>
        <v>21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33</v>
      </c>
      <c r="C65" s="1">
        <v>541.23099999999999</v>
      </c>
      <c r="D65" s="1">
        <v>504.74</v>
      </c>
      <c r="E65" s="1">
        <v>577.32899999999995</v>
      </c>
      <c r="F65" s="1">
        <v>374.50599999999997</v>
      </c>
      <c r="G65" s="6">
        <v>1</v>
      </c>
      <c r="H65" s="1">
        <v>55</v>
      </c>
      <c r="I65" s="1" t="s">
        <v>34</v>
      </c>
      <c r="J65" s="1">
        <v>559.35</v>
      </c>
      <c r="K65" s="1">
        <f t="shared" si="11"/>
        <v>17.978999999999928</v>
      </c>
      <c r="L65" s="1"/>
      <c r="M65" s="1"/>
      <c r="N65" s="1">
        <v>101.8008999999998</v>
      </c>
      <c r="O65" s="1">
        <v>140</v>
      </c>
      <c r="P65" s="1">
        <f t="shared" si="4"/>
        <v>115.46579999999999</v>
      </c>
      <c r="Q65" s="5">
        <f t="shared" si="14"/>
        <v>538.35110000000009</v>
      </c>
      <c r="R65" s="5"/>
      <c r="S65" s="1"/>
      <c r="T65" s="1">
        <f t="shared" si="5"/>
        <v>10</v>
      </c>
      <c r="U65" s="1">
        <f t="shared" si="6"/>
        <v>5.3375709517450183</v>
      </c>
      <c r="V65" s="1">
        <v>93.131799999999998</v>
      </c>
      <c r="W65" s="1">
        <v>80.189400000000006</v>
      </c>
      <c r="X65" s="1">
        <v>110.31319999999999</v>
      </c>
      <c r="Y65" s="1">
        <v>116.351</v>
      </c>
      <c r="Z65" s="1">
        <v>87.158199999999994</v>
      </c>
      <c r="AA65" s="1">
        <v>69.817999999999998</v>
      </c>
      <c r="AB65" s="1"/>
      <c r="AC65" s="1">
        <f t="shared" si="12"/>
        <v>538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33</v>
      </c>
      <c r="C66" s="1">
        <v>770.72900000000004</v>
      </c>
      <c r="D66" s="1">
        <v>1810.8620000000001</v>
      </c>
      <c r="E66" s="1">
        <v>1187.3910000000001</v>
      </c>
      <c r="F66" s="1">
        <v>1102.4929999999999</v>
      </c>
      <c r="G66" s="6">
        <v>1</v>
      </c>
      <c r="H66" s="1">
        <v>50</v>
      </c>
      <c r="I66" s="1" t="s">
        <v>34</v>
      </c>
      <c r="J66" s="1">
        <v>1109.4000000000001</v>
      </c>
      <c r="K66" s="1">
        <f t="shared" si="11"/>
        <v>77.990999999999985</v>
      </c>
      <c r="L66" s="1"/>
      <c r="M66" s="1"/>
      <c r="N66" s="1">
        <v>195.07939999999959</v>
      </c>
      <c r="O66" s="1">
        <v>350</v>
      </c>
      <c r="P66" s="1">
        <f t="shared" si="4"/>
        <v>237.47820000000002</v>
      </c>
      <c r="Q66" s="5">
        <f t="shared" si="14"/>
        <v>727.20960000000059</v>
      </c>
      <c r="R66" s="5"/>
      <c r="S66" s="1"/>
      <c r="T66" s="1">
        <f t="shared" si="5"/>
        <v>10</v>
      </c>
      <c r="U66" s="1">
        <f t="shared" si="6"/>
        <v>6.9377837628885493</v>
      </c>
      <c r="V66" s="1">
        <v>237.98939999999999</v>
      </c>
      <c r="W66" s="1">
        <v>243.81</v>
      </c>
      <c r="X66" s="1">
        <v>238.90479999999999</v>
      </c>
      <c r="Y66" s="1">
        <v>239.96600000000001</v>
      </c>
      <c r="Z66" s="1">
        <v>189.75839999999999</v>
      </c>
      <c r="AA66" s="1">
        <v>198.54660000000001</v>
      </c>
      <c r="AB66" s="1"/>
      <c r="AC66" s="1">
        <f t="shared" si="12"/>
        <v>727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33</v>
      </c>
      <c r="C67" s="1">
        <v>323.05799999999999</v>
      </c>
      <c r="D67" s="1">
        <v>109.29</v>
      </c>
      <c r="E67" s="1">
        <v>107.95099999999999</v>
      </c>
      <c r="F67" s="1">
        <v>233.25200000000001</v>
      </c>
      <c r="G67" s="6">
        <v>1</v>
      </c>
      <c r="H67" s="1">
        <v>50</v>
      </c>
      <c r="I67" s="1" t="s">
        <v>34</v>
      </c>
      <c r="J67" s="1">
        <v>104.25</v>
      </c>
      <c r="K67" s="1">
        <f t="shared" si="11"/>
        <v>3.7009999999999934</v>
      </c>
      <c r="L67" s="1"/>
      <c r="M67" s="1"/>
      <c r="N67" s="1">
        <v>11.811800000000011</v>
      </c>
      <c r="O67" s="1"/>
      <c r="P67" s="1">
        <f t="shared" si="4"/>
        <v>21.590199999999999</v>
      </c>
      <c r="Q67" s="5"/>
      <c r="R67" s="5"/>
      <c r="S67" s="1"/>
      <c r="T67" s="1">
        <f t="shared" si="5"/>
        <v>11.350696149178795</v>
      </c>
      <c r="U67" s="1">
        <f t="shared" si="6"/>
        <v>11.350696149178795</v>
      </c>
      <c r="V67" s="1">
        <v>32.188800000000001</v>
      </c>
      <c r="W67" s="1">
        <v>35.889800000000001</v>
      </c>
      <c r="X67" s="1">
        <v>31.508199999999999</v>
      </c>
      <c r="Y67" s="1">
        <v>39.911799999999999</v>
      </c>
      <c r="Z67" s="1">
        <v>33.631599999999999</v>
      </c>
      <c r="AA67" s="1">
        <v>40.773200000000003</v>
      </c>
      <c r="AB67" s="1"/>
      <c r="AC67" s="1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41</v>
      </c>
      <c r="C68" s="1">
        <v>419</v>
      </c>
      <c r="D68" s="1"/>
      <c r="E68" s="1">
        <v>272</v>
      </c>
      <c r="F68" s="1">
        <v>97</v>
      </c>
      <c r="G68" s="6">
        <v>0.4</v>
      </c>
      <c r="H68" s="1">
        <v>50</v>
      </c>
      <c r="I68" s="1" t="s">
        <v>34</v>
      </c>
      <c r="J68" s="1">
        <v>326</v>
      </c>
      <c r="K68" s="1">
        <f t="shared" si="11"/>
        <v>-54</v>
      </c>
      <c r="L68" s="1"/>
      <c r="M68" s="1"/>
      <c r="N68" s="1">
        <v>0</v>
      </c>
      <c r="O68" s="1"/>
      <c r="P68" s="1">
        <f t="shared" si="4"/>
        <v>54.4</v>
      </c>
      <c r="Q68" s="5">
        <f>9*P68-O68-N68-F68</f>
        <v>392.59999999999997</v>
      </c>
      <c r="R68" s="5"/>
      <c r="S68" s="1"/>
      <c r="T68" s="1">
        <f t="shared" si="5"/>
        <v>9</v>
      </c>
      <c r="U68" s="1">
        <f t="shared" si="6"/>
        <v>1.7830882352941178</v>
      </c>
      <c r="V68" s="1">
        <v>47.2</v>
      </c>
      <c r="W68" s="1">
        <v>48.2</v>
      </c>
      <c r="X68" s="1">
        <v>62.6</v>
      </c>
      <c r="Y68" s="1">
        <v>59.8</v>
      </c>
      <c r="Z68" s="1">
        <v>75.599999999999994</v>
      </c>
      <c r="AA68" s="1">
        <v>80.400000000000006</v>
      </c>
      <c r="AB68" s="1" t="s">
        <v>36</v>
      </c>
      <c r="AC68" s="1">
        <f t="shared" si="12"/>
        <v>157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41</v>
      </c>
      <c r="C69" s="1">
        <v>763</v>
      </c>
      <c r="D69" s="1">
        <v>1512</v>
      </c>
      <c r="E69" s="1">
        <v>1164</v>
      </c>
      <c r="F69" s="1">
        <v>1095</v>
      </c>
      <c r="G69" s="6">
        <v>0.4</v>
      </c>
      <c r="H69" s="1">
        <v>40</v>
      </c>
      <c r="I69" s="1" t="s">
        <v>34</v>
      </c>
      <c r="J69" s="1">
        <v>1170.4000000000001</v>
      </c>
      <c r="K69" s="1">
        <f t="shared" si="11"/>
        <v>-6.4000000000000909</v>
      </c>
      <c r="L69" s="1"/>
      <c r="M69" s="1"/>
      <c r="N69" s="1">
        <v>0</v>
      </c>
      <c r="O69" s="1"/>
      <c r="P69" s="1">
        <f t="shared" si="4"/>
        <v>232.8</v>
      </c>
      <c r="Q69" s="5">
        <f t="shared" si="14"/>
        <v>1233</v>
      </c>
      <c r="R69" s="5"/>
      <c r="S69" s="1"/>
      <c r="T69" s="1">
        <f t="shared" si="5"/>
        <v>10</v>
      </c>
      <c r="U69" s="1">
        <f t="shared" si="6"/>
        <v>4.7036082474226806</v>
      </c>
      <c r="V69" s="1">
        <v>162.6</v>
      </c>
      <c r="W69" s="1">
        <v>166.6</v>
      </c>
      <c r="X69" s="1">
        <v>259.8</v>
      </c>
      <c r="Y69" s="1">
        <v>255.6</v>
      </c>
      <c r="Z69" s="1">
        <v>171.6</v>
      </c>
      <c r="AA69" s="1">
        <v>168.6</v>
      </c>
      <c r="AB69" s="1"/>
      <c r="AC69" s="1">
        <f t="shared" si="12"/>
        <v>493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41</v>
      </c>
      <c r="C70" s="1">
        <v>833</v>
      </c>
      <c r="D70" s="1">
        <v>1584</v>
      </c>
      <c r="E70" s="1">
        <v>1024</v>
      </c>
      <c r="F70" s="1">
        <v>1170</v>
      </c>
      <c r="G70" s="6">
        <v>0.4</v>
      </c>
      <c r="H70" s="1">
        <v>40</v>
      </c>
      <c r="I70" s="1" t="s">
        <v>34</v>
      </c>
      <c r="J70" s="1">
        <v>1036</v>
      </c>
      <c r="K70" s="1">
        <f t="shared" ref="K70:K98" si="15">E70-J70</f>
        <v>-12</v>
      </c>
      <c r="L70" s="1"/>
      <c r="M70" s="1"/>
      <c r="N70" s="1">
        <v>101.59999999999989</v>
      </c>
      <c r="O70" s="1">
        <v>150</v>
      </c>
      <c r="P70" s="1">
        <f t="shared" si="4"/>
        <v>204.8</v>
      </c>
      <c r="Q70" s="5">
        <f t="shared" si="14"/>
        <v>626.40000000000009</v>
      </c>
      <c r="R70" s="5"/>
      <c r="S70" s="1"/>
      <c r="T70" s="1">
        <f t="shared" si="5"/>
        <v>10</v>
      </c>
      <c r="U70" s="1">
        <f t="shared" si="6"/>
        <v>6.9414062499999991</v>
      </c>
      <c r="V70" s="1">
        <v>207.6</v>
      </c>
      <c r="W70" s="1">
        <v>218.6</v>
      </c>
      <c r="X70" s="1">
        <v>216.8</v>
      </c>
      <c r="Y70" s="1">
        <v>205.2</v>
      </c>
      <c r="Z70" s="1">
        <v>201.8</v>
      </c>
      <c r="AA70" s="1">
        <v>195</v>
      </c>
      <c r="AB70" s="1"/>
      <c r="AC70" s="1">
        <f t="shared" ref="AC70:AC100" si="16">ROUND(Q70*G70,0)</f>
        <v>251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33</v>
      </c>
      <c r="C71" s="1">
        <v>319.66399999999999</v>
      </c>
      <c r="D71" s="1">
        <v>1196.327</v>
      </c>
      <c r="E71" s="1">
        <v>587.64</v>
      </c>
      <c r="F71" s="1">
        <v>805.19799999999998</v>
      </c>
      <c r="G71" s="6">
        <v>1</v>
      </c>
      <c r="H71" s="1">
        <v>40</v>
      </c>
      <c r="I71" s="1" t="s">
        <v>34</v>
      </c>
      <c r="J71" s="1">
        <v>582.9</v>
      </c>
      <c r="K71" s="1">
        <f t="shared" si="15"/>
        <v>4.7400000000000091</v>
      </c>
      <c r="L71" s="1"/>
      <c r="M71" s="1"/>
      <c r="N71" s="1">
        <v>120.7062</v>
      </c>
      <c r="O71" s="1">
        <v>150</v>
      </c>
      <c r="P71" s="1">
        <f t="shared" ref="P71:P100" si="17">E71/5</f>
        <v>117.52799999999999</v>
      </c>
      <c r="Q71" s="5">
        <f t="shared" si="14"/>
        <v>99.375800000000027</v>
      </c>
      <c r="R71" s="5"/>
      <c r="S71" s="1"/>
      <c r="T71" s="1">
        <f t="shared" ref="T71:T100" si="18">(F71+N71+O71+Q71)/P71</f>
        <v>10</v>
      </c>
      <c r="U71" s="1">
        <f t="shared" ref="U71:U100" si="19">(F71+N71+O71)/P71</f>
        <v>9.1544500034034453</v>
      </c>
      <c r="V71" s="1">
        <v>140.6062</v>
      </c>
      <c r="W71" s="1">
        <v>141.4306</v>
      </c>
      <c r="X71" s="1">
        <v>104.49160000000001</v>
      </c>
      <c r="Y71" s="1">
        <v>111.5808</v>
      </c>
      <c r="Z71" s="1">
        <v>105.4406</v>
      </c>
      <c r="AA71" s="1">
        <v>93.508600000000001</v>
      </c>
      <c r="AB71" s="1"/>
      <c r="AC71" s="1">
        <f t="shared" si="16"/>
        <v>99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107</v>
      </c>
      <c r="B72" s="1" t="s">
        <v>33</v>
      </c>
      <c r="C72" s="1">
        <v>155.19999999999999</v>
      </c>
      <c r="D72" s="1">
        <v>841.47400000000005</v>
      </c>
      <c r="E72" s="1">
        <v>362.178</v>
      </c>
      <c r="F72" s="1">
        <v>527.81600000000003</v>
      </c>
      <c r="G72" s="6">
        <v>1</v>
      </c>
      <c r="H72" s="1">
        <v>40</v>
      </c>
      <c r="I72" s="1" t="s">
        <v>34</v>
      </c>
      <c r="J72" s="1">
        <v>377.3</v>
      </c>
      <c r="K72" s="1">
        <f t="shared" si="15"/>
        <v>-15.122000000000014</v>
      </c>
      <c r="L72" s="1"/>
      <c r="M72" s="1"/>
      <c r="N72" s="1">
        <v>31.03999999999996</v>
      </c>
      <c r="O72" s="1"/>
      <c r="P72" s="1">
        <f t="shared" si="17"/>
        <v>72.435599999999994</v>
      </c>
      <c r="Q72" s="5">
        <f t="shared" si="14"/>
        <v>165.5</v>
      </c>
      <c r="R72" s="5"/>
      <c r="S72" s="1"/>
      <c r="T72" s="1">
        <f t="shared" si="18"/>
        <v>10</v>
      </c>
      <c r="U72" s="1">
        <f t="shared" si="19"/>
        <v>7.715211857153113</v>
      </c>
      <c r="V72" s="1">
        <v>79.111000000000004</v>
      </c>
      <c r="W72" s="1">
        <v>92.296199999999999</v>
      </c>
      <c r="X72" s="1">
        <v>72.979200000000006</v>
      </c>
      <c r="Y72" s="1">
        <v>72.459599999999995</v>
      </c>
      <c r="Z72" s="1">
        <v>67.109000000000009</v>
      </c>
      <c r="AA72" s="1">
        <v>64.974000000000004</v>
      </c>
      <c r="AB72" s="1"/>
      <c r="AC72" s="1">
        <f t="shared" si="16"/>
        <v>166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33</v>
      </c>
      <c r="C73" s="1">
        <v>249.38300000000001</v>
      </c>
      <c r="D73" s="1">
        <v>708.98400000000004</v>
      </c>
      <c r="E73" s="1">
        <v>410.286</v>
      </c>
      <c r="F73" s="1">
        <v>441.84699999999998</v>
      </c>
      <c r="G73" s="6">
        <v>1</v>
      </c>
      <c r="H73" s="1">
        <v>40</v>
      </c>
      <c r="I73" s="1" t="s">
        <v>34</v>
      </c>
      <c r="J73" s="1">
        <v>397.9</v>
      </c>
      <c r="K73" s="1">
        <f t="shared" si="15"/>
        <v>12.386000000000024</v>
      </c>
      <c r="L73" s="1"/>
      <c r="M73" s="1"/>
      <c r="N73" s="1">
        <v>80.494400000000155</v>
      </c>
      <c r="O73" s="1">
        <v>90</v>
      </c>
      <c r="P73" s="1">
        <f t="shared" si="17"/>
        <v>82.057199999999995</v>
      </c>
      <c r="Q73" s="5">
        <f t="shared" si="14"/>
        <v>208.23059999999975</v>
      </c>
      <c r="R73" s="5"/>
      <c r="S73" s="1"/>
      <c r="T73" s="1">
        <f t="shared" si="18"/>
        <v>10</v>
      </c>
      <c r="U73" s="1">
        <f t="shared" si="19"/>
        <v>7.4623725888770291</v>
      </c>
      <c r="V73" s="1">
        <v>85.325400000000002</v>
      </c>
      <c r="W73" s="1">
        <v>86.89</v>
      </c>
      <c r="X73" s="1">
        <v>77.803799999999995</v>
      </c>
      <c r="Y73" s="1">
        <v>86.174800000000005</v>
      </c>
      <c r="Z73" s="1">
        <v>60.998199999999997</v>
      </c>
      <c r="AA73" s="1">
        <v>51.190199999999997</v>
      </c>
      <c r="AB73" s="1"/>
      <c r="AC73" s="1">
        <f t="shared" si="16"/>
        <v>208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33</v>
      </c>
      <c r="C74" s="1">
        <v>185.11500000000001</v>
      </c>
      <c r="D74" s="1">
        <v>170.61099999999999</v>
      </c>
      <c r="E74" s="1">
        <v>127.355</v>
      </c>
      <c r="F74" s="1">
        <v>195.94200000000001</v>
      </c>
      <c r="G74" s="6">
        <v>1</v>
      </c>
      <c r="H74" s="1">
        <v>30</v>
      </c>
      <c r="I74" s="1" t="s">
        <v>34</v>
      </c>
      <c r="J74" s="1">
        <v>145.1</v>
      </c>
      <c r="K74" s="1">
        <f t="shared" si="15"/>
        <v>-17.74499999999999</v>
      </c>
      <c r="L74" s="1"/>
      <c r="M74" s="1"/>
      <c r="N74" s="1">
        <v>46.534999999999997</v>
      </c>
      <c r="O74" s="1"/>
      <c r="P74" s="1">
        <f t="shared" si="17"/>
        <v>25.471</v>
      </c>
      <c r="Q74" s="5"/>
      <c r="R74" s="5"/>
      <c r="S74" s="1"/>
      <c r="T74" s="1">
        <f t="shared" si="18"/>
        <v>9.5197283184798405</v>
      </c>
      <c r="U74" s="1">
        <f t="shared" si="19"/>
        <v>9.5197283184798405</v>
      </c>
      <c r="V74" s="1">
        <v>30.591999999999999</v>
      </c>
      <c r="W74" s="1">
        <v>32.123800000000003</v>
      </c>
      <c r="X74" s="1">
        <v>32.708599999999997</v>
      </c>
      <c r="Y74" s="1">
        <v>32.089599999999997</v>
      </c>
      <c r="Z74" s="1">
        <v>41.0672</v>
      </c>
      <c r="AA74" s="1">
        <v>32.804400000000001</v>
      </c>
      <c r="AB74" s="1" t="s">
        <v>78</v>
      </c>
      <c r="AC74" s="1">
        <f t="shared" si="16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41</v>
      </c>
      <c r="C75" s="1">
        <v>124</v>
      </c>
      <c r="D75" s="1">
        <v>54</v>
      </c>
      <c r="E75" s="1">
        <v>93</v>
      </c>
      <c r="F75" s="1">
        <v>82</v>
      </c>
      <c r="G75" s="6">
        <v>0.6</v>
      </c>
      <c r="H75" s="1">
        <v>55</v>
      </c>
      <c r="I75" s="1" t="s">
        <v>34</v>
      </c>
      <c r="J75" s="1">
        <v>92.2</v>
      </c>
      <c r="K75" s="1">
        <f t="shared" si="15"/>
        <v>0.79999999999999716</v>
      </c>
      <c r="L75" s="1"/>
      <c r="M75" s="1"/>
      <c r="N75" s="1">
        <v>10</v>
      </c>
      <c r="O75" s="1"/>
      <c r="P75" s="1">
        <f t="shared" si="17"/>
        <v>18.600000000000001</v>
      </c>
      <c r="Q75" s="5">
        <f t="shared" si="14"/>
        <v>94</v>
      </c>
      <c r="R75" s="5"/>
      <c r="S75" s="1"/>
      <c r="T75" s="1">
        <f t="shared" si="18"/>
        <v>10</v>
      </c>
      <c r="U75" s="1">
        <f t="shared" si="19"/>
        <v>4.946236559139785</v>
      </c>
      <c r="V75" s="1">
        <v>14.4</v>
      </c>
      <c r="W75" s="1">
        <v>17.8</v>
      </c>
      <c r="X75" s="1">
        <v>20.8</v>
      </c>
      <c r="Y75" s="1">
        <v>18.2</v>
      </c>
      <c r="Z75" s="1">
        <v>25.6</v>
      </c>
      <c r="AA75" s="1">
        <v>22</v>
      </c>
      <c r="AB75" s="1"/>
      <c r="AC75" s="1">
        <f t="shared" si="16"/>
        <v>56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112</v>
      </c>
      <c r="B76" s="10" t="s">
        <v>41</v>
      </c>
      <c r="C76" s="10">
        <v>311</v>
      </c>
      <c r="D76" s="10">
        <v>318</v>
      </c>
      <c r="E76" s="16">
        <v>290</v>
      </c>
      <c r="F76" s="16">
        <v>282</v>
      </c>
      <c r="G76" s="11">
        <v>0</v>
      </c>
      <c r="H76" s="10">
        <v>40</v>
      </c>
      <c r="I76" s="10" t="s">
        <v>110</v>
      </c>
      <c r="J76" s="10">
        <v>313</v>
      </c>
      <c r="K76" s="10">
        <f t="shared" si="15"/>
        <v>-23</v>
      </c>
      <c r="L76" s="10"/>
      <c r="M76" s="10"/>
      <c r="N76" s="10"/>
      <c r="O76" s="10"/>
      <c r="P76" s="10">
        <f t="shared" si="17"/>
        <v>58</v>
      </c>
      <c r="Q76" s="12"/>
      <c r="R76" s="12"/>
      <c r="S76" s="10"/>
      <c r="T76" s="10">
        <f t="shared" si="18"/>
        <v>4.8620689655172411</v>
      </c>
      <c r="U76" s="10">
        <f t="shared" si="19"/>
        <v>4.8620689655172411</v>
      </c>
      <c r="V76" s="10">
        <v>57.2</v>
      </c>
      <c r="W76" s="10">
        <v>58.2</v>
      </c>
      <c r="X76" s="10">
        <v>54.8</v>
      </c>
      <c r="Y76" s="10">
        <v>52.4</v>
      </c>
      <c r="Z76" s="10">
        <v>67</v>
      </c>
      <c r="AA76" s="10">
        <v>69.400000000000006</v>
      </c>
      <c r="AB76" s="10" t="s">
        <v>113</v>
      </c>
      <c r="AC76" s="10">
        <f t="shared" si="1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114</v>
      </c>
      <c r="B77" s="1" t="s">
        <v>41</v>
      </c>
      <c r="C77" s="1">
        <v>340</v>
      </c>
      <c r="D77" s="1"/>
      <c r="E77" s="1">
        <v>196</v>
      </c>
      <c r="F77" s="1">
        <v>130</v>
      </c>
      <c r="G77" s="6">
        <v>0.35</v>
      </c>
      <c r="H77" s="1">
        <v>50</v>
      </c>
      <c r="I77" s="1" t="s">
        <v>34</v>
      </c>
      <c r="J77" s="1">
        <v>191.8</v>
      </c>
      <c r="K77" s="1">
        <f t="shared" si="15"/>
        <v>4.1999999999999886</v>
      </c>
      <c r="L77" s="1"/>
      <c r="M77" s="1"/>
      <c r="N77" s="1">
        <v>0</v>
      </c>
      <c r="O77" s="1"/>
      <c r="P77" s="1">
        <f t="shared" si="17"/>
        <v>39.200000000000003</v>
      </c>
      <c r="Q77" s="5">
        <f t="shared" ref="Q77:Q88" si="20">10*P77-O77-N77-F77</f>
        <v>262</v>
      </c>
      <c r="R77" s="5"/>
      <c r="S77" s="1"/>
      <c r="T77" s="1">
        <f t="shared" si="18"/>
        <v>10</v>
      </c>
      <c r="U77" s="1">
        <f t="shared" si="19"/>
        <v>3.3163265306122445</v>
      </c>
      <c r="V77" s="1">
        <v>24.6</v>
      </c>
      <c r="W77" s="1">
        <v>28.4</v>
      </c>
      <c r="X77" s="1">
        <v>28.8</v>
      </c>
      <c r="Y77" s="1">
        <v>24.4</v>
      </c>
      <c r="Z77" s="1">
        <v>52</v>
      </c>
      <c r="AA77" s="1">
        <v>56</v>
      </c>
      <c r="AB77" s="1" t="s">
        <v>115</v>
      </c>
      <c r="AC77" s="1">
        <f t="shared" si="16"/>
        <v>92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41</v>
      </c>
      <c r="C78" s="1">
        <v>347</v>
      </c>
      <c r="D78" s="1">
        <v>400</v>
      </c>
      <c r="E78" s="1">
        <v>290</v>
      </c>
      <c r="F78" s="1">
        <v>424</v>
      </c>
      <c r="G78" s="6">
        <v>0.37</v>
      </c>
      <c r="H78" s="1">
        <v>50</v>
      </c>
      <c r="I78" s="1" t="s">
        <v>34</v>
      </c>
      <c r="J78" s="1">
        <v>283</v>
      </c>
      <c r="K78" s="1">
        <f t="shared" si="15"/>
        <v>7</v>
      </c>
      <c r="L78" s="1"/>
      <c r="M78" s="1"/>
      <c r="N78" s="1">
        <v>66.400000000000091</v>
      </c>
      <c r="O78" s="1"/>
      <c r="P78" s="1">
        <f t="shared" si="17"/>
        <v>58</v>
      </c>
      <c r="Q78" s="5">
        <f t="shared" si="20"/>
        <v>89.599999999999909</v>
      </c>
      <c r="R78" s="5"/>
      <c r="S78" s="1"/>
      <c r="T78" s="1">
        <f t="shared" si="18"/>
        <v>10</v>
      </c>
      <c r="U78" s="1">
        <f t="shared" si="19"/>
        <v>8.4551724137931057</v>
      </c>
      <c r="V78" s="1">
        <v>66.400000000000006</v>
      </c>
      <c r="W78" s="1">
        <v>70.400000000000006</v>
      </c>
      <c r="X78" s="1">
        <v>68.400000000000006</v>
      </c>
      <c r="Y78" s="1">
        <v>62.8</v>
      </c>
      <c r="Z78" s="1">
        <v>80.2</v>
      </c>
      <c r="AA78" s="1">
        <v>87.6</v>
      </c>
      <c r="AB78" s="1"/>
      <c r="AC78" s="1">
        <f t="shared" si="16"/>
        <v>33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41</v>
      </c>
      <c r="C79" s="1">
        <v>88</v>
      </c>
      <c r="D79" s="1">
        <v>42</v>
      </c>
      <c r="E79" s="1">
        <v>103</v>
      </c>
      <c r="F79" s="1">
        <v>21</v>
      </c>
      <c r="G79" s="6">
        <v>0.4</v>
      </c>
      <c r="H79" s="1">
        <v>30</v>
      </c>
      <c r="I79" s="1" t="s">
        <v>34</v>
      </c>
      <c r="J79" s="1">
        <v>110</v>
      </c>
      <c r="K79" s="1">
        <f t="shared" si="15"/>
        <v>-7</v>
      </c>
      <c r="L79" s="1"/>
      <c r="M79" s="1"/>
      <c r="N79" s="1">
        <v>0</v>
      </c>
      <c r="O79" s="1"/>
      <c r="P79" s="1">
        <f t="shared" si="17"/>
        <v>20.6</v>
      </c>
      <c r="Q79" s="5">
        <f>9.5*P79-O79-N79-F79</f>
        <v>174.70000000000002</v>
      </c>
      <c r="R79" s="5"/>
      <c r="S79" s="1"/>
      <c r="T79" s="1">
        <f t="shared" si="18"/>
        <v>9.5</v>
      </c>
      <c r="U79" s="1">
        <f t="shared" si="19"/>
        <v>1.0194174757281553</v>
      </c>
      <c r="V79" s="1">
        <v>9</v>
      </c>
      <c r="W79" s="1">
        <v>9.1999999999999993</v>
      </c>
      <c r="X79" s="1">
        <v>15.6</v>
      </c>
      <c r="Y79" s="1">
        <v>13.2</v>
      </c>
      <c r="Z79" s="1">
        <v>7.4</v>
      </c>
      <c r="AA79" s="1">
        <v>6.8</v>
      </c>
      <c r="AB79" s="1"/>
      <c r="AC79" s="1">
        <f t="shared" si="16"/>
        <v>70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41</v>
      </c>
      <c r="C80" s="1">
        <v>389</v>
      </c>
      <c r="D80" s="1">
        <v>108</v>
      </c>
      <c r="E80" s="1">
        <v>240</v>
      </c>
      <c r="F80" s="1">
        <v>237</v>
      </c>
      <c r="G80" s="6">
        <v>0.6</v>
      </c>
      <c r="H80" s="1">
        <v>55</v>
      </c>
      <c r="I80" s="1" t="s">
        <v>34</v>
      </c>
      <c r="J80" s="1">
        <v>252</v>
      </c>
      <c r="K80" s="1">
        <f t="shared" si="15"/>
        <v>-12</v>
      </c>
      <c r="L80" s="1"/>
      <c r="M80" s="1"/>
      <c r="N80" s="1">
        <v>0</v>
      </c>
      <c r="O80" s="1"/>
      <c r="P80" s="1">
        <f t="shared" si="17"/>
        <v>48</v>
      </c>
      <c r="Q80" s="5">
        <f t="shared" si="20"/>
        <v>243</v>
      </c>
      <c r="R80" s="5"/>
      <c r="S80" s="1"/>
      <c r="T80" s="1">
        <f t="shared" si="18"/>
        <v>10</v>
      </c>
      <c r="U80" s="1">
        <f t="shared" si="19"/>
        <v>4.9375</v>
      </c>
      <c r="V80" s="1">
        <v>30.6</v>
      </c>
      <c r="W80" s="1">
        <v>34.4</v>
      </c>
      <c r="X80" s="1">
        <v>54.8</v>
      </c>
      <c r="Y80" s="1">
        <v>51.8</v>
      </c>
      <c r="Z80" s="1">
        <v>48.2</v>
      </c>
      <c r="AA80" s="1">
        <v>71.2</v>
      </c>
      <c r="AB80" s="1" t="s">
        <v>78</v>
      </c>
      <c r="AC80" s="1">
        <f t="shared" si="16"/>
        <v>146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41</v>
      </c>
      <c r="C81" s="1">
        <v>91</v>
      </c>
      <c r="D81" s="1">
        <v>73</v>
      </c>
      <c r="E81" s="1">
        <v>97</v>
      </c>
      <c r="F81" s="1">
        <v>39</v>
      </c>
      <c r="G81" s="6">
        <v>0.45</v>
      </c>
      <c r="H81" s="1">
        <v>40</v>
      </c>
      <c r="I81" s="1" t="s">
        <v>34</v>
      </c>
      <c r="J81" s="1">
        <v>106</v>
      </c>
      <c r="K81" s="1">
        <f t="shared" si="15"/>
        <v>-9</v>
      </c>
      <c r="L81" s="1"/>
      <c r="M81" s="1"/>
      <c r="N81" s="1">
        <v>0</v>
      </c>
      <c r="O81" s="1"/>
      <c r="P81" s="1">
        <f t="shared" si="17"/>
        <v>19.399999999999999</v>
      </c>
      <c r="Q81" s="5">
        <f>9*P81-O81-N81-F81</f>
        <v>135.6</v>
      </c>
      <c r="R81" s="5"/>
      <c r="S81" s="1"/>
      <c r="T81" s="1">
        <f t="shared" si="18"/>
        <v>9</v>
      </c>
      <c r="U81" s="1">
        <f t="shared" si="19"/>
        <v>2.0103092783505154</v>
      </c>
      <c r="V81" s="1">
        <v>6.4</v>
      </c>
      <c r="W81" s="1">
        <v>10</v>
      </c>
      <c r="X81" s="1">
        <v>9.1999999999999993</v>
      </c>
      <c r="Y81" s="1">
        <v>7</v>
      </c>
      <c r="Z81" s="1">
        <v>25.2</v>
      </c>
      <c r="AA81" s="1">
        <v>22.6</v>
      </c>
      <c r="AB81" s="1" t="s">
        <v>120</v>
      </c>
      <c r="AC81" s="1">
        <f t="shared" si="16"/>
        <v>61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41</v>
      </c>
      <c r="C82" s="1">
        <v>192</v>
      </c>
      <c r="D82" s="1">
        <v>120</v>
      </c>
      <c r="E82" s="1">
        <v>151</v>
      </c>
      <c r="F82" s="1">
        <v>140</v>
      </c>
      <c r="G82" s="6">
        <v>0.4</v>
      </c>
      <c r="H82" s="1">
        <v>50</v>
      </c>
      <c r="I82" s="1" t="s">
        <v>34</v>
      </c>
      <c r="J82" s="1">
        <v>147</v>
      </c>
      <c r="K82" s="1">
        <f t="shared" si="15"/>
        <v>4</v>
      </c>
      <c r="L82" s="1"/>
      <c r="M82" s="1"/>
      <c r="N82" s="1">
        <v>22.600000000000019</v>
      </c>
      <c r="O82" s="1"/>
      <c r="P82" s="1">
        <f t="shared" si="17"/>
        <v>30.2</v>
      </c>
      <c r="Q82" s="5">
        <f t="shared" si="20"/>
        <v>139.39999999999998</v>
      </c>
      <c r="R82" s="5"/>
      <c r="S82" s="1"/>
      <c r="T82" s="1">
        <f t="shared" si="18"/>
        <v>10</v>
      </c>
      <c r="U82" s="1">
        <f t="shared" si="19"/>
        <v>5.3841059602649013</v>
      </c>
      <c r="V82" s="1">
        <v>25.6</v>
      </c>
      <c r="W82" s="1">
        <v>28.2</v>
      </c>
      <c r="X82" s="1">
        <v>33.799999999999997</v>
      </c>
      <c r="Y82" s="1">
        <v>29.4</v>
      </c>
      <c r="Z82" s="1">
        <v>38.4</v>
      </c>
      <c r="AA82" s="1">
        <v>39.6</v>
      </c>
      <c r="AB82" s="1"/>
      <c r="AC82" s="1">
        <f t="shared" si="16"/>
        <v>56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41</v>
      </c>
      <c r="C83" s="1">
        <v>84</v>
      </c>
      <c r="D83" s="1"/>
      <c r="E83" s="1">
        <v>13</v>
      </c>
      <c r="F83" s="1">
        <v>70</v>
      </c>
      <c r="G83" s="6">
        <v>0.11</v>
      </c>
      <c r="H83" s="1">
        <v>150</v>
      </c>
      <c r="I83" s="1" t="s">
        <v>34</v>
      </c>
      <c r="J83" s="1">
        <v>14</v>
      </c>
      <c r="K83" s="1">
        <f t="shared" si="15"/>
        <v>-1</v>
      </c>
      <c r="L83" s="1"/>
      <c r="M83" s="1"/>
      <c r="N83" s="1">
        <v>0</v>
      </c>
      <c r="O83" s="1"/>
      <c r="P83" s="1">
        <f t="shared" si="17"/>
        <v>2.6</v>
      </c>
      <c r="Q83" s="5"/>
      <c r="R83" s="5"/>
      <c r="S83" s="1"/>
      <c r="T83" s="1">
        <f t="shared" si="18"/>
        <v>26.923076923076923</v>
      </c>
      <c r="U83" s="1">
        <f t="shared" si="19"/>
        <v>26.923076923076923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20" t="s">
        <v>144</v>
      </c>
      <c r="AC83" s="1">
        <f t="shared" si="1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41</v>
      </c>
      <c r="C84" s="1">
        <v>94</v>
      </c>
      <c r="D84" s="1">
        <v>121</v>
      </c>
      <c r="E84" s="1">
        <v>72</v>
      </c>
      <c r="F84" s="1">
        <v>115</v>
      </c>
      <c r="G84" s="6">
        <v>0.06</v>
      </c>
      <c r="H84" s="1">
        <v>60</v>
      </c>
      <c r="I84" s="1" t="s">
        <v>34</v>
      </c>
      <c r="J84" s="1">
        <v>72</v>
      </c>
      <c r="K84" s="1">
        <f t="shared" si="15"/>
        <v>0</v>
      </c>
      <c r="L84" s="1"/>
      <c r="M84" s="1"/>
      <c r="N84" s="1">
        <v>52.399999999999977</v>
      </c>
      <c r="O84" s="1"/>
      <c r="P84" s="1">
        <f t="shared" si="17"/>
        <v>14.4</v>
      </c>
      <c r="Q84" s="5"/>
      <c r="R84" s="5"/>
      <c r="S84" s="1"/>
      <c r="T84" s="1">
        <f t="shared" si="18"/>
        <v>11.624999999999998</v>
      </c>
      <c r="U84" s="1">
        <f t="shared" si="19"/>
        <v>11.624999999999998</v>
      </c>
      <c r="V84" s="1">
        <v>19.399999999999999</v>
      </c>
      <c r="W84" s="1">
        <v>17.600000000000001</v>
      </c>
      <c r="X84" s="1">
        <v>2</v>
      </c>
      <c r="Y84" s="1">
        <v>0.8</v>
      </c>
      <c r="Z84" s="1">
        <v>11.8</v>
      </c>
      <c r="AA84" s="1">
        <v>11.8</v>
      </c>
      <c r="AB84" s="1"/>
      <c r="AC84" s="1">
        <f t="shared" si="1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41</v>
      </c>
      <c r="C85" s="1">
        <v>154</v>
      </c>
      <c r="D85" s="1"/>
      <c r="E85" s="1">
        <v>70</v>
      </c>
      <c r="F85" s="1">
        <v>75</v>
      </c>
      <c r="G85" s="6">
        <v>0.15</v>
      </c>
      <c r="H85" s="1">
        <v>60</v>
      </c>
      <c r="I85" s="1" t="s">
        <v>34</v>
      </c>
      <c r="J85" s="1">
        <v>72</v>
      </c>
      <c r="K85" s="1">
        <f t="shared" si="15"/>
        <v>-2</v>
      </c>
      <c r="L85" s="1"/>
      <c r="M85" s="1"/>
      <c r="N85" s="1">
        <v>0</v>
      </c>
      <c r="O85" s="1"/>
      <c r="P85" s="1">
        <f t="shared" si="17"/>
        <v>14</v>
      </c>
      <c r="Q85" s="5">
        <f t="shared" si="20"/>
        <v>65</v>
      </c>
      <c r="R85" s="5"/>
      <c r="S85" s="1"/>
      <c r="T85" s="1">
        <f t="shared" si="18"/>
        <v>10</v>
      </c>
      <c r="U85" s="1">
        <f t="shared" si="19"/>
        <v>5.3571428571428568</v>
      </c>
      <c r="V85" s="1">
        <v>13.4</v>
      </c>
      <c r="W85" s="1">
        <v>8.1999999999999993</v>
      </c>
      <c r="X85" s="1">
        <v>10.8</v>
      </c>
      <c r="Y85" s="1">
        <v>18.399999999999999</v>
      </c>
      <c r="Z85" s="1">
        <v>21.8</v>
      </c>
      <c r="AA85" s="1">
        <v>12.6</v>
      </c>
      <c r="AB85" s="1" t="s">
        <v>36</v>
      </c>
      <c r="AC85" s="1">
        <f t="shared" si="16"/>
        <v>10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33</v>
      </c>
      <c r="C86" s="1">
        <v>125.146</v>
      </c>
      <c r="D86" s="1">
        <v>69.12</v>
      </c>
      <c r="E86" s="1">
        <v>63.517000000000003</v>
      </c>
      <c r="F86" s="1">
        <v>112.05200000000001</v>
      </c>
      <c r="G86" s="6">
        <v>1</v>
      </c>
      <c r="H86" s="1">
        <v>55</v>
      </c>
      <c r="I86" s="1" t="s">
        <v>34</v>
      </c>
      <c r="J86" s="1">
        <v>62</v>
      </c>
      <c r="K86" s="1">
        <f t="shared" si="15"/>
        <v>1.517000000000003</v>
      </c>
      <c r="L86" s="1"/>
      <c r="M86" s="1"/>
      <c r="N86" s="1">
        <v>48.671800000000019</v>
      </c>
      <c r="O86" s="1">
        <v>50</v>
      </c>
      <c r="P86" s="1">
        <f t="shared" si="17"/>
        <v>12.7034</v>
      </c>
      <c r="Q86" s="5"/>
      <c r="R86" s="5"/>
      <c r="S86" s="1"/>
      <c r="T86" s="1">
        <f t="shared" si="18"/>
        <v>16.587984319158654</v>
      </c>
      <c r="U86" s="1">
        <f t="shared" si="19"/>
        <v>16.587984319158654</v>
      </c>
      <c r="V86" s="1">
        <v>20.7378</v>
      </c>
      <c r="W86" s="1">
        <v>15.542199999999999</v>
      </c>
      <c r="X86" s="1">
        <v>4.335</v>
      </c>
      <c r="Y86" s="1">
        <v>13.8596</v>
      </c>
      <c r="Z86" s="1">
        <v>26.2742</v>
      </c>
      <c r="AA86" s="1">
        <v>16.6052</v>
      </c>
      <c r="AB86" s="1"/>
      <c r="AC86" s="1">
        <f t="shared" si="1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41</v>
      </c>
      <c r="C87" s="1">
        <v>57</v>
      </c>
      <c r="D87" s="1">
        <v>10</v>
      </c>
      <c r="E87" s="1">
        <v>40</v>
      </c>
      <c r="F87" s="1">
        <v>26</v>
      </c>
      <c r="G87" s="6">
        <v>0.4</v>
      </c>
      <c r="H87" s="1">
        <v>55</v>
      </c>
      <c r="I87" s="1" t="s">
        <v>34</v>
      </c>
      <c r="J87" s="1">
        <v>34</v>
      </c>
      <c r="K87" s="1">
        <f t="shared" si="15"/>
        <v>6</v>
      </c>
      <c r="L87" s="1"/>
      <c r="M87" s="1"/>
      <c r="N87" s="1">
        <v>0</v>
      </c>
      <c r="O87" s="1"/>
      <c r="P87" s="1">
        <f t="shared" si="17"/>
        <v>8</v>
      </c>
      <c r="Q87" s="5">
        <f t="shared" si="20"/>
        <v>54</v>
      </c>
      <c r="R87" s="5"/>
      <c r="S87" s="1"/>
      <c r="T87" s="1">
        <f t="shared" si="18"/>
        <v>10</v>
      </c>
      <c r="U87" s="1">
        <f t="shared" si="19"/>
        <v>3.25</v>
      </c>
      <c r="V87" s="1">
        <v>2</v>
      </c>
      <c r="W87" s="1">
        <v>2.2000000000000002</v>
      </c>
      <c r="X87" s="1">
        <v>6.8</v>
      </c>
      <c r="Y87" s="1">
        <v>6.6</v>
      </c>
      <c r="Z87" s="1">
        <v>0</v>
      </c>
      <c r="AA87" s="1">
        <v>8.8000000000000007</v>
      </c>
      <c r="AB87" s="1"/>
      <c r="AC87" s="1">
        <f t="shared" si="16"/>
        <v>22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127</v>
      </c>
      <c r="B88" s="1" t="s">
        <v>33</v>
      </c>
      <c r="C88" s="1">
        <v>130.947</v>
      </c>
      <c r="D88" s="1">
        <v>451.10399999999998</v>
      </c>
      <c r="E88" s="1">
        <v>241.31100000000001</v>
      </c>
      <c r="F88" s="1">
        <v>293.185</v>
      </c>
      <c r="G88" s="6">
        <v>1</v>
      </c>
      <c r="H88" s="1">
        <v>55</v>
      </c>
      <c r="I88" s="1" t="s">
        <v>34</v>
      </c>
      <c r="J88" s="1">
        <v>269.2</v>
      </c>
      <c r="K88" s="1">
        <f t="shared" si="15"/>
        <v>-27.888999999999982</v>
      </c>
      <c r="L88" s="1"/>
      <c r="M88" s="1"/>
      <c r="N88" s="1">
        <v>74.91559999999987</v>
      </c>
      <c r="O88" s="1">
        <v>80</v>
      </c>
      <c r="P88" s="1">
        <f t="shared" si="17"/>
        <v>48.2622</v>
      </c>
      <c r="Q88" s="5">
        <f t="shared" si="20"/>
        <v>34.521400000000142</v>
      </c>
      <c r="R88" s="5"/>
      <c r="S88" s="1"/>
      <c r="T88" s="1">
        <f t="shared" si="18"/>
        <v>10</v>
      </c>
      <c r="U88" s="1">
        <f t="shared" si="19"/>
        <v>9.2847114304776799</v>
      </c>
      <c r="V88" s="1">
        <v>52.556800000000003</v>
      </c>
      <c r="W88" s="1">
        <v>53.352600000000002</v>
      </c>
      <c r="X88" s="1">
        <v>42.586200000000012</v>
      </c>
      <c r="Y88" s="1">
        <v>57.636600000000001</v>
      </c>
      <c r="Z88" s="1">
        <v>78.256600000000006</v>
      </c>
      <c r="AA88" s="1">
        <v>63.022399999999998</v>
      </c>
      <c r="AB88" s="1"/>
      <c r="AC88" s="1">
        <f t="shared" si="16"/>
        <v>35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3" t="s">
        <v>128</v>
      </c>
      <c r="B89" s="13" t="s">
        <v>41</v>
      </c>
      <c r="C89" s="13"/>
      <c r="D89" s="13"/>
      <c r="E89" s="13"/>
      <c r="F89" s="13"/>
      <c r="G89" s="14">
        <v>0</v>
      </c>
      <c r="H89" s="13"/>
      <c r="I89" s="13" t="s">
        <v>34</v>
      </c>
      <c r="J89" s="13"/>
      <c r="K89" s="13">
        <f t="shared" si="15"/>
        <v>0</v>
      </c>
      <c r="L89" s="13"/>
      <c r="M89" s="13"/>
      <c r="N89" s="13"/>
      <c r="O89" s="13"/>
      <c r="P89" s="13">
        <f t="shared" si="17"/>
        <v>0</v>
      </c>
      <c r="Q89" s="15"/>
      <c r="R89" s="15"/>
      <c r="S89" s="13"/>
      <c r="T89" s="13" t="e">
        <f t="shared" si="18"/>
        <v>#DIV/0!</v>
      </c>
      <c r="U89" s="13" t="e">
        <f t="shared" si="19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 t="s">
        <v>129</v>
      </c>
      <c r="AC89" s="13">
        <f t="shared" si="1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130</v>
      </c>
      <c r="B90" s="1" t="s">
        <v>41</v>
      </c>
      <c r="C90" s="1">
        <v>21</v>
      </c>
      <c r="D90" s="1">
        <v>20</v>
      </c>
      <c r="E90" s="1">
        <v>3</v>
      </c>
      <c r="F90" s="1">
        <v>38</v>
      </c>
      <c r="G90" s="6">
        <v>0.4</v>
      </c>
      <c r="H90" s="1">
        <v>55</v>
      </c>
      <c r="I90" s="1" t="s">
        <v>34</v>
      </c>
      <c r="J90" s="1">
        <v>17</v>
      </c>
      <c r="K90" s="1">
        <f t="shared" si="15"/>
        <v>-14</v>
      </c>
      <c r="L90" s="1"/>
      <c r="M90" s="1"/>
      <c r="N90" s="1">
        <v>0</v>
      </c>
      <c r="O90" s="1"/>
      <c r="P90" s="1">
        <f t="shared" si="17"/>
        <v>0.6</v>
      </c>
      <c r="Q90" s="5"/>
      <c r="R90" s="5"/>
      <c r="S90" s="1"/>
      <c r="T90" s="1">
        <f t="shared" si="18"/>
        <v>63.333333333333336</v>
      </c>
      <c r="U90" s="1">
        <f t="shared" si="19"/>
        <v>63.333333333333336</v>
      </c>
      <c r="V90" s="1">
        <v>2.6</v>
      </c>
      <c r="W90" s="1">
        <v>3.6</v>
      </c>
      <c r="X90" s="1">
        <v>4.4000000000000004</v>
      </c>
      <c r="Y90" s="1">
        <v>3.8</v>
      </c>
      <c r="Z90" s="1">
        <v>0.8</v>
      </c>
      <c r="AA90" s="1">
        <v>0.2</v>
      </c>
      <c r="AB90" s="20" t="s">
        <v>144</v>
      </c>
      <c r="AC90" s="1">
        <f t="shared" si="16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33</v>
      </c>
      <c r="C91" s="1">
        <v>435.96300000000002</v>
      </c>
      <c r="D91" s="1">
        <v>203.18199999999999</v>
      </c>
      <c r="E91" s="1">
        <v>444.23700000000002</v>
      </c>
      <c r="F91" s="1">
        <v>143.67099999999999</v>
      </c>
      <c r="G91" s="6">
        <v>1</v>
      </c>
      <c r="H91" s="1">
        <v>50</v>
      </c>
      <c r="I91" s="1" t="s">
        <v>34</v>
      </c>
      <c r="J91" s="1">
        <v>411.4</v>
      </c>
      <c r="K91" s="1">
        <f t="shared" si="15"/>
        <v>32.837000000000046</v>
      </c>
      <c r="L91" s="1"/>
      <c r="M91" s="1"/>
      <c r="N91" s="1">
        <v>134.03219999999999</v>
      </c>
      <c r="O91" s="1">
        <v>150</v>
      </c>
      <c r="P91" s="1">
        <f t="shared" si="17"/>
        <v>88.847400000000007</v>
      </c>
      <c r="Q91" s="5">
        <f t="shared" ref="Q91" si="21">10*P91-O91-N91-F91</f>
        <v>460.77080000000007</v>
      </c>
      <c r="R91" s="5"/>
      <c r="S91" s="1"/>
      <c r="T91" s="1">
        <f t="shared" si="18"/>
        <v>10</v>
      </c>
      <c r="U91" s="1">
        <f t="shared" si="19"/>
        <v>4.8139078915083608</v>
      </c>
      <c r="V91" s="1">
        <v>63.6616</v>
      </c>
      <c r="W91" s="1">
        <v>52.2256</v>
      </c>
      <c r="X91" s="1">
        <v>65.419200000000004</v>
      </c>
      <c r="Y91" s="1">
        <v>78.766400000000004</v>
      </c>
      <c r="Z91" s="1">
        <v>63.679400000000001</v>
      </c>
      <c r="AA91" s="1">
        <v>43.526000000000003</v>
      </c>
      <c r="AB91" s="1"/>
      <c r="AC91" s="1">
        <f t="shared" si="16"/>
        <v>461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3" t="s">
        <v>132</v>
      </c>
      <c r="B92" s="13" t="s">
        <v>41</v>
      </c>
      <c r="C92" s="13"/>
      <c r="D92" s="13"/>
      <c r="E92" s="13">
        <v>-4</v>
      </c>
      <c r="F92" s="13"/>
      <c r="G92" s="14">
        <v>0</v>
      </c>
      <c r="H92" s="13">
        <v>30</v>
      </c>
      <c r="I92" s="13" t="s">
        <v>34</v>
      </c>
      <c r="J92" s="13"/>
      <c r="K92" s="13">
        <f t="shared" si="15"/>
        <v>-4</v>
      </c>
      <c r="L92" s="13"/>
      <c r="M92" s="13"/>
      <c r="N92" s="13"/>
      <c r="O92" s="13"/>
      <c r="P92" s="13">
        <f t="shared" si="17"/>
        <v>-0.8</v>
      </c>
      <c r="Q92" s="15"/>
      <c r="R92" s="15"/>
      <c r="S92" s="13"/>
      <c r="T92" s="13">
        <f t="shared" si="18"/>
        <v>0</v>
      </c>
      <c r="U92" s="13">
        <f t="shared" si="19"/>
        <v>0</v>
      </c>
      <c r="V92" s="13">
        <v>0</v>
      </c>
      <c r="W92" s="13">
        <v>0</v>
      </c>
      <c r="X92" s="13">
        <v>2.6</v>
      </c>
      <c r="Y92" s="13">
        <v>3.2</v>
      </c>
      <c r="Z92" s="13">
        <v>5.2</v>
      </c>
      <c r="AA92" s="13">
        <v>4.5999999999999996</v>
      </c>
      <c r="AB92" s="13" t="s">
        <v>72</v>
      </c>
      <c r="AC92" s="13">
        <f t="shared" si="16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3" t="s">
        <v>133</v>
      </c>
      <c r="B93" s="13" t="s">
        <v>41</v>
      </c>
      <c r="C93" s="13"/>
      <c r="D93" s="13"/>
      <c r="E93" s="13">
        <v>-8</v>
      </c>
      <c r="F93" s="13"/>
      <c r="G93" s="14">
        <v>0</v>
      </c>
      <c r="H93" s="13">
        <v>30</v>
      </c>
      <c r="I93" s="13" t="s">
        <v>34</v>
      </c>
      <c r="J93" s="13"/>
      <c r="K93" s="13">
        <f t="shared" si="15"/>
        <v>-8</v>
      </c>
      <c r="L93" s="13"/>
      <c r="M93" s="13"/>
      <c r="N93" s="13"/>
      <c r="O93" s="13"/>
      <c r="P93" s="13">
        <f t="shared" si="17"/>
        <v>-1.6</v>
      </c>
      <c r="Q93" s="15"/>
      <c r="R93" s="15"/>
      <c r="S93" s="13"/>
      <c r="T93" s="13">
        <f t="shared" si="18"/>
        <v>0</v>
      </c>
      <c r="U93" s="13">
        <f t="shared" si="19"/>
        <v>0</v>
      </c>
      <c r="V93" s="13">
        <v>0.4</v>
      </c>
      <c r="W93" s="13">
        <v>0.4</v>
      </c>
      <c r="X93" s="13">
        <v>5.2</v>
      </c>
      <c r="Y93" s="13">
        <v>6.4</v>
      </c>
      <c r="Z93" s="13">
        <v>5.4</v>
      </c>
      <c r="AA93" s="13">
        <v>4.2</v>
      </c>
      <c r="AB93" s="13" t="s">
        <v>72</v>
      </c>
      <c r="AC93" s="13">
        <f t="shared" si="16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33</v>
      </c>
      <c r="C94" s="1"/>
      <c r="D94" s="1">
        <v>1656.17</v>
      </c>
      <c r="E94" s="16">
        <f>E27</f>
        <v>1880.963</v>
      </c>
      <c r="F94" s="16">
        <f>1656.17+F27</f>
        <v>3547.69</v>
      </c>
      <c r="G94" s="6">
        <v>1</v>
      </c>
      <c r="H94" s="1">
        <v>60</v>
      </c>
      <c r="I94" s="1" t="s">
        <v>135</v>
      </c>
      <c r="J94" s="1"/>
      <c r="K94" s="1">
        <f t="shared" si="15"/>
        <v>1880.963</v>
      </c>
      <c r="L94" s="1"/>
      <c r="M94" s="1"/>
      <c r="N94" s="1">
        <v>376.85890000000018</v>
      </c>
      <c r="O94" s="1">
        <v>500</v>
      </c>
      <c r="P94" s="1">
        <f t="shared" si="17"/>
        <v>376.19259999999997</v>
      </c>
      <c r="Q94" s="5"/>
      <c r="R94" s="5"/>
      <c r="S94" s="1"/>
      <c r="T94" s="1">
        <f t="shared" si="18"/>
        <v>11.761392701504496</v>
      </c>
      <c r="U94" s="1">
        <f t="shared" si="19"/>
        <v>11.761392701504496</v>
      </c>
      <c r="V94" s="1">
        <v>382.91460000000001</v>
      </c>
      <c r="W94" s="1">
        <v>437.19940000000003</v>
      </c>
      <c r="X94" s="1">
        <v>0</v>
      </c>
      <c r="Y94" s="1">
        <v>0</v>
      </c>
      <c r="Z94" s="1">
        <v>0</v>
      </c>
      <c r="AA94" s="1">
        <v>0</v>
      </c>
      <c r="AB94" s="1" t="s">
        <v>58</v>
      </c>
      <c r="AC94" s="1">
        <f t="shared" si="1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136</v>
      </c>
      <c r="B95" s="10" t="s">
        <v>33</v>
      </c>
      <c r="C95" s="10">
        <v>217.155</v>
      </c>
      <c r="D95" s="10">
        <v>2845.0549999999998</v>
      </c>
      <c r="E95" s="16">
        <v>888.27200000000005</v>
      </c>
      <c r="F95" s="16">
        <v>2173.0500000000002</v>
      </c>
      <c r="G95" s="11">
        <v>0</v>
      </c>
      <c r="H95" s="10">
        <v>60</v>
      </c>
      <c r="I95" s="10" t="s">
        <v>110</v>
      </c>
      <c r="J95" s="10">
        <v>942.5</v>
      </c>
      <c r="K95" s="10">
        <f t="shared" si="15"/>
        <v>-54.227999999999952</v>
      </c>
      <c r="L95" s="10"/>
      <c r="M95" s="10"/>
      <c r="N95" s="10"/>
      <c r="O95" s="10"/>
      <c r="P95" s="10">
        <f t="shared" si="17"/>
        <v>177.65440000000001</v>
      </c>
      <c r="Q95" s="12"/>
      <c r="R95" s="12"/>
      <c r="S95" s="10"/>
      <c r="T95" s="10">
        <f t="shared" si="18"/>
        <v>12.231895185258569</v>
      </c>
      <c r="U95" s="10">
        <f t="shared" si="19"/>
        <v>12.231895185258569</v>
      </c>
      <c r="V95" s="10">
        <v>42.6706</v>
      </c>
      <c r="W95" s="10">
        <v>96.997600000000006</v>
      </c>
      <c r="X95" s="10">
        <v>504.19200000000001</v>
      </c>
      <c r="Y95" s="10">
        <v>498.40660000000003</v>
      </c>
      <c r="Z95" s="10">
        <v>642.41679999999997</v>
      </c>
      <c r="AA95" s="10">
        <v>812.28539999999998</v>
      </c>
      <c r="AB95" s="10" t="s">
        <v>58</v>
      </c>
      <c r="AC95" s="10">
        <f t="shared" si="1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137</v>
      </c>
      <c r="B96" s="1" t="s">
        <v>41</v>
      </c>
      <c r="C96" s="1">
        <v>20</v>
      </c>
      <c r="D96" s="1">
        <v>20</v>
      </c>
      <c r="E96" s="16">
        <f>25+E100</f>
        <v>29</v>
      </c>
      <c r="F96" s="1">
        <v>15</v>
      </c>
      <c r="G96" s="6">
        <v>0.1</v>
      </c>
      <c r="H96" s="1">
        <v>60</v>
      </c>
      <c r="I96" s="1" t="s">
        <v>34</v>
      </c>
      <c r="J96" s="1">
        <v>23</v>
      </c>
      <c r="K96" s="1">
        <f t="shared" si="15"/>
        <v>6</v>
      </c>
      <c r="L96" s="1"/>
      <c r="M96" s="1"/>
      <c r="N96" s="1">
        <v>0</v>
      </c>
      <c r="O96" s="1"/>
      <c r="P96" s="1">
        <f t="shared" si="17"/>
        <v>5.8</v>
      </c>
      <c r="Q96" s="5">
        <f t="shared" ref="Q96:Q98" si="22">10*P96-O96-N96-F96</f>
        <v>43</v>
      </c>
      <c r="R96" s="5"/>
      <c r="S96" s="1"/>
      <c r="T96" s="1">
        <f t="shared" si="18"/>
        <v>10</v>
      </c>
      <c r="U96" s="1">
        <f t="shared" si="19"/>
        <v>2.5862068965517242</v>
      </c>
      <c r="V96" s="1">
        <v>2</v>
      </c>
      <c r="W96" s="1">
        <v>2.4</v>
      </c>
      <c r="X96" s="1">
        <v>5.2</v>
      </c>
      <c r="Y96" s="1">
        <v>4.8</v>
      </c>
      <c r="Z96" s="1">
        <v>4.4000000000000004</v>
      </c>
      <c r="AA96" s="1">
        <v>3.6</v>
      </c>
      <c r="AB96" s="19" t="s">
        <v>145</v>
      </c>
      <c r="AC96" s="1">
        <f t="shared" si="16"/>
        <v>4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138</v>
      </c>
      <c r="B97" s="1" t="s">
        <v>33</v>
      </c>
      <c r="C97" s="1">
        <v>2431.6129999999998</v>
      </c>
      <c r="D97" s="1">
        <v>2222.8249999999998</v>
      </c>
      <c r="E97" s="16">
        <f>1980.606+E95</f>
        <v>2868.8780000000002</v>
      </c>
      <c r="F97" s="16">
        <f>2021.168+F95</f>
        <v>4194.2179999999998</v>
      </c>
      <c r="G97" s="6">
        <v>1</v>
      </c>
      <c r="H97" s="1">
        <v>60</v>
      </c>
      <c r="I97" s="1" t="s">
        <v>34</v>
      </c>
      <c r="J97" s="1">
        <v>2031.3</v>
      </c>
      <c r="K97" s="1">
        <f t="shared" si="15"/>
        <v>837.5780000000002</v>
      </c>
      <c r="L97" s="1"/>
      <c r="M97" s="1"/>
      <c r="N97" s="1">
        <v>700</v>
      </c>
      <c r="O97" s="1">
        <v>1100</v>
      </c>
      <c r="P97" s="1">
        <f t="shared" si="17"/>
        <v>573.77560000000005</v>
      </c>
      <c r="Q97" s="5"/>
      <c r="R97" s="5"/>
      <c r="S97" s="1"/>
      <c r="T97" s="1">
        <f t="shared" si="18"/>
        <v>10.446972649237784</v>
      </c>
      <c r="U97" s="1">
        <f t="shared" si="19"/>
        <v>10.446972649237784</v>
      </c>
      <c r="V97" s="1">
        <v>695.29240000000004</v>
      </c>
      <c r="W97" s="1">
        <v>741.30439999999999</v>
      </c>
      <c r="X97" s="1">
        <v>639.10580000000004</v>
      </c>
      <c r="Y97" s="1">
        <v>540.70579999999995</v>
      </c>
      <c r="Z97" s="1">
        <v>0</v>
      </c>
      <c r="AA97" s="1">
        <v>0</v>
      </c>
      <c r="AB97" s="1" t="s">
        <v>58</v>
      </c>
      <c r="AC97" s="1">
        <f t="shared" si="16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8" t="s">
        <v>139</v>
      </c>
      <c r="B98" s="1" t="s">
        <v>33</v>
      </c>
      <c r="C98" s="1"/>
      <c r="D98" s="1"/>
      <c r="E98" s="16">
        <f>E26</f>
        <v>2267.0210000000002</v>
      </c>
      <c r="F98" s="16">
        <f>F26</f>
        <v>1800.595</v>
      </c>
      <c r="G98" s="6">
        <v>1</v>
      </c>
      <c r="H98" s="1">
        <v>60</v>
      </c>
      <c r="I98" s="1" t="s">
        <v>135</v>
      </c>
      <c r="J98" s="1"/>
      <c r="K98" s="1">
        <f t="shared" si="15"/>
        <v>2267.0210000000002</v>
      </c>
      <c r="L98" s="1"/>
      <c r="M98" s="1"/>
      <c r="N98" s="1">
        <v>650</v>
      </c>
      <c r="O98" s="1">
        <v>950</v>
      </c>
      <c r="P98" s="1">
        <f t="shared" si="17"/>
        <v>453.40420000000006</v>
      </c>
      <c r="Q98" s="5">
        <f t="shared" si="22"/>
        <v>1133.4470000000003</v>
      </c>
      <c r="R98" s="5"/>
      <c r="S98" s="1"/>
      <c r="T98" s="1">
        <f t="shared" si="18"/>
        <v>10</v>
      </c>
      <c r="U98" s="1">
        <f t="shared" si="19"/>
        <v>7.5001400516360457</v>
      </c>
      <c r="V98" s="1">
        <v>526.00720000000001</v>
      </c>
      <c r="W98" s="1">
        <v>537.6816</v>
      </c>
      <c r="X98" s="1">
        <v>0</v>
      </c>
      <c r="Y98" s="1">
        <v>0</v>
      </c>
      <c r="Z98" s="1">
        <v>0</v>
      </c>
      <c r="AA98" s="1">
        <v>0</v>
      </c>
      <c r="AB98" s="1" t="s">
        <v>58</v>
      </c>
      <c r="AC98" s="1">
        <f t="shared" si="16"/>
        <v>1133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140</v>
      </c>
      <c r="B99" s="1" t="s">
        <v>41</v>
      </c>
      <c r="C99" s="1">
        <v>30</v>
      </c>
      <c r="D99" s="1"/>
      <c r="E99" s="1">
        <v>9</v>
      </c>
      <c r="F99" s="1">
        <v>21</v>
      </c>
      <c r="G99" s="6">
        <v>0.2</v>
      </c>
      <c r="H99" s="1">
        <v>30</v>
      </c>
      <c r="I99" s="1" t="s">
        <v>34</v>
      </c>
      <c r="J99" s="1">
        <v>17</v>
      </c>
      <c r="K99" s="1">
        <f t="shared" ref="K99:K100" si="23">E99-J99</f>
        <v>-8</v>
      </c>
      <c r="L99" s="1"/>
      <c r="M99" s="1"/>
      <c r="N99" s="1">
        <v>0</v>
      </c>
      <c r="O99" s="1"/>
      <c r="P99" s="1">
        <f t="shared" si="17"/>
        <v>1.8</v>
      </c>
      <c r="Q99" s="5"/>
      <c r="R99" s="5"/>
      <c r="S99" s="1"/>
      <c r="T99" s="1">
        <f t="shared" si="18"/>
        <v>11.666666666666666</v>
      </c>
      <c r="U99" s="1">
        <f t="shared" si="19"/>
        <v>11.666666666666666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141</v>
      </c>
      <c r="AC99" s="1">
        <f t="shared" si="16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142</v>
      </c>
      <c r="B100" s="10" t="s">
        <v>41</v>
      </c>
      <c r="C100" s="10">
        <v>26</v>
      </c>
      <c r="D100" s="10"/>
      <c r="E100" s="16">
        <v>4</v>
      </c>
      <c r="F100" s="10"/>
      <c r="G100" s="11">
        <v>0</v>
      </c>
      <c r="H100" s="10" t="e">
        <v>#N/A</v>
      </c>
      <c r="I100" s="10" t="s">
        <v>110</v>
      </c>
      <c r="J100" s="10">
        <v>4</v>
      </c>
      <c r="K100" s="10">
        <f t="shared" si="23"/>
        <v>0</v>
      </c>
      <c r="L100" s="10"/>
      <c r="M100" s="10"/>
      <c r="N100" s="10"/>
      <c r="O100" s="10"/>
      <c r="P100" s="10">
        <f t="shared" si="17"/>
        <v>0.8</v>
      </c>
      <c r="Q100" s="12"/>
      <c r="R100" s="12"/>
      <c r="S100" s="10"/>
      <c r="T100" s="10">
        <f t="shared" si="18"/>
        <v>0</v>
      </c>
      <c r="U100" s="10">
        <f t="shared" si="19"/>
        <v>0</v>
      </c>
      <c r="V100" s="10">
        <v>2</v>
      </c>
      <c r="W100" s="10">
        <v>2.4</v>
      </c>
      <c r="X100" s="10">
        <v>0</v>
      </c>
      <c r="Y100" s="10">
        <v>0</v>
      </c>
      <c r="Z100" s="10">
        <v>0</v>
      </c>
      <c r="AA100" s="10">
        <v>0</v>
      </c>
      <c r="AB100" s="10" t="s">
        <v>143</v>
      </c>
      <c r="AC100" s="10">
        <f t="shared" si="16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C100" xr:uid="{DA12CFD0-E0CA-43AF-BE10-40BACC5DBB3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2024-06-26T13:29:18Z</dcterms:created>
  <dcterms:modified xsi:type="dcterms:W3CDTF">2024-06-26T13:47:23Z</dcterms:modified>
</cp:coreProperties>
</file>