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35D2217-2979-4672-9E3D-7765E20943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BN272" i="1"/>
  <c r="BL272" i="1"/>
  <c r="X272" i="1"/>
  <c r="X277" i="1" s="1"/>
  <c r="O272" i="1"/>
  <c r="W270" i="1"/>
  <c r="W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70" i="1" s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6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Y122" i="1"/>
  <c r="BM122" i="1"/>
  <c r="Y124" i="1"/>
  <c r="BM124" i="1"/>
  <c r="X125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H9" i="1"/>
  <c r="X24" i="1"/>
  <c r="X58" i="1"/>
  <c r="X81" i="1"/>
  <c r="X135" i="1"/>
  <c r="X146" i="1"/>
  <c r="X159" i="1"/>
  <c r="I566" i="1"/>
  <c r="X164" i="1"/>
  <c r="Y163" i="1"/>
  <c r="BM163" i="1"/>
  <c r="X169" i="1"/>
  <c r="BO173" i="1"/>
  <c r="BM173" i="1"/>
  <c r="Y173" i="1"/>
  <c r="Y180" i="1" s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X205" i="1"/>
  <c r="BO210" i="1"/>
  <c r="BM210" i="1"/>
  <c r="Y210" i="1"/>
  <c r="Y216" i="1" s="1"/>
  <c r="BO214" i="1"/>
  <c r="BM214" i="1"/>
  <c r="Y214" i="1"/>
  <c r="BO228" i="1"/>
  <c r="BM228" i="1"/>
  <c r="Y228" i="1"/>
  <c r="X232" i="1"/>
  <c r="N566" i="1"/>
  <c r="L566" i="1"/>
  <c r="X250" i="1"/>
  <c r="X249" i="1"/>
  <c r="BO236" i="1"/>
  <c r="BM236" i="1"/>
  <c r="Y236" i="1"/>
  <c r="BO238" i="1"/>
  <c r="BM238" i="1"/>
  <c r="Y238" i="1"/>
  <c r="J566" i="1"/>
  <c r="X217" i="1"/>
  <c r="Y242" i="1"/>
  <c r="BM242" i="1"/>
  <c r="Y244" i="1"/>
  <c r="BM244" i="1"/>
  <c r="Y246" i="1"/>
  <c r="BM246" i="1"/>
  <c r="Y248" i="1"/>
  <c r="BM248" i="1"/>
  <c r="Y252" i="1"/>
  <c r="Y256" i="1" s="1"/>
  <c r="BM252" i="1"/>
  <c r="BO252" i="1"/>
  <c r="Y254" i="1"/>
  <c r="BM254" i="1"/>
  <c r="X257" i="1"/>
  <c r="Y260" i="1"/>
  <c r="Y269" i="1" s="1"/>
  <c r="BM260" i="1"/>
  <c r="BO260" i="1"/>
  <c r="Y262" i="1"/>
  <c r="BM262" i="1"/>
  <c r="Y264" i="1"/>
  <c r="BM264" i="1"/>
  <c r="Y266" i="1"/>
  <c r="BM266" i="1"/>
  <c r="Y268" i="1"/>
  <c r="BM268" i="1"/>
  <c r="Y272" i="1"/>
  <c r="BM272" i="1"/>
  <c r="BO272" i="1"/>
  <c r="Y273" i="1"/>
  <c r="BM273" i="1"/>
  <c r="Y275" i="1"/>
  <c r="BM275" i="1"/>
  <c r="X276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283" i="1"/>
  <c r="BO279" i="1"/>
  <c r="BM279" i="1"/>
  <c r="Y279" i="1"/>
  <c r="Y282" i="1" s="1"/>
  <c r="X282" i="1"/>
  <c r="Y288" i="1"/>
  <c r="BO286" i="1"/>
  <c r="BM286" i="1"/>
  <c r="Y286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Y380" i="1" s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Y499" i="1" s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47" i="1" l="1"/>
  <c r="Y505" i="1"/>
  <c r="Y439" i="1"/>
  <c r="Y459" i="1"/>
  <c r="Y372" i="1"/>
  <c r="Y353" i="1"/>
  <c r="Y276" i="1"/>
  <c r="Y116" i="1"/>
  <c r="Y98" i="1"/>
  <c r="X556" i="1"/>
  <c r="X558" i="1"/>
  <c r="Y531" i="1"/>
  <c r="Y414" i="1"/>
  <c r="Y408" i="1"/>
  <c r="Y249" i="1"/>
  <c r="X560" i="1"/>
  <c r="Y232" i="1"/>
  <c r="Y164" i="1"/>
  <c r="Y561" i="1" s="1"/>
  <c r="X557" i="1"/>
  <c r="X559" i="1" s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<sst xmlns="http://schemas.openxmlformats.org/spreadsheetml/2006/main" count="2457" uniqueCount="829">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</sst>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4" zoomScaleNormal="100" zoomScaleSheetLayoutView="100" workbookViewId="0">
      <selection activeCell="AB564" sqref="AB564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80</v>
      </c>
      <c r="X193" s="389">
        <f t="shared" si="44"/>
        <v>81.599999999999994</v>
      </c>
      <c r="Y193" s="36">
        <f>IFERROR(IF(X193=0,"",ROUNDUP(X193/H193,0)*0.00753),"")</f>
        <v>0.25602000000000003</v>
      </c>
      <c r="Z193" s="56"/>
      <c r="AA193" s="57"/>
      <c r="AE193" s="64"/>
      <c r="BB193" s="176" t="s">
        <v>1</v>
      </c>
      <c r="BL193" s="64">
        <f t="shared" si="45"/>
        <v>89.666666666666671</v>
      </c>
      <c r="BM193" s="64">
        <f t="shared" si="46"/>
        <v>91.46</v>
      </c>
      <c r="BN193" s="64">
        <f t="shared" si="47"/>
        <v>0.21367521367521369</v>
      </c>
      <c r="BO193" s="64">
        <f t="shared" si="48"/>
        <v>0.21794871794871795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120</v>
      </c>
      <c r="X194" s="389">
        <f t="shared" si="44"/>
        <v>120</v>
      </c>
      <c r="Y194" s="36">
        <f>IFERROR(IF(X194=0,"",ROUNDUP(X194/H194,0)*0.00753),"")</f>
        <v>0.3765</v>
      </c>
      <c r="Z194" s="56"/>
      <c r="AA194" s="57"/>
      <c r="AE194" s="64"/>
      <c r="BB194" s="177" t="s">
        <v>1</v>
      </c>
      <c r="BL194" s="64">
        <f t="shared" si="45"/>
        <v>133.60000000000002</v>
      </c>
      <c r="BM194" s="64">
        <f t="shared" si="46"/>
        <v>133.60000000000002</v>
      </c>
      <c r="BN194" s="64">
        <f t="shared" si="47"/>
        <v>0.32051282051282048</v>
      </c>
      <c r="BO194" s="64">
        <f t="shared" si="48"/>
        <v>0.32051282051282048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160</v>
      </c>
      <c r="X195" s="389">
        <f t="shared" si="44"/>
        <v>160.79999999999998</v>
      </c>
      <c r="Y195" s="36">
        <f>IFERROR(IF(X195=0,"",ROUNDUP(X195/H195,0)*0.00753),"")</f>
        <v>0.50451000000000001</v>
      </c>
      <c r="Z195" s="56"/>
      <c r="AA195" s="57"/>
      <c r="AE195" s="64"/>
      <c r="BB195" s="178" t="s">
        <v>1</v>
      </c>
      <c r="BL195" s="64">
        <f t="shared" si="45"/>
        <v>178.13333333333335</v>
      </c>
      <c r="BM195" s="64">
        <f t="shared" si="46"/>
        <v>179.024</v>
      </c>
      <c r="BN195" s="64">
        <f t="shared" si="47"/>
        <v>0.42735042735042739</v>
      </c>
      <c r="BO195" s="64">
        <f t="shared" si="48"/>
        <v>0.42948717948717946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160</v>
      </c>
      <c r="X196" s="389">
        <f t="shared" si="44"/>
        <v>160.79999999999998</v>
      </c>
      <c r="Y196" s="36">
        <f>IFERROR(IF(X196=0,"",ROUNDUP(X196/H196,0)*0.00753),"")</f>
        <v>0.50451000000000001</v>
      </c>
      <c r="Z196" s="56"/>
      <c r="AA196" s="57"/>
      <c r="AE196" s="64"/>
      <c r="BB196" s="179" t="s">
        <v>1</v>
      </c>
      <c r="BL196" s="64">
        <f t="shared" si="45"/>
        <v>178.13333333333335</v>
      </c>
      <c r="BM196" s="64">
        <f t="shared" si="46"/>
        <v>179.024</v>
      </c>
      <c r="BN196" s="64">
        <f t="shared" si="47"/>
        <v>0.42735042735042739</v>
      </c>
      <c r="BO196" s="64">
        <f t="shared" si="48"/>
        <v>0.42948717948717946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80</v>
      </c>
      <c r="X197" s="389">
        <f t="shared" si="44"/>
        <v>81.599999999999994</v>
      </c>
      <c r="Y197" s="36">
        <f>IFERROR(IF(X197=0,"",ROUNDUP(X197/H197,0)*0.00753),"")</f>
        <v>0.25602000000000003</v>
      </c>
      <c r="Z197" s="56"/>
      <c r="AA197" s="57"/>
      <c r="AE197" s="64"/>
      <c r="BB197" s="180" t="s">
        <v>1</v>
      </c>
      <c r="BL197" s="64">
        <f t="shared" si="45"/>
        <v>89.26666666666668</v>
      </c>
      <c r="BM197" s="64">
        <f t="shared" si="46"/>
        <v>91.051999999999992</v>
      </c>
      <c r="BN197" s="64">
        <f t="shared" si="47"/>
        <v>0.21367521367521369</v>
      </c>
      <c r="BO197" s="64">
        <f t="shared" si="48"/>
        <v>0.21794871794871795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250.00000000000003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252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1.8975599999999999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600</v>
      </c>
      <c r="X199" s="390">
        <f>IFERROR(SUM(X183:X197),"0")</f>
        <v>604.79999999999995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300</v>
      </c>
      <c r="X332" s="389">
        <f t="shared" si="75"/>
        <v>300</v>
      </c>
      <c r="Y332" s="36">
        <f>IFERROR(IF(X332=0,"",ROUNDUP(X332/H332,0)*0.02175),"")</f>
        <v>0.43499999999999994</v>
      </c>
      <c r="Z332" s="56"/>
      <c r="AA332" s="57"/>
      <c r="AE332" s="64"/>
      <c r="BB332" s="257" t="s">
        <v>1</v>
      </c>
      <c r="BL332" s="64">
        <f t="shared" si="76"/>
        <v>309.60000000000002</v>
      </c>
      <c r="BM332" s="64">
        <f t="shared" si="77"/>
        <v>309.60000000000002</v>
      </c>
      <c r="BN332" s="64">
        <f t="shared" si="78"/>
        <v>0.41666666666666663</v>
      </c>
      <c r="BO332" s="64">
        <f t="shared" si="79"/>
        <v>0.41666666666666663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900</v>
      </c>
      <c r="X334" s="389">
        <f t="shared" si="75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9" t="s">
        <v>1</v>
      </c>
      <c r="BL334" s="64">
        <f t="shared" si="76"/>
        <v>928.8</v>
      </c>
      <c r="BM334" s="64">
        <f t="shared" si="77"/>
        <v>928.8</v>
      </c>
      <c r="BN334" s="64">
        <f t="shared" si="78"/>
        <v>1.25</v>
      </c>
      <c r="BO334" s="64">
        <f t="shared" si="79"/>
        <v>1.25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80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80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1.7399999999999998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1200</v>
      </c>
      <c r="X340" s="390">
        <f>IFERROR(SUM(X328:X338),"0")</f>
        <v>1200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0</v>
      </c>
      <c r="X342" s="389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0</v>
      </c>
      <c r="X346" s="390">
        <f>IFERROR(X342/H342,"0")+IFERROR(X343/H343,"0")+IFERROR(X344/H344,"0")+IFERROR(X345/H345,"0")</f>
        <v>0</v>
      </c>
      <c r="Y346" s="390">
        <f>IFERROR(IF(Y342="",0,Y342),"0")+IFERROR(IF(Y343="",0,Y343),"0")+IFERROR(IF(Y344="",0,Y344),"0")+IFERROR(IF(Y345="",0,Y345),"0")</f>
        <v>0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0</v>
      </c>
      <c r="X347" s="390">
        <f>IFERROR(SUM(X342:X345),"0")</f>
        <v>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300</v>
      </c>
      <c r="X375" s="389">
        <f>IFERROR(IF(W375="",0,CEILING((W375/$H375),1)*$H375),"")</f>
        <v>304.2</v>
      </c>
      <c r="Y375" s="36">
        <f>IFERROR(IF(X375=0,"",ROUNDUP(X375/H375,0)*0.02175),"")</f>
        <v>0.84824999999999995</v>
      </c>
      <c r="Z375" s="56"/>
      <c r="AA375" s="57"/>
      <c r="AE375" s="64"/>
      <c r="BB375" s="281" t="s">
        <v>1</v>
      </c>
      <c r="BL375" s="64">
        <f>IFERROR(W375*I375/H375,"0")</f>
        <v>321.69230769230774</v>
      </c>
      <c r="BM375" s="64">
        <f>IFERROR(X375*I375/H375,"0")</f>
        <v>326.19600000000003</v>
      </c>
      <c r="BN375" s="64">
        <f>IFERROR(1/J375*(W375/H375),"0")</f>
        <v>0.6868131868131867</v>
      </c>
      <c r="BO375" s="64">
        <f>IFERROR(1/J375*(X375/H375),"0")</f>
        <v>0.6964285714285714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38.46153846153846</v>
      </c>
      <c r="X380" s="390">
        <f>IFERROR(X375/H375,"0")+IFERROR(X376/H376,"0")+IFERROR(X377/H377,"0")+IFERROR(X378/H378,"0")+IFERROR(X379/H379,"0")</f>
        <v>39</v>
      </c>
      <c r="Y380" s="390">
        <f>IFERROR(IF(Y375="",0,Y375),"0")+IFERROR(IF(Y376="",0,Y376),"0")+IFERROR(IF(Y377="",0,Y377),"0")+IFERROR(IF(Y378="",0,Y378),"0")+IFERROR(IF(Y379="",0,Y379),"0")</f>
        <v>0.84824999999999995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300</v>
      </c>
      <c r="X381" s="390">
        <f>IFERROR(SUM(X375:X379),"0")</f>
        <v>304.2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100</v>
      </c>
      <c r="X475" s="389">
        <f t="shared" si="91"/>
        <v>100.32000000000001</v>
      </c>
      <c r="Y475" s="36">
        <f t="shared" si="92"/>
        <v>0.22724</v>
      </c>
      <c r="Z475" s="56"/>
      <c r="AA475" s="57"/>
      <c r="AE475" s="64"/>
      <c r="BB475" s="329" t="s">
        <v>1</v>
      </c>
      <c r="BL475" s="64">
        <f t="shared" si="93"/>
        <v>106.81818181818181</v>
      </c>
      <c r="BM475" s="64">
        <f t="shared" si="94"/>
        <v>107.16</v>
      </c>
      <c r="BN475" s="64">
        <f t="shared" si="95"/>
        <v>0.18210955710955709</v>
      </c>
      <c r="BO475" s="64">
        <f t="shared" si="96"/>
        <v>0.18269230769230771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18.939393939393938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19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0.22724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100</v>
      </c>
      <c r="X486" s="390">
        <f>IFERROR(SUM(X473:X484),"0")</f>
        <v>100.32000000000001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2200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2209.3200000000002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2335.7104895104899</v>
      </c>
      <c r="X557" s="390">
        <f>IFERROR(SUM(BM22:BM553),"0")</f>
        <v>2345.9159999999997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5</v>
      </c>
      <c r="X558" s="38">
        <f>ROUNDUP(SUM(BO22:BO553),0)</f>
        <v>5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2460.7104895104899</v>
      </c>
      <c r="X559" s="390">
        <f>GrossWeightTotalR+PalletQtyTotalR*25</f>
        <v>2470.9159999999997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387.40093240093239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390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4.71305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604.79999999999995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1200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304.2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100.32000000000001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