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CADE7CD-2145-4C9A-9F43-4962F9AD0B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X392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566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BO227" i="1"/>
  <c r="BN227" i="1"/>
  <c r="BM227" i="1"/>
  <c r="BL227" i="1"/>
  <c r="Y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X198" i="1" s="1"/>
  <c r="O183" i="1"/>
  <c r="W181" i="1"/>
  <c r="W180" i="1"/>
  <c r="BO179" i="1"/>
  <c r="BN179" i="1"/>
  <c r="BM179" i="1"/>
  <c r="BL179" i="1"/>
  <c r="Y179" i="1"/>
  <c r="X179" i="1"/>
  <c r="BO178" i="1"/>
  <c r="BN178" i="1"/>
  <c r="BM178" i="1"/>
  <c r="BL178" i="1"/>
  <c r="Y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X181" i="1" s="1"/>
  <c r="O172" i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BO143" i="1" s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BO139" i="1"/>
  <c r="BN139" i="1"/>
  <c r="BM139" i="1"/>
  <c r="BL139" i="1"/>
  <c r="Y139" i="1"/>
  <c r="X139" i="1"/>
  <c r="O139" i="1"/>
  <c r="W135" i="1"/>
  <c r="W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W126" i="1"/>
  <c r="W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6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6" i="1" s="1"/>
  <c r="O101" i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9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6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F10" i="1" s="1"/>
  <c r="D7" i="1"/>
  <c r="P6" i="1"/>
  <c r="O2" i="1"/>
  <c r="H9" i="1" l="1"/>
  <c r="A10" i="1"/>
  <c r="X34" i="1"/>
  <c r="X50" i="1"/>
  <c r="X58" i="1"/>
  <c r="F9" i="1"/>
  <c r="J9" i="1"/>
  <c r="Y22" i="1"/>
  <c r="Y24" i="1" s="1"/>
  <c r="BM22" i="1"/>
  <c r="BO22" i="1"/>
  <c r="W560" i="1"/>
  <c r="X25" i="1"/>
  <c r="Y28" i="1"/>
  <c r="Y34" i="1" s="1"/>
  <c r="BM28" i="1"/>
  <c r="Y30" i="1"/>
  <c r="BM30" i="1"/>
  <c r="Y32" i="1"/>
  <c r="BM32" i="1"/>
  <c r="C566" i="1"/>
  <c r="Y48" i="1"/>
  <c r="Y49" i="1" s="1"/>
  <c r="BM48" i="1"/>
  <c r="X49" i="1"/>
  <c r="Y53" i="1"/>
  <c r="Y57" i="1" s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X82" i="1"/>
  <c r="X88" i="1"/>
  <c r="X98" i="1"/>
  <c r="X117" i="1"/>
  <c r="X125" i="1"/>
  <c r="X134" i="1"/>
  <c r="X145" i="1"/>
  <c r="X158" i="1"/>
  <c r="X165" i="1"/>
  <c r="X170" i="1"/>
  <c r="BO167" i="1"/>
  <c r="BM167" i="1"/>
  <c r="Y167" i="1"/>
  <c r="Y169" i="1" s="1"/>
  <c r="BO175" i="1"/>
  <c r="BM175" i="1"/>
  <c r="Y175" i="1"/>
  <c r="BO177" i="1"/>
  <c r="BM177" i="1"/>
  <c r="Y177" i="1"/>
  <c r="BO187" i="1"/>
  <c r="BM187" i="1"/>
  <c r="Y187" i="1"/>
  <c r="BO190" i="1"/>
  <c r="BM190" i="1"/>
  <c r="Y190" i="1"/>
  <c r="BO197" i="1"/>
  <c r="BM197" i="1"/>
  <c r="Y197" i="1"/>
  <c r="X199" i="1"/>
  <c r="X206" i="1"/>
  <c r="BO201" i="1"/>
  <c r="BM201" i="1"/>
  <c r="Y201" i="1"/>
  <c r="Y205" i="1" s="1"/>
  <c r="BO212" i="1"/>
  <c r="BM212" i="1"/>
  <c r="Y212" i="1"/>
  <c r="X216" i="1"/>
  <c r="BO221" i="1"/>
  <c r="BM221" i="1"/>
  <c r="Y221" i="1"/>
  <c r="Y222" i="1" s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0" i="1"/>
  <c r="X257" i="1"/>
  <c r="BO252" i="1"/>
  <c r="BM252" i="1"/>
  <c r="Y252" i="1"/>
  <c r="X256" i="1"/>
  <c r="BO260" i="1"/>
  <c r="BM260" i="1"/>
  <c r="Y260" i="1"/>
  <c r="Y269" i="1" s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BO275" i="1"/>
  <c r="BM275" i="1"/>
  <c r="Y275" i="1"/>
  <c r="X283" i="1"/>
  <c r="BO279" i="1"/>
  <c r="BM279" i="1"/>
  <c r="Y279" i="1"/>
  <c r="X282" i="1"/>
  <c r="BO286" i="1"/>
  <c r="BM286" i="1"/>
  <c r="Y286" i="1"/>
  <c r="Y288" i="1" s="1"/>
  <c r="X288" i="1"/>
  <c r="BO363" i="1"/>
  <c r="BM363" i="1"/>
  <c r="Y363" i="1"/>
  <c r="Y365" i="1" s="1"/>
  <c r="X365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X24" i="1"/>
  <c r="Y78" i="1"/>
  <c r="BM78" i="1"/>
  <c r="Y80" i="1"/>
  <c r="BM80" i="1"/>
  <c r="X81" i="1"/>
  <c r="Y84" i="1"/>
  <c r="BM84" i="1"/>
  <c r="BO84" i="1"/>
  <c r="Y86" i="1"/>
  <c r="BM86" i="1"/>
  <c r="Y92" i="1"/>
  <c r="Y98" i="1" s="1"/>
  <c r="BM92" i="1"/>
  <c r="Y94" i="1"/>
  <c r="BM94" i="1"/>
  <c r="Y96" i="1"/>
  <c r="BM96" i="1"/>
  <c r="Y102" i="1"/>
  <c r="Y116" i="1" s="1"/>
  <c r="BM102" i="1"/>
  <c r="Y104" i="1"/>
  <c r="BM104" i="1"/>
  <c r="Y106" i="1"/>
  <c r="BM106" i="1"/>
  <c r="Y108" i="1"/>
  <c r="BM108" i="1"/>
  <c r="Y111" i="1"/>
  <c r="BM111" i="1"/>
  <c r="Y113" i="1"/>
  <c r="BM113" i="1"/>
  <c r="Y115" i="1"/>
  <c r="BM115" i="1"/>
  <c r="Y119" i="1"/>
  <c r="Y125" i="1" s="1"/>
  <c r="BM119" i="1"/>
  <c r="BO119" i="1"/>
  <c r="Y121" i="1"/>
  <c r="BM121" i="1"/>
  <c r="Y123" i="1"/>
  <c r="BM123" i="1"/>
  <c r="F566" i="1"/>
  <c r="Y130" i="1"/>
  <c r="Y134" i="1" s="1"/>
  <c r="BM130" i="1"/>
  <c r="Y132" i="1"/>
  <c r="BM132" i="1"/>
  <c r="X135" i="1"/>
  <c r="G566" i="1"/>
  <c r="Y142" i="1"/>
  <c r="Y145" i="1" s="1"/>
  <c r="BM142" i="1"/>
  <c r="Y143" i="1"/>
  <c r="BM143" i="1"/>
  <c r="X146" i="1"/>
  <c r="H566" i="1"/>
  <c r="Y150" i="1"/>
  <c r="Y158" i="1" s="1"/>
  <c r="BM150" i="1"/>
  <c r="Y152" i="1"/>
  <c r="BM152" i="1"/>
  <c r="Y154" i="1"/>
  <c r="BM154" i="1"/>
  <c r="Y156" i="1"/>
  <c r="BM156" i="1"/>
  <c r="X159" i="1"/>
  <c r="I566" i="1"/>
  <c r="X164" i="1"/>
  <c r="Y163" i="1"/>
  <c r="Y164" i="1" s="1"/>
  <c r="BM163" i="1"/>
  <c r="X169" i="1"/>
  <c r="BO173" i="1"/>
  <c r="BM173" i="1"/>
  <c r="Y173" i="1"/>
  <c r="Y180" i="1" s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X205" i="1"/>
  <c r="BO210" i="1"/>
  <c r="BM210" i="1"/>
  <c r="Y210" i="1"/>
  <c r="Y216" i="1" s="1"/>
  <c r="BO214" i="1"/>
  <c r="BM214" i="1"/>
  <c r="Y214" i="1"/>
  <c r="X222" i="1"/>
  <c r="BO228" i="1"/>
  <c r="BM228" i="1"/>
  <c r="Y228" i="1"/>
  <c r="X232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X269" i="1"/>
  <c r="BO262" i="1"/>
  <c r="BM262" i="1"/>
  <c r="Y262" i="1"/>
  <c r="BO266" i="1"/>
  <c r="BM266" i="1"/>
  <c r="Y266" i="1"/>
  <c r="BO273" i="1"/>
  <c r="BM273" i="1"/>
  <c r="Y273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X316" i="1"/>
  <c r="BO334" i="1"/>
  <c r="BM334" i="1"/>
  <c r="Y334" i="1"/>
  <c r="BO336" i="1"/>
  <c r="BM336" i="1"/>
  <c r="Y336" i="1"/>
  <c r="X339" i="1"/>
  <c r="BO343" i="1"/>
  <c r="BM343" i="1"/>
  <c r="Y343" i="1"/>
  <c r="Y346" i="1" s="1"/>
  <c r="X347" i="1"/>
  <c r="BO350" i="1"/>
  <c r="BM350" i="1"/>
  <c r="Y350" i="1"/>
  <c r="BO371" i="1"/>
  <c r="BM371" i="1"/>
  <c r="Y371" i="1"/>
  <c r="X373" i="1"/>
  <c r="X381" i="1"/>
  <c r="BO375" i="1"/>
  <c r="BM375" i="1"/>
  <c r="Y375" i="1"/>
  <c r="X380" i="1"/>
  <c r="BO378" i="1"/>
  <c r="BM378" i="1"/>
  <c r="Y378" i="1"/>
  <c r="S566" i="1"/>
  <c r="J566" i="1"/>
  <c r="X217" i="1"/>
  <c r="BO280" i="1"/>
  <c r="BM280" i="1"/>
  <c r="Y280" i="1"/>
  <c r="X289" i="1"/>
  <c r="BO293" i="1"/>
  <c r="BM293" i="1"/>
  <c r="Y293" i="1"/>
  <c r="Y299" i="1" s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Y339" i="1" s="1"/>
  <c r="BO337" i="1"/>
  <c r="BM337" i="1"/>
  <c r="Y337" i="1"/>
  <c r="X346" i="1"/>
  <c r="BO345" i="1"/>
  <c r="BM345" i="1"/>
  <c r="Y345" i="1"/>
  <c r="X354" i="1"/>
  <c r="BO349" i="1"/>
  <c r="BM349" i="1"/>
  <c r="Y349" i="1"/>
  <c r="Y353" i="1" s="1"/>
  <c r="X353" i="1"/>
  <c r="X359" i="1"/>
  <c r="BO356" i="1"/>
  <c r="BM356" i="1"/>
  <c r="Y356" i="1"/>
  <c r="Y358" i="1" s="1"/>
  <c r="BO370" i="1"/>
  <c r="BM370" i="1"/>
  <c r="Y370" i="1"/>
  <c r="Y372" i="1" s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Y414" i="1" s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Y439" i="1" s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Y485" i="1" s="1"/>
  <c r="BO482" i="1"/>
  <c r="BM482" i="1"/>
  <c r="Y482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505" i="1" l="1"/>
  <c r="Y408" i="1"/>
  <c r="Y198" i="1"/>
  <c r="Y282" i="1"/>
  <c r="Y81" i="1"/>
  <c r="X557" i="1"/>
  <c r="Y547" i="1"/>
  <c r="Y531" i="1"/>
  <c r="Y459" i="1"/>
  <c r="Y380" i="1"/>
  <c r="Y315" i="1"/>
  <c r="Y249" i="1"/>
  <c r="Y88" i="1"/>
  <c r="X560" i="1"/>
  <c r="Y276" i="1"/>
  <c r="Y256" i="1"/>
  <c r="Y232" i="1"/>
  <c r="X556" i="1"/>
  <c r="X558" i="1"/>
  <c r="Y561" i="1"/>
  <c r="X559" i="1" l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<sst xmlns="http://schemas.openxmlformats.org/spreadsheetml/2006/main" count="2457" uniqueCount="829">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</sst>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6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2" t="s">
        <v>8</v>
      </c>
      <c r="B5" s="553"/>
      <c r="C5" s="554"/>
      <c r="D5" s="426"/>
      <c r="E5" s="428"/>
      <c r="F5" s="738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7">
        <v>45466</v>
      </c>
      <c r="Q5" s="570"/>
      <c r="S5" s="648" t="s">
        <v>11</v>
      </c>
      <c r="T5" s="444"/>
      <c r="U5" s="649" t="s">
        <v>12</v>
      </c>
      <c r="V5" s="570"/>
      <c r="AA5" s="51"/>
      <c r="AB5" s="51"/>
      <c r="AC5" s="51"/>
    </row>
    <row r="6" spans="1:30" s="381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70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1" customFormat="1" ht="25.5" customHeight="1" x14ac:dyDescent="0.2">
      <c r="A8" s="785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0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9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0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0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72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6"/>
      <c r="Q17" s="476"/>
      <c r="R17" s="476"/>
      <c r="S17" s="477"/>
      <c r="T17" s="767" t="s">
        <v>49</v>
      </c>
      <c r="U17" s="554"/>
      <c r="V17" s="435" t="s">
        <v>50</v>
      </c>
      <c r="W17" s="435" t="s">
        <v>51</v>
      </c>
      <c r="X17" s="794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6" t="s">
        <v>57</v>
      </c>
    </row>
    <row r="18" spans="1:67" ht="14.25" customHeight="1" x14ac:dyDescent="0.2">
      <c r="A18" s="436"/>
      <c r="B18" s="436"/>
      <c r="C18" s="436"/>
      <c r="D18" s="478"/>
      <c r="E18" s="480"/>
      <c r="F18" s="436"/>
      <c r="G18" s="436"/>
      <c r="H18" s="436"/>
      <c r="I18" s="436"/>
      <c r="J18" s="436"/>
      <c r="K18" s="436"/>
      <c r="L18" s="436"/>
      <c r="M18" s="436"/>
      <c r="N18" s="436"/>
      <c r="O18" s="478"/>
      <c r="P18" s="479"/>
      <c r="Q18" s="479"/>
      <c r="R18" s="479"/>
      <c r="S18" s="480"/>
      <c r="T18" s="382" t="s">
        <v>58</v>
      </c>
      <c r="U18" s="382" t="s">
        <v>59</v>
      </c>
      <c r="V18" s="436"/>
      <c r="W18" s="436"/>
      <c r="X18" s="795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3"/>
      <c r="AA20" s="383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3"/>
      <c r="AA45" s="383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750</v>
      </c>
      <c r="X47" s="389">
        <f>IFERROR(IF(W47="",0,CEILING((W47/$H47),1)*$H47),"")</f>
        <v>756</v>
      </c>
      <c r="Y47" s="36">
        <f>IFERROR(IF(X47=0,"",ROUNDUP(X47/H47,0)*0.02175),"")</f>
        <v>1.5225</v>
      </c>
      <c r="Z47" s="56"/>
      <c r="AA47" s="57"/>
      <c r="AE47" s="64"/>
      <c r="BB47" s="76" t="s">
        <v>1</v>
      </c>
      <c r="BL47" s="64">
        <f>IFERROR(W47*I47/H47,"0")</f>
        <v>783.33333333333326</v>
      </c>
      <c r="BM47" s="64">
        <f>IFERROR(X47*I47/H47,"0")</f>
        <v>789.6</v>
      </c>
      <c r="BN47" s="64">
        <f>IFERROR(1/J47*(W47/H47),"0")</f>
        <v>1.2400793650793649</v>
      </c>
      <c r="BO47" s="64">
        <f>IFERROR(1/J47*(X47/H47),"0")</f>
        <v>1.25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69.444444444444443</v>
      </c>
      <c r="X49" s="390">
        <f>IFERROR(X47/H47,"0")+IFERROR(X48/H48,"0")</f>
        <v>70</v>
      </c>
      <c r="Y49" s="390">
        <f>IFERROR(IF(Y47="",0,Y47),"0")+IFERROR(IF(Y48="",0,Y48),"0")</f>
        <v>1.5225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750</v>
      </c>
      <c r="X50" s="390">
        <f>IFERROR(SUM(X47:X48),"0")</f>
        <v>756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3"/>
      <c r="AA51" s="383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530</v>
      </c>
      <c r="X53" s="389">
        <f>IFERROR(IF(W53="",0,CEILING((W53/$H53),1)*$H53),"")</f>
        <v>540</v>
      </c>
      <c r="Y53" s="36">
        <f>IFERROR(IF(X53=0,"",ROUNDUP(X53/H53,0)*0.02175),"")</f>
        <v>1.0874999999999999</v>
      </c>
      <c r="Z53" s="56"/>
      <c r="AA53" s="57"/>
      <c r="AE53" s="64"/>
      <c r="BB53" s="78" t="s">
        <v>1</v>
      </c>
      <c r="BL53" s="64">
        <f>IFERROR(W53*I53/H53,"0")</f>
        <v>553.55555555555543</v>
      </c>
      <c r="BM53" s="64">
        <f>IFERROR(X53*I53/H53,"0")</f>
        <v>564</v>
      </c>
      <c r="BN53" s="64">
        <f>IFERROR(1/J53*(W53/H53),"0")</f>
        <v>0.87632275132275117</v>
      </c>
      <c r="BO53" s="64">
        <f>IFERROR(1/J53*(X53/H53),"0")</f>
        <v>0.89285714285714279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157</v>
      </c>
      <c r="X56" s="389">
        <f>IFERROR(IF(W56="",0,CEILING((W56/$H56),1)*$H56),"")</f>
        <v>160</v>
      </c>
      <c r="Y56" s="36">
        <f>IFERROR(IF(X56=0,"",ROUNDUP(X56/H56,0)*0.00937),"")</f>
        <v>0.37480000000000002</v>
      </c>
      <c r="Z56" s="56"/>
      <c r="AA56" s="57"/>
      <c r="AE56" s="64"/>
      <c r="BB56" s="81" t="s">
        <v>1</v>
      </c>
      <c r="BL56" s="64">
        <f>IFERROR(W56*I56/H56,"0")</f>
        <v>166.42000000000002</v>
      </c>
      <c r="BM56" s="64">
        <f>IFERROR(X56*I56/H56,"0")</f>
        <v>169.60000000000002</v>
      </c>
      <c r="BN56" s="64">
        <f>IFERROR(1/J56*(W56/H56),"0")</f>
        <v>0.32708333333333334</v>
      </c>
      <c r="BO56" s="64">
        <f>IFERROR(1/J56*(X56/H56),"0")</f>
        <v>0.33333333333333331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88.324074074074076</v>
      </c>
      <c r="X57" s="390">
        <f>IFERROR(X53/H53,"0")+IFERROR(X54/H54,"0")+IFERROR(X55/H55,"0")+IFERROR(X56/H56,"0")</f>
        <v>90</v>
      </c>
      <c r="Y57" s="390">
        <f>IFERROR(IF(Y53="",0,Y53),"0")+IFERROR(IF(Y54="",0,Y54),"0")+IFERROR(IF(Y55="",0,Y55),"0")+IFERROR(IF(Y56="",0,Y56),"0")</f>
        <v>1.4622999999999999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687</v>
      </c>
      <c r="X58" s="390">
        <f>IFERROR(SUM(X53:X56),"0")</f>
        <v>700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3"/>
      <c r="AA59" s="383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577</v>
      </c>
      <c r="X63" s="389">
        <f t="shared" si="6"/>
        <v>582.4</v>
      </c>
      <c r="Y63" s="36">
        <f t="shared" si="7"/>
        <v>1.131</v>
      </c>
      <c r="Z63" s="56"/>
      <c r="AA63" s="57"/>
      <c r="AE63" s="64"/>
      <c r="BB63" s="84" t="s">
        <v>1</v>
      </c>
      <c r="BL63" s="64">
        <f t="shared" si="8"/>
        <v>601.7285714285714</v>
      </c>
      <c r="BM63" s="64">
        <f t="shared" si="9"/>
        <v>607.36</v>
      </c>
      <c r="BN63" s="64">
        <f t="shared" si="10"/>
        <v>0.91996173469387754</v>
      </c>
      <c r="BO63" s="64">
        <f t="shared" si="11"/>
        <v>0.92857142857142849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461</v>
      </c>
      <c r="X64" s="389">
        <f t="shared" si="6"/>
        <v>470.4</v>
      </c>
      <c r="Y64" s="36">
        <f t="shared" si="7"/>
        <v>0.91349999999999998</v>
      </c>
      <c r="Z64" s="56"/>
      <c r="AA64" s="57"/>
      <c r="AE64" s="64"/>
      <c r="BB64" s="85" t="s">
        <v>1</v>
      </c>
      <c r="BL64" s="64">
        <f t="shared" si="8"/>
        <v>480.75714285714287</v>
      </c>
      <c r="BM64" s="64">
        <f t="shared" si="9"/>
        <v>490.56</v>
      </c>
      <c r="BN64" s="64">
        <f t="shared" si="10"/>
        <v>0.73501275510204089</v>
      </c>
      <c r="BO64" s="64">
        <f t="shared" si="11"/>
        <v>0.75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623</v>
      </c>
      <c r="X65" s="389">
        <f t="shared" si="6"/>
        <v>626.40000000000009</v>
      </c>
      <c r="Y65" s="36">
        <f t="shared" si="7"/>
        <v>1.2614999999999998</v>
      </c>
      <c r="Z65" s="56"/>
      <c r="AA65" s="57"/>
      <c r="AE65" s="64"/>
      <c r="BB65" s="86" t="s">
        <v>1</v>
      </c>
      <c r="BL65" s="64">
        <f t="shared" si="8"/>
        <v>650.68888888888875</v>
      </c>
      <c r="BM65" s="64">
        <f t="shared" si="9"/>
        <v>654.24</v>
      </c>
      <c r="BN65" s="64">
        <f t="shared" si="10"/>
        <v>1.0300925925925926</v>
      </c>
      <c r="BO65" s="64">
        <f t="shared" si="11"/>
        <v>1.0357142857142858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727</v>
      </c>
      <c r="X66" s="389">
        <f t="shared" si="6"/>
        <v>728</v>
      </c>
      <c r="Y66" s="36">
        <f t="shared" si="7"/>
        <v>1.4137499999999998</v>
      </c>
      <c r="Z66" s="56"/>
      <c r="AA66" s="57"/>
      <c r="AE66" s="64"/>
      <c r="BB66" s="87" t="s">
        <v>1</v>
      </c>
      <c r="BL66" s="64">
        <f t="shared" si="8"/>
        <v>758.15714285714296</v>
      </c>
      <c r="BM66" s="64">
        <f t="shared" si="9"/>
        <v>759.19999999999993</v>
      </c>
      <c r="BN66" s="64">
        <f t="shared" si="10"/>
        <v>1.1591198979591837</v>
      </c>
      <c r="BO66" s="64">
        <f t="shared" si="11"/>
        <v>1.1607142857142856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33</v>
      </c>
      <c r="X70" s="389">
        <f t="shared" si="6"/>
        <v>33.300000000000004</v>
      </c>
      <c r="Y70" s="36">
        <f t="shared" si="12"/>
        <v>8.4330000000000002E-2</v>
      </c>
      <c r="Z70" s="56"/>
      <c r="AA70" s="57"/>
      <c r="AE70" s="64"/>
      <c r="BB70" s="91" t="s">
        <v>1</v>
      </c>
      <c r="BL70" s="64">
        <f t="shared" si="8"/>
        <v>35.140540540540542</v>
      </c>
      <c r="BM70" s="64">
        <f t="shared" si="9"/>
        <v>35.460000000000008</v>
      </c>
      <c r="BN70" s="64">
        <f t="shared" si="10"/>
        <v>7.4324324324324328E-2</v>
      </c>
      <c r="BO70" s="64">
        <f t="shared" si="11"/>
        <v>7.4999999999999997E-2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225</v>
      </c>
      <c r="X74" s="389">
        <f t="shared" si="6"/>
        <v>225</v>
      </c>
      <c r="Y74" s="36">
        <f t="shared" si="12"/>
        <v>0.46849999999999997</v>
      </c>
      <c r="Z74" s="56"/>
      <c r="AA74" s="57"/>
      <c r="AE74" s="64"/>
      <c r="BB74" s="95" t="s">
        <v>1</v>
      </c>
      <c r="BL74" s="64">
        <f t="shared" si="8"/>
        <v>235.5</v>
      </c>
      <c r="BM74" s="64">
        <f t="shared" si="9"/>
        <v>235.5</v>
      </c>
      <c r="BN74" s="64">
        <f t="shared" si="10"/>
        <v>0.41666666666666669</v>
      </c>
      <c r="BO74" s="64">
        <f t="shared" si="11"/>
        <v>0.41666666666666669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338</v>
      </c>
      <c r="X79" s="389">
        <f t="shared" si="6"/>
        <v>342</v>
      </c>
      <c r="Y79" s="36">
        <f>IFERROR(IF(X79=0,"",ROUNDUP(X79/H79,0)*0.00937),"")</f>
        <v>0.71211999999999998</v>
      </c>
      <c r="Z79" s="56"/>
      <c r="AA79" s="57"/>
      <c r="AE79" s="64"/>
      <c r="BB79" s="100" t="s">
        <v>1</v>
      </c>
      <c r="BL79" s="64">
        <f t="shared" si="8"/>
        <v>356.0266666666667</v>
      </c>
      <c r="BM79" s="64">
        <f t="shared" si="9"/>
        <v>360.24</v>
      </c>
      <c r="BN79" s="64">
        <f t="shared" si="10"/>
        <v>0.625925925925926</v>
      </c>
      <c r="BO79" s="64">
        <f t="shared" si="11"/>
        <v>0.6333333333333333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349.30450092950093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352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5.9846999999999984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2984</v>
      </c>
      <c r="X82" s="390">
        <f>IFERROR(SUM(X61:X80),"0")</f>
        <v>3007.5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4"/>
      <c r="AA83" s="384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56</v>
      </c>
      <c r="X87" s="389">
        <f>IFERROR(IF(W87="",0,CEILING((W87/$H87),1)*$H87),"")</f>
        <v>57.599999999999994</v>
      </c>
      <c r="Y87" s="36">
        <f>IFERROR(IF(X87=0,"",ROUNDUP(X87/H87,0)*0.00753),"")</f>
        <v>0.18071999999999999</v>
      </c>
      <c r="Z87" s="56"/>
      <c r="AA87" s="57"/>
      <c r="AE87" s="64"/>
      <c r="BB87" s="105" t="s">
        <v>1</v>
      </c>
      <c r="BL87" s="64">
        <f>IFERROR(W87*I87/H87,"0")</f>
        <v>60.666666666666664</v>
      </c>
      <c r="BM87" s="64">
        <f>IFERROR(X87*I87/H87,"0")</f>
        <v>62.4</v>
      </c>
      <c r="BN87" s="64">
        <f>IFERROR(1/J87*(W87/H87),"0")</f>
        <v>0.1495726495726496</v>
      </c>
      <c r="BO87" s="64">
        <f>IFERROR(1/J87*(X87/H87),"0")</f>
        <v>0.15384615384615385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23.333333333333336</v>
      </c>
      <c r="X88" s="390">
        <f>IFERROR(X84/H84,"0")+IFERROR(X85/H85,"0")+IFERROR(X86/H86,"0")+IFERROR(X87/H87,"0")</f>
        <v>24</v>
      </c>
      <c r="Y88" s="390">
        <f>IFERROR(IF(Y84="",0,Y84),"0")+IFERROR(IF(Y85="",0,Y85),"0")+IFERROR(IF(Y86="",0,Y86),"0")+IFERROR(IF(Y87="",0,Y87),"0")</f>
        <v>0.18071999999999999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56</v>
      </c>
      <c r="X89" s="390">
        <f>IFERROR(SUM(X84:X87),"0")</f>
        <v>57.599999999999994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4"/>
      <c r="AA90" s="384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115</v>
      </c>
      <c r="X101" s="389">
        <f t="shared" ref="X101:X115" si="18">IFERROR(IF(W101="",0,CEILING((W101/$H101),1)*$H101),"")</f>
        <v>117.60000000000001</v>
      </c>
      <c r="Y101" s="36">
        <f>IFERROR(IF(X101=0,"",ROUNDUP(X101/H101,0)*0.02175),"")</f>
        <v>0.30449999999999999</v>
      </c>
      <c r="Z101" s="56"/>
      <c r="AA101" s="57"/>
      <c r="AE101" s="64"/>
      <c r="BB101" s="113" t="s">
        <v>1</v>
      </c>
      <c r="BL101" s="64">
        <f t="shared" ref="BL101:BL115" si="19">IFERROR(W101*I101/H101,"0")</f>
        <v>122.72142857142858</v>
      </c>
      <c r="BM101" s="64">
        <f t="shared" ref="BM101:BM115" si="20">IFERROR(X101*I101/H101,"0")</f>
        <v>125.49600000000001</v>
      </c>
      <c r="BN101" s="64">
        <f t="shared" ref="BN101:BN115" si="21">IFERROR(1/J101*(W101/H101),"0")</f>
        <v>0.24447278911564624</v>
      </c>
      <c r="BO101" s="64">
        <f t="shared" ref="BO101:BO115" si="22">IFERROR(1/J101*(X101/H101),"0")</f>
        <v>0.25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38</v>
      </c>
      <c r="X103" s="389">
        <f t="shared" si="18"/>
        <v>42</v>
      </c>
      <c r="Y103" s="36">
        <f>IFERROR(IF(X103=0,"",ROUNDUP(X103/H103,0)*0.02175),"")</f>
        <v>0.10874999999999999</v>
      </c>
      <c r="Z103" s="56"/>
      <c r="AA103" s="57"/>
      <c r="AE103" s="64"/>
      <c r="BB103" s="115" t="s">
        <v>1</v>
      </c>
      <c r="BL103" s="64">
        <f t="shared" si="19"/>
        <v>40.551428571428573</v>
      </c>
      <c r="BM103" s="64">
        <f t="shared" si="20"/>
        <v>44.82</v>
      </c>
      <c r="BN103" s="64">
        <f t="shared" si="21"/>
        <v>8.0782312925170061E-2</v>
      </c>
      <c r="BO103" s="64">
        <f t="shared" si="22"/>
        <v>8.9285714285714274E-2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164</v>
      </c>
      <c r="X107" s="389">
        <f t="shared" si="18"/>
        <v>164.70000000000002</v>
      </c>
      <c r="Y107" s="36">
        <f>IFERROR(IF(X107=0,"",ROUNDUP(X107/H107,0)*0.00753),"")</f>
        <v>0.45933000000000002</v>
      </c>
      <c r="Z107" s="56"/>
      <c r="AA107" s="57"/>
      <c r="AE107" s="64"/>
      <c r="BB107" s="119" t="s">
        <v>1</v>
      </c>
      <c r="BL107" s="64">
        <f t="shared" si="19"/>
        <v>180.52148148148149</v>
      </c>
      <c r="BM107" s="64">
        <f t="shared" si="20"/>
        <v>181.292</v>
      </c>
      <c r="BN107" s="64">
        <f t="shared" si="21"/>
        <v>0.38936372269705599</v>
      </c>
      <c r="BO107" s="64">
        <f t="shared" si="22"/>
        <v>0.39102564102564102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157</v>
      </c>
      <c r="X108" s="389">
        <f t="shared" si="18"/>
        <v>159.30000000000001</v>
      </c>
      <c r="Y108" s="36">
        <f>IFERROR(IF(X108=0,"",ROUNDUP(X108/H108,0)*0.00937),"")</f>
        <v>0.55283000000000004</v>
      </c>
      <c r="Z108" s="56"/>
      <c r="AA108" s="57"/>
      <c r="AE108" s="64"/>
      <c r="BB108" s="120" t="s">
        <v>1</v>
      </c>
      <c r="BL108" s="64">
        <f t="shared" si="19"/>
        <v>173.74666666666664</v>
      </c>
      <c r="BM108" s="64">
        <f t="shared" si="20"/>
        <v>176.292</v>
      </c>
      <c r="BN108" s="64">
        <f t="shared" si="21"/>
        <v>0.48456790123456789</v>
      </c>
      <c r="BO108" s="64">
        <f t="shared" si="22"/>
        <v>0.49166666666666664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2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137.10317460317461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139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1.4254100000000001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474</v>
      </c>
      <c r="X117" s="390">
        <f>IFERROR(SUM(X101:X115),"0")</f>
        <v>483.60000000000008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10</v>
      </c>
      <c r="X119" s="389">
        <f t="shared" ref="X119:X124" si="23">IFERROR(IF(W119="",0,CEILING((W119/$H119),1)*$H119),"")</f>
        <v>13.28</v>
      </c>
      <c r="Y119" s="36">
        <f>IFERROR(IF(X119=0,"",ROUNDUP(X119/H119,0)*0.00937),"")</f>
        <v>3.7479999999999999E-2</v>
      </c>
      <c r="Z119" s="56"/>
      <c r="AA119" s="57"/>
      <c r="AE119" s="64"/>
      <c r="BB119" s="128" t="s">
        <v>1</v>
      </c>
      <c r="BL119" s="64">
        <f t="shared" ref="BL119:BL124" si="24">IFERROR(W119*I119/H119,"0")</f>
        <v>10.789156626506024</v>
      </c>
      <c r="BM119" s="64">
        <f t="shared" ref="BM119:BM124" si="25">IFERROR(X119*I119/H119,"0")</f>
        <v>14.327999999999999</v>
      </c>
      <c r="BN119" s="64">
        <f t="shared" ref="BN119:BN124" si="26">IFERROR(1/J119*(W119/H119),"0")</f>
        <v>2.5100401606425703E-2</v>
      </c>
      <c r="BO119" s="64">
        <f t="shared" ref="BO119:BO124" si="27">IFERROR(1/J119*(X119/H119),"0")</f>
        <v>3.3333333333333333E-2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70</v>
      </c>
      <c r="X124" s="389">
        <f t="shared" si="23"/>
        <v>72</v>
      </c>
      <c r="Y124" s="36">
        <f>IFERROR(IF(X124=0,"",ROUNDUP(X124/H124,0)*0.00753),"")</f>
        <v>0.22590000000000002</v>
      </c>
      <c r="Z124" s="56"/>
      <c r="AA124" s="57"/>
      <c r="AE124" s="64"/>
      <c r="BB124" s="133" t="s">
        <v>1</v>
      </c>
      <c r="BL124" s="64">
        <f t="shared" si="24"/>
        <v>75.833333333333343</v>
      </c>
      <c r="BM124" s="64">
        <f t="shared" si="25"/>
        <v>78.000000000000014</v>
      </c>
      <c r="BN124" s="64">
        <f t="shared" si="26"/>
        <v>0.18696581196581197</v>
      </c>
      <c r="BO124" s="64">
        <f t="shared" si="27"/>
        <v>0.19230769230769229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32.178714859437754</v>
      </c>
      <c r="X125" s="390">
        <f>IFERROR(X119/H119,"0")+IFERROR(X120/H120,"0")+IFERROR(X121/H121,"0")+IFERROR(X122/H122,"0")+IFERROR(X123/H123,"0")+IFERROR(X124/H124,"0")</f>
        <v>34</v>
      </c>
      <c r="Y125" s="390">
        <f>IFERROR(IF(Y119="",0,Y119),"0")+IFERROR(IF(Y120="",0,Y120),"0")+IFERROR(IF(Y121="",0,Y121),"0")+IFERROR(IF(Y122="",0,Y122),"0")+IFERROR(IF(Y123="",0,Y123),"0")+IFERROR(IF(Y124="",0,Y124),"0")</f>
        <v>0.26338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80</v>
      </c>
      <c r="X126" s="390">
        <f>IFERROR(SUM(X119:X124),"0")</f>
        <v>85.28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3"/>
      <c r="AA127" s="383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680</v>
      </c>
      <c r="X129" s="389">
        <f>IFERROR(IF(W129="",0,CEILING((W129/$H129),1)*$H129),"")</f>
        <v>680.4</v>
      </c>
      <c r="Y129" s="36">
        <f>IFERROR(IF(X129=0,"",ROUNDUP(X129/H129,0)*0.02175),"")</f>
        <v>1.7617499999999999</v>
      </c>
      <c r="Z129" s="56"/>
      <c r="AA129" s="57"/>
      <c r="AE129" s="64"/>
      <c r="BB129" s="134" t="s">
        <v>1</v>
      </c>
      <c r="BL129" s="64">
        <f>IFERROR(W129*I129/H129,"0")</f>
        <v>725.17142857142858</v>
      </c>
      <c r="BM129" s="64">
        <f>IFERROR(X129*I129/H129,"0")</f>
        <v>725.59799999999996</v>
      </c>
      <c r="BN129" s="64">
        <f>IFERROR(1/J129*(W129/H129),"0")</f>
        <v>1.4455782312925169</v>
      </c>
      <c r="BO129" s="64">
        <f>IFERROR(1/J129*(X129/H129),"0")</f>
        <v>1.4464285714285714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80.952380952380949</v>
      </c>
      <c r="X134" s="390">
        <f>IFERROR(X129/H129,"0")+IFERROR(X130/H130,"0")+IFERROR(X131/H131,"0")+IFERROR(X132/H132,"0")+IFERROR(X133/H133,"0")</f>
        <v>81</v>
      </c>
      <c r="Y134" s="390">
        <f>IFERROR(IF(Y129="",0,Y129),"0")+IFERROR(IF(Y130="",0,Y130),"0")+IFERROR(IF(Y131="",0,Y131),"0")+IFERROR(IF(Y132="",0,Y132),"0")+IFERROR(IF(Y133="",0,Y133),"0")</f>
        <v>1.7617499999999999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680</v>
      </c>
      <c r="X135" s="390">
        <f>IFERROR(SUM(X129:X133),"0")</f>
        <v>680.4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3"/>
      <c r="AA137" s="383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4"/>
      <c r="AA138" s="384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3"/>
      <c r="AA147" s="383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68</v>
      </c>
      <c r="X149" s="389">
        <f t="shared" ref="X149:X157" si="34">IFERROR(IF(W149="",0,CEILING((W149/$H149),1)*$H149),"")</f>
        <v>71.400000000000006</v>
      </c>
      <c r="Y149" s="36">
        <f>IFERROR(IF(X149=0,"",ROUNDUP(X149/H149,0)*0.00753),"")</f>
        <v>0.12801000000000001</v>
      </c>
      <c r="Z149" s="56"/>
      <c r="AA149" s="57"/>
      <c r="AE149" s="64"/>
      <c r="BB149" s="145" t="s">
        <v>1</v>
      </c>
      <c r="BL149" s="64">
        <f t="shared" ref="BL149:BL157" si="35">IFERROR(W149*I149/H149,"0")</f>
        <v>72.209523809523802</v>
      </c>
      <c r="BM149" s="64">
        <f t="shared" ref="BM149:BM157" si="36">IFERROR(X149*I149/H149,"0")</f>
        <v>75.820000000000007</v>
      </c>
      <c r="BN149" s="64">
        <f t="shared" ref="BN149:BN157" si="37">IFERROR(1/J149*(W149/H149),"0")</f>
        <v>0.10378510378510378</v>
      </c>
      <c r="BO149" s="64">
        <f t="shared" ref="BO149:BO157" si="38">IFERROR(1/J149*(X149/H149),"0")</f>
        <v>0.10897435897435898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109</v>
      </c>
      <c r="X151" s="389">
        <f t="shared" si="34"/>
        <v>109.2</v>
      </c>
      <c r="Y151" s="36">
        <f>IFERROR(IF(X151=0,"",ROUNDUP(X151/H151,0)*0.00753),"")</f>
        <v>0.19578000000000001</v>
      </c>
      <c r="Z151" s="56"/>
      <c r="AA151" s="57"/>
      <c r="AE151" s="64"/>
      <c r="BB151" s="147" t="s">
        <v>1</v>
      </c>
      <c r="BL151" s="64">
        <f t="shared" si="35"/>
        <v>114.19047619047619</v>
      </c>
      <c r="BM151" s="64">
        <f t="shared" si="36"/>
        <v>114.40000000000002</v>
      </c>
      <c r="BN151" s="64">
        <f t="shared" si="37"/>
        <v>0.16636141636141635</v>
      </c>
      <c r="BO151" s="64">
        <f t="shared" si="38"/>
        <v>0.16666666666666666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125</v>
      </c>
      <c r="X152" s="389">
        <f t="shared" si="34"/>
        <v>126</v>
      </c>
      <c r="Y152" s="36">
        <f>IFERROR(IF(X152=0,"",ROUNDUP(X152/H152,0)*0.00502),"")</f>
        <v>0.30120000000000002</v>
      </c>
      <c r="Z152" s="56"/>
      <c r="AA152" s="57"/>
      <c r="AE152" s="64"/>
      <c r="BB152" s="148" t="s">
        <v>1</v>
      </c>
      <c r="BL152" s="64">
        <f t="shared" si="35"/>
        <v>132.73809523809524</v>
      </c>
      <c r="BM152" s="64">
        <f t="shared" si="36"/>
        <v>133.80000000000001</v>
      </c>
      <c r="BN152" s="64">
        <f t="shared" si="37"/>
        <v>0.25437525437525438</v>
      </c>
      <c r="BO152" s="64">
        <f t="shared" si="38"/>
        <v>0.25641025641025644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169</v>
      </c>
      <c r="X155" s="389">
        <f t="shared" si="34"/>
        <v>170.1</v>
      </c>
      <c r="Y155" s="36">
        <f>IFERROR(IF(X155=0,"",ROUNDUP(X155/H155,0)*0.00502),"")</f>
        <v>0.40662000000000004</v>
      </c>
      <c r="Z155" s="56"/>
      <c r="AA155" s="57"/>
      <c r="AE155" s="64"/>
      <c r="BB155" s="151" t="s">
        <v>1</v>
      </c>
      <c r="BL155" s="64">
        <f t="shared" si="35"/>
        <v>177.04761904761904</v>
      </c>
      <c r="BM155" s="64">
        <f t="shared" si="36"/>
        <v>178.20000000000002</v>
      </c>
      <c r="BN155" s="64">
        <f t="shared" si="37"/>
        <v>0.3439153439153439</v>
      </c>
      <c r="BO155" s="64">
        <f t="shared" si="38"/>
        <v>0.3461538461538462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182.14285714285711</v>
      </c>
      <c r="X158" s="390">
        <f>IFERROR(X149/H149,"0")+IFERROR(X150/H150,"0")+IFERROR(X151/H151,"0")+IFERROR(X152/H152,"0")+IFERROR(X153/H153,"0")+IFERROR(X154/H154,"0")+IFERROR(X155/H155,"0")+IFERROR(X156/H156,"0")+IFERROR(X157/H157,"0")</f>
        <v>184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1.0316100000000001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471</v>
      </c>
      <c r="X159" s="390">
        <f>IFERROR(SUM(X149:X157),"0")</f>
        <v>476.70000000000005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3"/>
      <c r="AA160" s="383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4"/>
      <c r="AA161" s="384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4"/>
      <c r="AA166" s="384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92</v>
      </c>
      <c r="X168" s="389">
        <f>IFERROR(IF(W168="",0,CEILING((W168/$H168),1)*$H168),"")</f>
        <v>92.4</v>
      </c>
      <c r="Y168" s="36">
        <f>IFERROR(IF(X168=0,"",ROUNDUP(X168/H168,0)*0.00753),"")</f>
        <v>0.33132</v>
      </c>
      <c r="Z168" s="56"/>
      <c r="AA168" s="57"/>
      <c r="AE168" s="64"/>
      <c r="BB168" s="157" t="s">
        <v>1</v>
      </c>
      <c r="BL168" s="64">
        <f>IFERROR(W168*I168/H168,"0")</f>
        <v>100.76190476190476</v>
      </c>
      <c r="BM168" s="64">
        <f>IFERROR(X168*I168/H168,"0")</f>
        <v>101.2</v>
      </c>
      <c r="BN168" s="64">
        <f>IFERROR(1/J168*(W168/H168),"0")</f>
        <v>0.28083028083028083</v>
      </c>
      <c r="BO168" s="64">
        <f>IFERROR(1/J168*(X168/H168),"0")</f>
        <v>0.28205128205128205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43.80952380952381</v>
      </c>
      <c r="X169" s="390">
        <f>IFERROR(X167/H167,"0")+IFERROR(X168/H168,"0")</f>
        <v>44</v>
      </c>
      <c r="Y169" s="390">
        <f>IFERROR(IF(Y167="",0,Y167),"0")+IFERROR(IF(Y168="",0,Y168),"0")</f>
        <v>0.33132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92</v>
      </c>
      <c r="X170" s="390">
        <f>IFERROR(SUM(X167:X168),"0")</f>
        <v>92.4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99</v>
      </c>
      <c r="X172" s="389">
        <f t="shared" ref="X172:X179" si="39">IFERROR(IF(W172="",0,CEILING((W172/$H172),1)*$H172),"")</f>
        <v>102.60000000000001</v>
      </c>
      <c r="Y172" s="36">
        <f>IFERROR(IF(X172=0,"",ROUNDUP(X172/H172,0)*0.00937),"")</f>
        <v>0.17802999999999999</v>
      </c>
      <c r="Z172" s="56"/>
      <c r="AA172" s="57"/>
      <c r="AE172" s="64"/>
      <c r="BB172" s="158" t="s">
        <v>1</v>
      </c>
      <c r="BL172" s="64">
        <f t="shared" ref="BL172:BL179" si="40">IFERROR(W172*I172/H172,"0")</f>
        <v>102.85</v>
      </c>
      <c r="BM172" s="64">
        <f t="shared" ref="BM172:BM179" si="41">IFERROR(X172*I172/H172,"0")</f>
        <v>106.59000000000002</v>
      </c>
      <c r="BN172" s="64">
        <f t="shared" ref="BN172:BN179" si="42">IFERROR(1/J172*(W172/H172),"0")</f>
        <v>0.15277777777777776</v>
      </c>
      <c r="BO172" s="64">
        <f t="shared" ref="BO172:BO179" si="43">IFERROR(1/J172*(X172/H172),"0")</f>
        <v>0.15833333333333333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166</v>
      </c>
      <c r="X173" s="389">
        <f t="shared" si="39"/>
        <v>167.4</v>
      </c>
      <c r="Y173" s="36">
        <f>IFERROR(IF(X173=0,"",ROUNDUP(X173/H173,0)*0.00937),"")</f>
        <v>0.29047000000000001</v>
      </c>
      <c r="Z173" s="56"/>
      <c r="AA173" s="57"/>
      <c r="AE173" s="64"/>
      <c r="BB173" s="159" t="s">
        <v>1</v>
      </c>
      <c r="BL173" s="64">
        <f t="shared" si="40"/>
        <v>172.45555555555558</v>
      </c>
      <c r="BM173" s="64">
        <f t="shared" si="41"/>
        <v>173.91</v>
      </c>
      <c r="BN173" s="64">
        <f t="shared" si="42"/>
        <v>0.25617283950617281</v>
      </c>
      <c r="BO173" s="64">
        <f t="shared" si="43"/>
        <v>0.2583333333333333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208</v>
      </c>
      <c r="X175" s="389">
        <f t="shared" si="39"/>
        <v>210.60000000000002</v>
      </c>
      <c r="Y175" s="36">
        <f>IFERROR(IF(X175=0,"",ROUNDUP(X175/H175,0)*0.00937),"")</f>
        <v>0.36542999999999998</v>
      </c>
      <c r="Z175" s="56"/>
      <c r="AA175" s="57"/>
      <c r="AE175" s="64"/>
      <c r="BB175" s="161" t="s">
        <v>1</v>
      </c>
      <c r="BL175" s="64">
        <f t="shared" si="40"/>
        <v>216.0888888888889</v>
      </c>
      <c r="BM175" s="64">
        <f t="shared" si="41"/>
        <v>218.79000000000002</v>
      </c>
      <c r="BN175" s="64">
        <f t="shared" si="42"/>
        <v>0.32098765432098764</v>
      </c>
      <c r="BO175" s="64">
        <f t="shared" si="43"/>
        <v>0.32500000000000001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87.592592592592595</v>
      </c>
      <c r="X180" s="390">
        <f>IFERROR(X172/H172,"0")+IFERROR(X173/H173,"0")+IFERROR(X174/H174,"0")+IFERROR(X175/H175,"0")+IFERROR(X176/H176,"0")+IFERROR(X177/H177,"0")+IFERROR(X178/H178,"0")+IFERROR(X179/H179,"0")</f>
        <v>89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0.83393000000000006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473</v>
      </c>
      <c r="X181" s="390">
        <f>IFERROR(SUM(X172:X179),"0")</f>
        <v>480.6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4"/>
      <c r="AA182" s="384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120</v>
      </c>
      <c r="X186" s="389">
        <f t="shared" si="44"/>
        <v>124.8</v>
      </c>
      <c r="Y186" s="36">
        <f>IFERROR(IF(X186=0,"",ROUNDUP(X186/H186,0)*0.02175),"")</f>
        <v>0.34799999999999998</v>
      </c>
      <c r="Z186" s="56"/>
      <c r="AA186" s="57"/>
      <c r="AE186" s="64"/>
      <c r="BB186" s="169" t="s">
        <v>1</v>
      </c>
      <c r="BL186" s="64">
        <f t="shared" si="45"/>
        <v>128.67692307692309</v>
      </c>
      <c r="BM186" s="64">
        <f t="shared" si="46"/>
        <v>133.82400000000001</v>
      </c>
      <c r="BN186" s="64">
        <f t="shared" si="47"/>
        <v>0.27472527472527469</v>
      </c>
      <c r="BO186" s="64">
        <f t="shared" si="48"/>
        <v>0.2857142857142857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1000</v>
      </c>
      <c r="X188" s="389">
        <f t="shared" si="44"/>
        <v>1000.4999999999999</v>
      </c>
      <c r="Y188" s="36">
        <f>IFERROR(IF(X188=0,"",ROUNDUP(X188/H188,0)*0.02175),"")</f>
        <v>2.5012499999999998</v>
      </c>
      <c r="Z188" s="56"/>
      <c r="AA188" s="57"/>
      <c r="AE188" s="64"/>
      <c r="BB188" s="171" t="s">
        <v>1</v>
      </c>
      <c r="BL188" s="64">
        <f t="shared" si="45"/>
        <v>1064.8275862068967</v>
      </c>
      <c r="BM188" s="64">
        <f t="shared" si="46"/>
        <v>1065.3599999999999</v>
      </c>
      <c r="BN188" s="64">
        <f t="shared" si="47"/>
        <v>2.0525451559934318</v>
      </c>
      <c r="BO188" s="64">
        <f t="shared" si="48"/>
        <v>2.0535714285714284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220</v>
      </c>
      <c r="X189" s="389">
        <f t="shared" si="44"/>
        <v>220.79999999999998</v>
      </c>
      <c r="Y189" s="36">
        <f>IFERROR(IF(X189=0,"",ROUNDUP(X189/H189,0)*0.00753),"")</f>
        <v>0.69276000000000004</v>
      </c>
      <c r="Z189" s="56"/>
      <c r="AA189" s="57"/>
      <c r="AE189" s="64"/>
      <c r="BB189" s="172" t="s">
        <v>1</v>
      </c>
      <c r="BL189" s="64">
        <f t="shared" si="45"/>
        <v>244.93333333333337</v>
      </c>
      <c r="BM189" s="64">
        <f t="shared" si="46"/>
        <v>245.82399999999998</v>
      </c>
      <c r="BN189" s="64">
        <f t="shared" si="47"/>
        <v>0.58760683760683763</v>
      </c>
      <c r="BO189" s="64">
        <f t="shared" si="48"/>
        <v>0.58974358974358976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220</v>
      </c>
      <c r="X191" s="389">
        <f t="shared" si="44"/>
        <v>220.79999999999998</v>
      </c>
      <c r="Y191" s="36">
        <f>IFERROR(IF(X191=0,"",ROUNDUP(X191/H191,0)*0.00753),"")</f>
        <v>0.69276000000000004</v>
      </c>
      <c r="Z191" s="56"/>
      <c r="AA191" s="57"/>
      <c r="AE191" s="64"/>
      <c r="BB191" s="174" t="s">
        <v>1</v>
      </c>
      <c r="BL191" s="64">
        <f t="shared" si="45"/>
        <v>238.33333333333334</v>
      </c>
      <c r="BM191" s="64">
        <f t="shared" si="46"/>
        <v>239.2</v>
      </c>
      <c r="BN191" s="64">
        <f t="shared" si="47"/>
        <v>0.58760683760683763</v>
      </c>
      <c r="BO191" s="64">
        <f t="shared" si="48"/>
        <v>0.58974358974358976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493</v>
      </c>
      <c r="X193" s="389">
        <f t="shared" si="44"/>
        <v>494.4</v>
      </c>
      <c r="Y193" s="36">
        <f>IFERROR(IF(X193=0,"",ROUNDUP(X193/H193,0)*0.00753),"")</f>
        <v>1.55118</v>
      </c>
      <c r="Z193" s="56"/>
      <c r="AA193" s="57"/>
      <c r="AE193" s="64"/>
      <c r="BB193" s="176" t="s">
        <v>1</v>
      </c>
      <c r="BL193" s="64">
        <f t="shared" si="45"/>
        <v>552.57083333333344</v>
      </c>
      <c r="BM193" s="64">
        <f t="shared" si="46"/>
        <v>554.14</v>
      </c>
      <c r="BN193" s="64">
        <f t="shared" si="47"/>
        <v>1.3167735042735043</v>
      </c>
      <c r="BO193" s="64">
        <f t="shared" si="48"/>
        <v>1.3205128205128205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8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320</v>
      </c>
      <c r="X194" s="389">
        <f t="shared" si="44"/>
        <v>321.59999999999997</v>
      </c>
      <c r="Y194" s="36">
        <f>IFERROR(IF(X194=0,"",ROUNDUP(X194/H194,0)*0.00753),"")</f>
        <v>1.00902</v>
      </c>
      <c r="Z194" s="56"/>
      <c r="AA194" s="57"/>
      <c r="AE194" s="64"/>
      <c r="BB194" s="177" t="s">
        <v>1</v>
      </c>
      <c r="BL194" s="64">
        <f t="shared" si="45"/>
        <v>356.26666666666671</v>
      </c>
      <c r="BM194" s="64">
        <f t="shared" si="46"/>
        <v>358.048</v>
      </c>
      <c r="BN194" s="64">
        <f t="shared" si="47"/>
        <v>0.85470085470085477</v>
      </c>
      <c r="BO194" s="64">
        <f t="shared" si="48"/>
        <v>0.85897435897435892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300</v>
      </c>
      <c r="X195" s="389">
        <f t="shared" si="44"/>
        <v>300</v>
      </c>
      <c r="Y195" s="36">
        <f>IFERROR(IF(X195=0,"",ROUNDUP(X195/H195,0)*0.00753),"")</f>
        <v>0.94125000000000003</v>
      </c>
      <c r="Z195" s="56"/>
      <c r="AA195" s="57"/>
      <c r="AE195" s="64"/>
      <c r="BB195" s="178" t="s">
        <v>1</v>
      </c>
      <c r="BL195" s="64">
        <f t="shared" si="45"/>
        <v>334</v>
      </c>
      <c r="BM195" s="64">
        <f t="shared" si="46"/>
        <v>334</v>
      </c>
      <c r="BN195" s="64">
        <f t="shared" si="47"/>
        <v>0.80128205128205121</v>
      </c>
      <c r="BO195" s="64">
        <f t="shared" si="48"/>
        <v>0.80128205128205121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60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220</v>
      </c>
      <c r="X196" s="389">
        <f t="shared" si="44"/>
        <v>220.79999999999998</v>
      </c>
      <c r="Y196" s="36">
        <f>IFERROR(IF(X196=0,"",ROUNDUP(X196/H196,0)*0.00753),"")</f>
        <v>0.69276000000000004</v>
      </c>
      <c r="Z196" s="56"/>
      <c r="AA196" s="57"/>
      <c r="AE196" s="64"/>
      <c r="BB196" s="179" t="s">
        <v>1</v>
      </c>
      <c r="BL196" s="64">
        <f t="shared" si="45"/>
        <v>244.93333333333337</v>
      </c>
      <c r="BM196" s="64">
        <f t="shared" si="46"/>
        <v>245.82399999999998</v>
      </c>
      <c r="BN196" s="64">
        <f t="shared" si="47"/>
        <v>0.58760683760683763</v>
      </c>
      <c r="BO196" s="64">
        <f t="shared" si="48"/>
        <v>0.58974358974358976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251</v>
      </c>
      <c r="X197" s="389">
        <f t="shared" si="44"/>
        <v>252</v>
      </c>
      <c r="Y197" s="36">
        <f>IFERROR(IF(X197=0,"",ROUNDUP(X197/H197,0)*0.00753),"")</f>
        <v>0.79065000000000007</v>
      </c>
      <c r="Z197" s="56"/>
      <c r="AA197" s="57"/>
      <c r="AE197" s="64"/>
      <c r="BB197" s="180" t="s">
        <v>1</v>
      </c>
      <c r="BL197" s="64">
        <f t="shared" si="45"/>
        <v>280.07416666666666</v>
      </c>
      <c r="BM197" s="64">
        <f t="shared" si="46"/>
        <v>281.19</v>
      </c>
      <c r="BN197" s="64">
        <f t="shared" si="47"/>
        <v>0.67040598290598297</v>
      </c>
      <c r="BO197" s="64">
        <f t="shared" si="48"/>
        <v>0.67307692307692302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973.66047745358094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977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9.2196299999999987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3144</v>
      </c>
      <c r="X199" s="390">
        <f>IFERROR(SUM(X183:X197),"0")</f>
        <v>3155.7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4"/>
      <c r="AA200" s="384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21</v>
      </c>
      <c r="X203" s="389">
        <f>IFERROR(IF(W203="",0,CEILING((W203/$H203),1)*$H203),"")</f>
        <v>21.599999999999998</v>
      </c>
      <c r="Y203" s="36">
        <f>IFERROR(IF(X203=0,"",ROUNDUP(X203/H203,0)*0.00753),"")</f>
        <v>6.7769999999999997E-2</v>
      </c>
      <c r="Z203" s="56"/>
      <c r="AA203" s="57"/>
      <c r="AE203" s="64"/>
      <c r="BB203" s="183" t="s">
        <v>1</v>
      </c>
      <c r="BL203" s="64">
        <f>IFERROR(W203*I203/H203,"0")</f>
        <v>23.380000000000003</v>
      </c>
      <c r="BM203" s="64">
        <f>IFERROR(X203*I203/H203,"0")</f>
        <v>24.047999999999998</v>
      </c>
      <c r="BN203" s="64">
        <f>IFERROR(1/J203*(W203/H203),"0")</f>
        <v>5.6089743589743585E-2</v>
      </c>
      <c r="BO203" s="64">
        <f>IFERROR(1/J203*(X203/H203),"0")</f>
        <v>5.7692307692307689E-2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78</v>
      </c>
      <c r="X204" s="389">
        <f>IFERROR(IF(W204="",0,CEILING((W204/$H204),1)*$H204),"")</f>
        <v>79.2</v>
      </c>
      <c r="Y204" s="36">
        <f>IFERROR(IF(X204=0,"",ROUNDUP(X204/H204,0)*0.00753),"")</f>
        <v>0.24849000000000002</v>
      </c>
      <c r="Z204" s="56"/>
      <c r="AA204" s="57"/>
      <c r="AE204" s="64"/>
      <c r="BB204" s="184" t="s">
        <v>1</v>
      </c>
      <c r="BL204" s="64">
        <f>IFERROR(W204*I204/H204,"0")</f>
        <v>86.840000000000018</v>
      </c>
      <c r="BM204" s="64">
        <f>IFERROR(X204*I204/H204,"0")</f>
        <v>88.176000000000016</v>
      </c>
      <c r="BN204" s="64">
        <f>IFERROR(1/J204*(W204/H204),"0")</f>
        <v>0.20833333333333331</v>
      </c>
      <c r="BO204" s="64">
        <f>IFERROR(1/J204*(X204/H204),"0")</f>
        <v>0.21153846153846154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41.25</v>
      </c>
      <c r="X205" s="390">
        <f>IFERROR(X201/H201,"0")+IFERROR(X202/H202,"0")+IFERROR(X203/H203,"0")+IFERROR(X204/H204,"0")</f>
        <v>42</v>
      </c>
      <c r="Y205" s="390">
        <f>IFERROR(IF(Y201="",0,Y201),"0")+IFERROR(IF(Y202="",0,Y202),"0")+IFERROR(IF(Y203="",0,Y203),"0")+IFERROR(IF(Y204="",0,Y204),"0")</f>
        <v>0.31625999999999999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99</v>
      </c>
      <c r="X206" s="390">
        <f>IFERROR(SUM(X201:X204),"0")</f>
        <v>100.8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3"/>
      <c r="AA207" s="383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4"/>
      <c r="AA208" s="384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4"/>
      <c r="AA218" s="384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3"/>
      <c r="AA224" s="383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35</v>
      </c>
      <c r="X226" s="389">
        <f t="shared" ref="X226:X231" si="54">IFERROR(IF(W226="",0,CEILING((W226/$H226),1)*$H226),"")</f>
        <v>46.4</v>
      </c>
      <c r="Y226" s="36">
        <f>IFERROR(IF(X226=0,"",ROUNDUP(X226/H226,0)*0.02175),"")</f>
        <v>8.6999999999999994E-2</v>
      </c>
      <c r="Z226" s="56"/>
      <c r="AA226" s="57"/>
      <c r="AE226" s="64"/>
      <c r="BB226" s="195" t="s">
        <v>1</v>
      </c>
      <c r="BL226" s="64">
        <f t="shared" ref="BL226:BL231" si="55">IFERROR(W226*I226/H226,"0")</f>
        <v>36.448275862068968</v>
      </c>
      <c r="BM226" s="64">
        <f t="shared" ref="BM226:BM231" si="56">IFERROR(X226*I226/H226,"0")</f>
        <v>48.319999999999993</v>
      </c>
      <c r="BN226" s="64">
        <f t="shared" ref="BN226:BN231" si="57">IFERROR(1/J226*(W226/H226),"0")</f>
        <v>5.3879310344827583E-2</v>
      </c>
      <c r="BO226" s="64">
        <f t="shared" ref="BO226:BO231" si="58">IFERROR(1/J226*(X226/H226),"0")</f>
        <v>7.1428571428571425E-2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22</v>
      </c>
      <c r="X229" s="389">
        <f t="shared" si="54"/>
        <v>24</v>
      </c>
      <c r="Y229" s="36">
        <f>IFERROR(IF(X229=0,"",ROUNDUP(X229/H229,0)*0.00937),"")</f>
        <v>5.6219999999999999E-2</v>
      </c>
      <c r="Z229" s="56"/>
      <c r="AA229" s="57"/>
      <c r="AE229" s="64"/>
      <c r="BB229" s="198" t="s">
        <v>1</v>
      </c>
      <c r="BL229" s="64">
        <f t="shared" si="55"/>
        <v>23.32</v>
      </c>
      <c r="BM229" s="64">
        <f t="shared" si="56"/>
        <v>25.44</v>
      </c>
      <c r="BN229" s="64">
        <f t="shared" si="57"/>
        <v>4.583333333333333E-2</v>
      </c>
      <c r="BO229" s="64">
        <f t="shared" si="58"/>
        <v>0.05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8.5172413793103452</v>
      </c>
      <c r="X232" s="390">
        <f>IFERROR(X226/H226,"0")+IFERROR(X227/H227,"0")+IFERROR(X228/H228,"0")+IFERROR(X229/H229,"0")+IFERROR(X230/H230,"0")+IFERROR(X231/H231,"0")</f>
        <v>10</v>
      </c>
      <c r="Y232" s="390">
        <f>IFERROR(IF(Y226="",0,Y226),"0")+IFERROR(IF(Y227="",0,Y227),"0")+IFERROR(IF(Y228="",0,Y228),"0")+IFERROR(IF(Y229="",0,Y229),"0")+IFERROR(IF(Y230="",0,Y230),"0")+IFERROR(IF(Y231="",0,Y231),"0")</f>
        <v>0.14321999999999999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57</v>
      </c>
      <c r="X233" s="390">
        <f>IFERROR(SUM(X226:X231),"0")</f>
        <v>70.400000000000006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3"/>
      <c r="AA234" s="383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4"/>
      <c r="AA235" s="384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4"/>
      <c r="AA258" s="384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61</v>
      </c>
      <c r="X266" s="389">
        <f t="shared" si="65"/>
        <v>62.1</v>
      </c>
      <c r="Y266" s="36">
        <f>IFERROR(IF(X266=0,"",ROUNDUP(X266/H266,0)*0.00753),"")</f>
        <v>0.17319000000000001</v>
      </c>
      <c r="Z266" s="56"/>
      <c r="AA266" s="57"/>
      <c r="AE266" s="64"/>
      <c r="BB266" s="225" t="s">
        <v>1</v>
      </c>
      <c r="BL266" s="64">
        <f t="shared" si="66"/>
        <v>67.28074074074074</v>
      </c>
      <c r="BM266" s="64">
        <f t="shared" si="67"/>
        <v>68.494</v>
      </c>
      <c r="BN266" s="64">
        <f t="shared" si="68"/>
        <v>0.14482431149097816</v>
      </c>
      <c r="BO266" s="64">
        <f t="shared" si="69"/>
        <v>0.14743589743589744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22.592592592592592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23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0.17319000000000001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61</v>
      </c>
      <c r="X270" s="390">
        <f>IFERROR(SUM(X259:X268),"0")</f>
        <v>62.1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150</v>
      </c>
      <c r="X272" s="389">
        <f>IFERROR(IF(W272="",0,CEILING((W272/$H272),1)*$H272),"")</f>
        <v>151.20000000000002</v>
      </c>
      <c r="Y272" s="36">
        <f>IFERROR(IF(X272=0,"",ROUNDUP(X272/H272,0)*0.02175),"")</f>
        <v>0.39149999999999996</v>
      </c>
      <c r="Z272" s="56"/>
      <c r="AA272" s="57"/>
      <c r="AE272" s="64"/>
      <c r="BB272" s="228" t="s">
        <v>1</v>
      </c>
      <c r="BL272" s="64">
        <f>IFERROR(W272*I272/H272,"0")</f>
        <v>160.07142857142858</v>
      </c>
      <c r="BM272" s="64">
        <f>IFERROR(X272*I272/H272,"0")</f>
        <v>161.35200000000003</v>
      </c>
      <c r="BN272" s="64">
        <f>IFERROR(1/J272*(W272/H272),"0")</f>
        <v>0.31887755102040816</v>
      </c>
      <c r="BO272" s="64">
        <f>IFERROR(1/J272*(X272/H272),"0")</f>
        <v>0.3214285714285714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3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284</v>
      </c>
      <c r="X274" s="389">
        <f>IFERROR(IF(W274="",0,CEILING((W274/$H274),1)*$H274),"")</f>
        <v>288.59999999999997</v>
      </c>
      <c r="Y274" s="36">
        <f>IFERROR(IF(X274=0,"",ROUNDUP(X274/H274,0)*0.02175),"")</f>
        <v>0.80474999999999997</v>
      </c>
      <c r="Z274" s="56"/>
      <c r="AA274" s="57"/>
      <c r="AE274" s="64"/>
      <c r="BB274" s="230" t="s">
        <v>1</v>
      </c>
      <c r="BL274" s="64">
        <f>IFERROR(W274*I274/H274,"0")</f>
        <v>304.53538461538466</v>
      </c>
      <c r="BM274" s="64">
        <f>IFERROR(X274*I274/H274,"0")</f>
        <v>309.46799999999996</v>
      </c>
      <c r="BN274" s="64">
        <f>IFERROR(1/J274*(W274/H274),"0")</f>
        <v>0.65018315018315009</v>
      </c>
      <c r="BO274" s="64">
        <f>IFERROR(1/J274*(X274/H274),"0")</f>
        <v>0.6607142857142857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108</v>
      </c>
      <c r="X275" s="389">
        <f>IFERROR(IF(W275="",0,CEILING((W275/$H275),1)*$H275),"")</f>
        <v>109.2</v>
      </c>
      <c r="Y275" s="36">
        <f>IFERROR(IF(X275=0,"",ROUNDUP(X275/H275,0)*0.02175),"")</f>
        <v>0.28275</v>
      </c>
      <c r="Z275" s="56"/>
      <c r="AA275" s="57"/>
      <c r="AE275" s="64"/>
      <c r="BB275" s="231" t="s">
        <v>1</v>
      </c>
      <c r="BL275" s="64">
        <f>IFERROR(W275*I275/H275,"0")</f>
        <v>115.25142857142858</v>
      </c>
      <c r="BM275" s="64">
        <f>IFERROR(X275*I275/H275,"0")</f>
        <v>116.53200000000001</v>
      </c>
      <c r="BN275" s="64">
        <f>IFERROR(1/J275*(W275/H275),"0")</f>
        <v>0.22959183673469385</v>
      </c>
      <c r="BO275" s="64">
        <f>IFERROR(1/J275*(X275/H275),"0")</f>
        <v>0.23214285714285712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67.124542124542131</v>
      </c>
      <c r="X276" s="390">
        <f>IFERROR(X272/H272,"0")+IFERROR(X273/H273,"0")+IFERROR(X274/H274,"0")+IFERROR(X275/H275,"0")</f>
        <v>68</v>
      </c>
      <c r="Y276" s="390">
        <f>IFERROR(IF(Y272="",0,Y272),"0")+IFERROR(IF(Y273="",0,Y273),"0")+IFERROR(IF(Y274="",0,Y274),"0")+IFERROR(IF(Y275="",0,Y275),"0")</f>
        <v>1.4790000000000001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542</v>
      </c>
      <c r="X277" s="390">
        <f>IFERROR(SUM(X272:X275),"0")</f>
        <v>549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4"/>
      <c r="AA278" s="384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4"/>
      <c r="AA284" s="384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3"/>
      <c r="AA290" s="383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4"/>
      <c r="AA291" s="384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4"/>
      <c r="AA301" s="384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3"/>
      <c r="AA306" s="383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40</v>
      </c>
      <c r="X308" s="389">
        <f>IFERROR(IF(W308="",0,CEILING((W308/$H308),1)*$H308),"")</f>
        <v>41.4</v>
      </c>
      <c r="Y308" s="36">
        <f>IFERROR(IF(X308=0,"",ROUNDUP(X308/H308,0)*0.00753),"")</f>
        <v>0.17319000000000001</v>
      </c>
      <c r="Z308" s="56"/>
      <c r="AA308" s="57"/>
      <c r="AE308" s="64"/>
      <c r="BB308" s="247" t="s">
        <v>1</v>
      </c>
      <c r="BL308" s="64">
        <f>IFERROR(W308*I308/H308,"0")</f>
        <v>45.511111111111113</v>
      </c>
      <c r="BM308" s="64">
        <f>IFERROR(X308*I308/H308,"0")</f>
        <v>47.103999999999999</v>
      </c>
      <c r="BN308" s="64">
        <f>IFERROR(1/J308*(W308/H308),"0")</f>
        <v>0.14245014245014245</v>
      </c>
      <c r="BO308" s="64">
        <f>IFERROR(1/J308*(X308/H308),"0")</f>
        <v>0.14743589743589744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22.222222222222221</v>
      </c>
      <c r="X309" s="390">
        <f>IFERROR(X308/H308,"0")</f>
        <v>23</v>
      </c>
      <c r="Y309" s="390">
        <f>IFERROR(IF(Y308="",0,Y308),"0")</f>
        <v>0.17319000000000001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40</v>
      </c>
      <c r="X310" s="390">
        <f>IFERROR(SUM(X308:X308),"0")</f>
        <v>41.4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4"/>
      <c r="AA311" s="384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4"/>
      <c r="AA317" s="384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4</v>
      </c>
      <c r="X322" s="389">
        <f>IFERROR(IF(W322="",0,CEILING((W322/$H322),1)*$H322),"")</f>
        <v>5.0999999999999996</v>
      </c>
      <c r="Y322" s="36">
        <f>IFERROR(IF(X322=0,"",ROUNDUP(X322/H322,0)*0.00753),"")</f>
        <v>1.506E-2</v>
      </c>
      <c r="Z322" s="56"/>
      <c r="AA322" s="57"/>
      <c r="AE322" s="64"/>
      <c r="BB322" s="252" t="s">
        <v>1</v>
      </c>
      <c r="BL322" s="64">
        <f>IFERROR(W322*I322/H322,"0")</f>
        <v>4.666666666666667</v>
      </c>
      <c r="BM322" s="64">
        <f>IFERROR(X322*I322/H322,"0")</f>
        <v>5.95</v>
      </c>
      <c r="BN322" s="64">
        <f>IFERROR(1/J322*(W322/H322),"0")</f>
        <v>1.0055304172951232E-2</v>
      </c>
      <c r="BO322" s="64">
        <f>IFERROR(1/J322*(X322/H322),"0")</f>
        <v>1.282051282051282E-2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1.5686274509803924</v>
      </c>
      <c r="X323" s="390">
        <f>IFERROR(X322/H322,"0")</f>
        <v>2</v>
      </c>
      <c r="Y323" s="390">
        <f>IFERROR(IF(Y322="",0,Y322),"0")</f>
        <v>1.506E-2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4</v>
      </c>
      <c r="X324" s="390">
        <f>IFERROR(SUM(X322:X322),"0")</f>
        <v>5.0999999999999996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3"/>
      <c r="AA326" s="383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4"/>
      <c r="AA327" s="384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2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0</v>
      </c>
      <c r="X330" s="389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6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1133</v>
      </c>
      <c r="X332" s="389">
        <f t="shared" si="75"/>
        <v>1140</v>
      </c>
      <c r="Y332" s="36">
        <f>IFERROR(IF(X332=0,"",ROUNDUP(X332/H332,0)*0.02175),"")</f>
        <v>1.6529999999999998</v>
      </c>
      <c r="Z332" s="56"/>
      <c r="AA332" s="57"/>
      <c r="AE332" s="64"/>
      <c r="BB332" s="257" t="s">
        <v>1</v>
      </c>
      <c r="BL332" s="64">
        <f t="shared" si="76"/>
        <v>1169.2560000000001</v>
      </c>
      <c r="BM332" s="64">
        <f t="shared" si="77"/>
        <v>1176.48</v>
      </c>
      <c r="BN332" s="64">
        <f t="shared" si="78"/>
        <v>1.5736111111111111</v>
      </c>
      <c r="BO332" s="64">
        <f t="shared" si="79"/>
        <v>1.5833333333333333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9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5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75.533333333333331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76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1.6529999999999998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1133</v>
      </c>
      <c r="X340" s="390">
        <f>IFERROR(SUM(X328:X338),"0")</f>
        <v>1140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400</v>
      </c>
      <c r="X342" s="389">
        <f>IFERROR(IF(W342="",0,CEILING((W342/$H342),1)*$H342),"")</f>
        <v>405</v>
      </c>
      <c r="Y342" s="36">
        <f>IFERROR(IF(X342=0,"",ROUNDUP(X342/H342,0)*0.02175),"")</f>
        <v>0.58724999999999994</v>
      </c>
      <c r="Z342" s="56"/>
      <c r="AA342" s="57"/>
      <c r="AE342" s="64"/>
      <c r="BB342" s="264" t="s">
        <v>1</v>
      </c>
      <c r="BL342" s="64">
        <f>IFERROR(W342*I342/H342,"0")</f>
        <v>412.8</v>
      </c>
      <c r="BM342" s="64">
        <f>IFERROR(X342*I342/H342,"0")</f>
        <v>417.96000000000004</v>
      </c>
      <c r="BN342" s="64">
        <f>IFERROR(1/J342*(W342/H342),"0")</f>
        <v>0.55555555555555558</v>
      </c>
      <c r="BO342" s="64">
        <f>IFERROR(1/J342*(X342/H342),"0")</f>
        <v>0.5625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26.666666666666668</v>
      </c>
      <c r="X346" s="390">
        <f>IFERROR(X342/H342,"0")+IFERROR(X343/H343,"0")+IFERROR(X344/H344,"0")+IFERROR(X345/H345,"0")</f>
        <v>27</v>
      </c>
      <c r="Y346" s="390">
        <f>IFERROR(IF(Y342="",0,Y342),"0")+IFERROR(IF(Y343="",0,Y343),"0")+IFERROR(IF(Y344="",0,Y344),"0")+IFERROR(IF(Y345="",0,Y345),"0")</f>
        <v>0.58724999999999994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400</v>
      </c>
      <c r="X347" s="390">
        <f>IFERROR(SUM(X342:X345),"0")</f>
        <v>405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4"/>
      <c r="AA348" s="384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81</v>
      </c>
      <c r="X351" s="389">
        <f>IFERROR(IF(W351="",0,CEILING((W351/$H351),1)*$H351),"")</f>
        <v>85.8</v>
      </c>
      <c r="Y351" s="36">
        <f>IFERROR(IF(X351=0,"",ROUNDUP(X351/H351,0)*0.02175),"")</f>
        <v>0.23924999999999999</v>
      </c>
      <c r="Z351" s="56"/>
      <c r="AA351" s="57"/>
      <c r="AE351" s="64"/>
      <c r="BB351" s="270" t="s">
        <v>1</v>
      </c>
      <c r="BL351" s="64">
        <f>IFERROR(W351*I351/H351,"0")</f>
        <v>86.856923076923081</v>
      </c>
      <c r="BM351" s="64">
        <f>IFERROR(X351*I351/H351,"0")</f>
        <v>92.004000000000005</v>
      </c>
      <c r="BN351" s="64">
        <f>IFERROR(1/J351*(W351/H351),"0")</f>
        <v>0.18543956043956045</v>
      </c>
      <c r="BO351" s="64">
        <f>IFERROR(1/J351*(X351/H351),"0")</f>
        <v>0.19642857142857142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10.384615384615385</v>
      </c>
      <c r="X353" s="390">
        <f>IFERROR(X349/H349,"0")+IFERROR(X350/H350,"0")+IFERROR(X351/H351,"0")+IFERROR(X352/H352,"0")</f>
        <v>11</v>
      </c>
      <c r="Y353" s="390">
        <f>IFERROR(IF(Y349="",0,Y349),"0")+IFERROR(IF(Y350="",0,Y350),"0")+IFERROR(IF(Y351="",0,Y351),"0")+IFERROR(IF(Y352="",0,Y352),"0")</f>
        <v>0.23924999999999999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81</v>
      </c>
      <c r="X354" s="390">
        <f>IFERROR(SUM(X349:X352),"0")</f>
        <v>85.8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4"/>
      <c r="AA355" s="384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9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203</v>
      </c>
      <c r="X357" s="389">
        <f>IFERROR(IF(W357="",0,CEILING((W357/$H357),1)*$H357),"")</f>
        <v>210.6</v>
      </c>
      <c r="Y357" s="36">
        <f>IFERROR(IF(X357=0,"",ROUNDUP(X357/H357,0)*0.02175),"")</f>
        <v>0.58724999999999994</v>
      </c>
      <c r="Z357" s="56"/>
      <c r="AA357" s="57"/>
      <c r="AE357" s="64"/>
      <c r="BB357" s="273" t="s">
        <v>1</v>
      </c>
      <c r="BL357" s="64">
        <f>IFERROR(W357*I357/H357,"0")</f>
        <v>217.67846153846156</v>
      </c>
      <c r="BM357" s="64">
        <f>IFERROR(X357*I357/H357,"0")</f>
        <v>225.82800000000003</v>
      </c>
      <c r="BN357" s="64">
        <f>IFERROR(1/J357*(W357/H357),"0")</f>
        <v>0.4647435897435897</v>
      </c>
      <c r="BO357" s="64">
        <f>IFERROR(1/J357*(X357/H357),"0")</f>
        <v>0.4821428571428571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26.025641025641026</v>
      </c>
      <c r="X358" s="390">
        <f>IFERROR(X356/H356,"0")+IFERROR(X357/H357,"0")</f>
        <v>27</v>
      </c>
      <c r="Y358" s="390">
        <f>IFERROR(IF(Y356="",0,Y356),"0")+IFERROR(IF(Y357="",0,Y357),"0")</f>
        <v>0.58724999999999994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203</v>
      </c>
      <c r="X359" s="390">
        <f>IFERROR(SUM(X356:X357),"0")</f>
        <v>210.6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3"/>
      <c r="AA360" s="383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4"/>
      <c r="AA361" s="384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4"/>
      <c r="AA367" s="384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5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450</v>
      </c>
      <c r="X375" s="389">
        <f>IFERROR(IF(W375="",0,CEILING((W375/$H375),1)*$H375),"")</f>
        <v>452.4</v>
      </c>
      <c r="Y375" s="36">
        <f>IFERROR(IF(X375=0,"",ROUNDUP(X375/H375,0)*0.02175),"")</f>
        <v>1.2614999999999998</v>
      </c>
      <c r="Z375" s="56"/>
      <c r="AA375" s="57"/>
      <c r="AE375" s="64"/>
      <c r="BB375" s="281" t="s">
        <v>1</v>
      </c>
      <c r="BL375" s="64">
        <f>IFERROR(W375*I375/H375,"0")</f>
        <v>482.53846153846155</v>
      </c>
      <c r="BM375" s="64">
        <f>IFERROR(X375*I375/H375,"0")</f>
        <v>485.11200000000008</v>
      </c>
      <c r="BN375" s="64">
        <f>IFERROR(1/J375*(W375/H375),"0")</f>
        <v>1.0302197802197801</v>
      </c>
      <c r="BO375" s="64">
        <f>IFERROR(1/J375*(X375/H375),"0")</f>
        <v>1.0357142857142856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57.692307692307693</v>
      </c>
      <c r="X380" s="390">
        <f>IFERROR(X375/H375,"0")+IFERROR(X376/H376,"0")+IFERROR(X377/H377,"0")+IFERROR(X378/H378,"0")+IFERROR(X379/H379,"0")</f>
        <v>58</v>
      </c>
      <c r="Y380" s="390">
        <f>IFERROR(IF(Y375="",0,Y375),"0")+IFERROR(IF(Y376="",0,Y376),"0")+IFERROR(IF(Y377="",0,Y377),"0")+IFERROR(IF(Y378="",0,Y378),"0")+IFERROR(IF(Y379="",0,Y379),"0")</f>
        <v>1.2614999999999998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450</v>
      </c>
      <c r="X381" s="390">
        <f>IFERROR(SUM(X375:X379),"0")</f>
        <v>452.4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4"/>
      <c r="AA382" s="384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1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3"/>
      <c r="AA388" s="383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4"/>
      <c r="AA389" s="384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89</v>
      </c>
      <c r="X397" s="389">
        <f t="shared" si="80"/>
        <v>92.4</v>
      </c>
      <c r="Y397" s="36">
        <f>IFERROR(IF(X397=0,"",ROUNDUP(X397/H397,0)*0.00753),"")</f>
        <v>0.16566</v>
      </c>
      <c r="Z397" s="56"/>
      <c r="AA397" s="57"/>
      <c r="AE397" s="64"/>
      <c r="BB397" s="292" t="s">
        <v>1</v>
      </c>
      <c r="BL397" s="64">
        <f t="shared" si="81"/>
        <v>93.873809523809513</v>
      </c>
      <c r="BM397" s="64">
        <f t="shared" si="82"/>
        <v>97.46</v>
      </c>
      <c r="BN397" s="64">
        <f t="shared" si="83"/>
        <v>0.13583638583638583</v>
      </c>
      <c r="BO397" s="64">
        <f t="shared" si="84"/>
        <v>0.14102564102564102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10</v>
      </c>
      <c r="X406" s="389">
        <f t="shared" si="80"/>
        <v>10.5</v>
      </c>
      <c r="Y406" s="36">
        <f t="shared" si="85"/>
        <v>2.5100000000000001E-2</v>
      </c>
      <c r="Z406" s="56"/>
      <c r="AA406" s="57"/>
      <c r="AE406" s="64"/>
      <c r="BB406" s="301" t="s">
        <v>1</v>
      </c>
      <c r="BL406" s="64">
        <f t="shared" si="81"/>
        <v>10.619047619047619</v>
      </c>
      <c r="BM406" s="64">
        <f t="shared" si="82"/>
        <v>11.149999999999999</v>
      </c>
      <c r="BN406" s="64">
        <f t="shared" si="83"/>
        <v>2.0350020350020353E-2</v>
      </c>
      <c r="BO406" s="64">
        <f t="shared" si="84"/>
        <v>2.1367521367521368E-2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25.952380952380953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27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0.19076000000000001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99</v>
      </c>
      <c r="X409" s="390">
        <f>IFERROR(SUM(X395:X407),"0")</f>
        <v>102.9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4"/>
      <c r="AA410" s="384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4"/>
      <c r="AA416" s="384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3"/>
      <c r="AA426" s="383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4"/>
      <c r="AA427" s="384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4"/>
      <c r="AA441" s="384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4</v>
      </c>
      <c r="X443" s="389">
        <f>IFERROR(IF(W443="",0,CEILING((W443/$H443),1)*$H443),"")</f>
        <v>4</v>
      </c>
      <c r="Y443" s="36">
        <f>IFERROR(IF(X443=0,"",ROUNDUP(X443/H443,0)*0.00627),"")</f>
        <v>1.2540000000000001E-2</v>
      </c>
      <c r="Z443" s="56"/>
      <c r="AA443" s="57"/>
      <c r="AE443" s="64"/>
      <c r="BB443" s="319" t="s">
        <v>1</v>
      </c>
      <c r="BL443" s="64">
        <f>IFERROR(W443*I443/H443,"0")</f>
        <v>5.2</v>
      </c>
      <c r="BM443" s="64">
        <f>IFERROR(X443*I443/H443,"0")</f>
        <v>5.2</v>
      </c>
      <c r="BN443" s="64">
        <f>IFERROR(1/J443*(W443/H443),"0")</f>
        <v>0.01</v>
      </c>
      <c r="BO443" s="64">
        <f>IFERROR(1/J443*(X443/H443),"0")</f>
        <v>0.01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2</v>
      </c>
      <c r="X444" s="390">
        <f>IFERROR(X442/H442,"0")+IFERROR(X443/H443,"0")</f>
        <v>2</v>
      </c>
      <c r="Y444" s="390">
        <f>IFERROR(IF(Y442="",0,Y442),"0")+IFERROR(IF(Y443="",0,Y443),"0")</f>
        <v>1.2540000000000001E-2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4</v>
      </c>
      <c r="X445" s="390">
        <f>IFERROR(SUM(X442:X443),"0")</f>
        <v>4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4"/>
      <c r="AA446" s="384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4"/>
      <c r="AA450" s="384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3"/>
      <c r="AA454" s="383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4"/>
      <c r="AA455" s="384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3"/>
      <c r="AA461" s="383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4"/>
      <c r="AA462" s="384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4"/>
      <c r="AA466" s="384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3"/>
      <c r="AA471" s="383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4"/>
      <c r="AA472" s="384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450</v>
      </c>
      <c r="X475" s="389">
        <f t="shared" si="91"/>
        <v>454.08000000000004</v>
      </c>
      <c r="Y475" s="36">
        <f t="shared" si="92"/>
        <v>1.0285599999999999</v>
      </c>
      <c r="Z475" s="56"/>
      <c r="AA475" s="57"/>
      <c r="AE475" s="64"/>
      <c r="BB475" s="329" t="s">
        <v>1</v>
      </c>
      <c r="BL475" s="64">
        <f t="shared" si="93"/>
        <v>480.68181818181819</v>
      </c>
      <c r="BM475" s="64">
        <f t="shared" si="94"/>
        <v>485.03999999999996</v>
      </c>
      <c r="BN475" s="64">
        <f t="shared" si="95"/>
        <v>0.81949300699300698</v>
      </c>
      <c r="BO475" s="64">
        <f t="shared" si="96"/>
        <v>0.82692307692307698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127</v>
      </c>
      <c r="X476" s="389">
        <f t="shared" si="91"/>
        <v>132</v>
      </c>
      <c r="Y476" s="36">
        <f t="shared" si="92"/>
        <v>0.29899999999999999</v>
      </c>
      <c r="Z476" s="56"/>
      <c r="AA476" s="57"/>
      <c r="AE476" s="64"/>
      <c r="BB476" s="330" t="s">
        <v>1</v>
      </c>
      <c r="BL476" s="64">
        <f t="shared" si="93"/>
        <v>135.65909090909091</v>
      </c>
      <c r="BM476" s="64">
        <f t="shared" si="94"/>
        <v>140.99999999999997</v>
      </c>
      <c r="BN476" s="64">
        <f t="shared" si="95"/>
        <v>0.23127913752913754</v>
      </c>
      <c r="BO476" s="64">
        <f t="shared" si="96"/>
        <v>0.24038461538461539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300</v>
      </c>
      <c r="X478" s="389">
        <f t="shared" si="91"/>
        <v>300.96000000000004</v>
      </c>
      <c r="Y478" s="36">
        <f t="shared" si="92"/>
        <v>0.68171999999999999</v>
      </c>
      <c r="Z478" s="56"/>
      <c r="AA478" s="57"/>
      <c r="AE478" s="64"/>
      <c r="BB478" s="332" t="s">
        <v>1</v>
      </c>
      <c r="BL478" s="64">
        <f t="shared" si="93"/>
        <v>320.45454545454544</v>
      </c>
      <c r="BM478" s="64">
        <f t="shared" si="94"/>
        <v>321.48</v>
      </c>
      <c r="BN478" s="64">
        <f t="shared" si="95"/>
        <v>0.54632867132867136</v>
      </c>
      <c r="BO478" s="64">
        <f t="shared" si="96"/>
        <v>0.54807692307692313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56</v>
      </c>
      <c r="X480" s="389">
        <f t="shared" si="91"/>
        <v>57.6</v>
      </c>
      <c r="Y480" s="36">
        <f>IFERROR(IF(X480=0,"",ROUNDUP(X480/H480,0)*0.00937),"")</f>
        <v>0.14992</v>
      </c>
      <c r="Z480" s="56"/>
      <c r="AA480" s="57"/>
      <c r="AE480" s="64"/>
      <c r="BB480" s="334" t="s">
        <v>1</v>
      </c>
      <c r="BL480" s="64">
        <f t="shared" si="93"/>
        <v>59.733333333333327</v>
      </c>
      <c r="BM480" s="64">
        <f t="shared" si="94"/>
        <v>61.44</v>
      </c>
      <c r="BN480" s="64">
        <f t="shared" si="95"/>
        <v>0.12962962962962962</v>
      </c>
      <c r="BO480" s="64">
        <f t="shared" si="96"/>
        <v>0.13333333333333333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62</v>
      </c>
      <c r="X483" s="389">
        <f t="shared" si="91"/>
        <v>62.4</v>
      </c>
      <c r="Y483" s="36">
        <f>IFERROR(IF(X483=0,"",ROUNDUP(X483/H483,0)*0.00753),"")</f>
        <v>0.19578000000000001</v>
      </c>
      <c r="Z483" s="56"/>
      <c r="AA483" s="57"/>
      <c r="AE483" s="64"/>
      <c r="BB483" s="337" t="s">
        <v>1</v>
      </c>
      <c r="BL483" s="64">
        <f t="shared" si="93"/>
        <v>67.166666666666671</v>
      </c>
      <c r="BM483" s="64">
        <f t="shared" si="94"/>
        <v>67.600000000000009</v>
      </c>
      <c r="BN483" s="64">
        <f t="shared" si="95"/>
        <v>0.16559829059829062</v>
      </c>
      <c r="BO483" s="64">
        <f t="shared" si="96"/>
        <v>0.16666666666666666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207.4873737373737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210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2.3549799999999999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995</v>
      </c>
      <c r="X486" s="390">
        <f>IFERROR(SUM(X473:X484),"0")</f>
        <v>1007.0400000000001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200</v>
      </c>
      <c r="X488" s="389">
        <f>IFERROR(IF(W488="",0,CEILING((W488/$H488),1)*$H488),"")</f>
        <v>200.64000000000001</v>
      </c>
      <c r="Y488" s="36">
        <f>IFERROR(IF(X488=0,"",ROUNDUP(X488/H488,0)*0.01196),"")</f>
        <v>0.45448</v>
      </c>
      <c r="Z488" s="56"/>
      <c r="AA488" s="57"/>
      <c r="AE488" s="64"/>
      <c r="BB488" s="339" t="s">
        <v>1</v>
      </c>
      <c r="BL488" s="64">
        <f>IFERROR(W488*I488/H488,"0")</f>
        <v>213.63636363636363</v>
      </c>
      <c r="BM488" s="64">
        <f>IFERROR(X488*I488/H488,"0")</f>
        <v>214.32</v>
      </c>
      <c r="BN488" s="64">
        <f>IFERROR(1/J488*(W488/H488),"0")</f>
        <v>0.36421911421911418</v>
      </c>
      <c r="BO488" s="64">
        <f>IFERROR(1/J488*(X488/H488),"0")</f>
        <v>0.36538461538461542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146</v>
      </c>
      <c r="X489" s="389">
        <f>IFERROR(IF(W489="",0,CEILING((W489/$H489),1)*$H489),"")</f>
        <v>147.6</v>
      </c>
      <c r="Y489" s="36">
        <f>IFERROR(IF(X489=0,"",ROUNDUP(X489/H489,0)*0.00937),"")</f>
        <v>0.38417000000000001</v>
      </c>
      <c r="Z489" s="56"/>
      <c r="AA489" s="57"/>
      <c r="AE489" s="64"/>
      <c r="BB489" s="340" t="s">
        <v>1</v>
      </c>
      <c r="BL489" s="64">
        <f>IFERROR(W489*I489/H489,"0")</f>
        <v>155.73333333333332</v>
      </c>
      <c r="BM489" s="64">
        <f>IFERROR(X489*I489/H489,"0")</f>
        <v>157.44</v>
      </c>
      <c r="BN489" s="64">
        <f>IFERROR(1/J489*(W489/H489),"0")</f>
        <v>0.33796296296296297</v>
      </c>
      <c r="BO489" s="64">
        <f>IFERROR(1/J489*(X489/H489),"0")</f>
        <v>0.34166666666666667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78.434343434343432</v>
      </c>
      <c r="X490" s="390">
        <f>IFERROR(X488/H488,"0")+IFERROR(X489/H489,"0")</f>
        <v>79</v>
      </c>
      <c r="Y490" s="390">
        <f>IFERROR(IF(Y488="",0,Y488),"0")+IFERROR(IF(Y489="",0,Y489),"0")</f>
        <v>0.83865000000000001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346</v>
      </c>
      <c r="X491" s="390">
        <f>IFERROR(SUM(X488:X489),"0")</f>
        <v>348.24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150</v>
      </c>
      <c r="X493" s="389">
        <f t="shared" ref="X493:X498" si="97">IFERROR(IF(W493="",0,CEILING((W493/$H493),1)*$H493),"")</f>
        <v>153.12</v>
      </c>
      <c r="Y493" s="36">
        <f>IFERROR(IF(X493=0,"",ROUNDUP(X493/H493,0)*0.01196),"")</f>
        <v>0.34683999999999998</v>
      </c>
      <c r="Z493" s="56"/>
      <c r="AA493" s="57"/>
      <c r="AE493" s="64"/>
      <c r="BB493" s="341" t="s">
        <v>1</v>
      </c>
      <c r="BL493" s="64">
        <f t="shared" ref="BL493:BL498" si="98">IFERROR(W493*I493/H493,"0")</f>
        <v>160.22727272727272</v>
      </c>
      <c r="BM493" s="64">
        <f t="shared" ref="BM493:BM498" si="99">IFERROR(X493*I493/H493,"0")</f>
        <v>163.56</v>
      </c>
      <c r="BN493" s="64">
        <f t="shared" ref="BN493:BN498" si="100">IFERROR(1/J493*(W493/H493),"0")</f>
        <v>0.27316433566433568</v>
      </c>
      <c r="BO493" s="64">
        <f t="shared" ref="BO493:BO498" si="101">IFERROR(1/J493*(X493/H493),"0")</f>
        <v>0.27884615384615385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233</v>
      </c>
      <c r="X494" s="389">
        <f t="shared" si="97"/>
        <v>237.60000000000002</v>
      </c>
      <c r="Y494" s="36">
        <f>IFERROR(IF(X494=0,"",ROUNDUP(X494/H494,0)*0.01196),"")</f>
        <v>0.53820000000000001</v>
      </c>
      <c r="Z494" s="56"/>
      <c r="AA494" s="57"/>
      <c r="AE494" s="64"/>
      <c r="BB494" s="342" t="s">
        <v>1</v>
      </c>
      <c r="BL494" s="64">
        <f t="shared" si="98"/>
        <v>248.8863636363636</v>
      </c>
      <c r="BM494" s="64">
        <f t="shared" si="99"/>
        <v>253.8</v>
      </c>
      <c r="BN494" s="64">
        <f t="shared" si="100"/>
        <v>0.42431526806526804</v>
      </c>
      <c r="BO494" s="64">
        <f t="shared" si="101"/>
        <v>0.43269230769230771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400</v>
      </c>
      <c r="X495" s="389">
        <f t="shared" si="97"/>
        <v>401.28000000000003</v>
      </c>
      <c r="Y495" s="36">
        <f>IFERROR(IF(X495=0,"",ROUNDUP(X495/H495,0)*0.01196),"")</f>
        <v>0.90895999999999999</v>
      </c>
      <c r="Z495" s="56"/>
      <c r="AA495" s="57"/>
      <c r="AE495" s="64"/>
      <c r="BB495" s="343" t="s">
        <v>1</v>
      </c>
      <c r="BL495" s="64">
        <f t="shared" si="98"/>
        <v>427.27272727272725</v>
      </c>
      <c r="BM495" s="64">
        <f t="shared" si="99"/>
        <v>428.64</v>
      </c>
      <c r="BN495" s="64">
        <f t="shared" si="100"/>
        <v>0.72843822843822836</v>
      </c>
      <c r="BO495" s="64">
        <f t="shared" si="101"/>
        <v>0.73076923076923084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148.29545454545453</v>
      </c>
      <c r="X499" s="390">
        <f>IFERROR(X493/H493,"0")+IFERROR(X494/H494,"0")+IFERROR(X495/H495,"0")+IFERROR(X496/H496,"0")+IFERROR(X497/H497,"0")+IFERROR(X498/H498,"0")</f>
        <v>150</v>
      </c>
      <c r="Y499" s="390">
        <f>IFERROR(IF(Y493="",0,Y493),"0")+IFERROR(IF(Y494="",0,Y494),"0")+IFERROR(IF(Y495="",0,Y495),"0")+IFERROR(IF(Y496="",0,Y496),"0")+IFERROR(IF(Y497="",0,Y497),"0")+IFERROR(IF(Y498="",0,Y498),"0")</f>
        <v>1.794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783</v>
      </c>
      <c r="X500" s="390">
        <f>IFERROR(SUM(X493:X498),"0")</f>
        <v>792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4"/>
      <c r="AA501" s="384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4"/>
      <c r="AA507" s="384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3"/>
      <c r="AA512" s="383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4"/>
      <c r="AA513" s="384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4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2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4"/>
      <c r="AA525" s="384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5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2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10</v>
      </c>
      <c r="X534" s="389">
        <f>IFERROR(IF(W534="",0,CEILING((W534/$H534),1)*$H534),"")</f>
        <v>12.600000000000001</v>
      </c>
      <c r="Y534" s="36">
        <f>IFERROR(IF(X534=0,"",ROUNDUP(X534/H534,0)*0.00753),"")</f>
        <v>2.2589999999999999E-2</v>
      </c>
      <c r="Z534" s="56"/>
      <c r="AA534" s="57"/>
      <c r="AE534" s="64"/>
      <c r="BB534" s="365" t="s">
        <v>1</v>
      </c>
      <c r="BL534" s="64">
        <f>IFERROR(W534*I534/H534,"0")</f>
        <v>10.619047619047619</v>
      </c>
      <c r="BM534" s="64">
        <f>IFERROR(X534*I534/H534,"0")</f>
        <v>13.38</v>
      </c>
      <c r="BN534" s="64">
        <f>IFERROR(1/J534*(W534/H534),"0")</f>
        <v>1.5262515262515262E-2</v>
      </c>
      <c r="BO534" s="64">
        <f>IFERROR(1/J534*(X534/H534),"0")</f>
        <v>1.9230769230769232E-2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2.3809523809523809</v>
      </c>
      <c r="X539" s="390">
        <f>IFERROR(X534/H534,"0")+IFERROR(X535/H535,"0")+IFERROR(X536/H536,"0")+IFERROR(X537/H537,"0")+IFERROR(X538/H538,"0")</f>
        <v>3</v>
      </c>
      <c r="Y539" s="390">
        <f>IFERROR(IF(Y534="",0,Y534),"0")+IFERROR(IF(Y535="",0,Y535),"0")+IFERROR(IF(Y536="",0,Y536),"0")+IFERROR(IF(Y537="",0,Y537),"0")+IFERROR(IF(Y538="",0,Y538),"0")</f>
        <v>2.2589999999999999E-2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10</v>
      </c>
      <c r="X540" s="390">
        <f>IFERROR(SUM(X534:X538),"0")</f>
        <v>12.600000000000001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6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4"/>
      <c r="AA549" s="384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9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3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4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15198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15365.159999999998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16170.465974265424</v>
      </c>
      <c r="X557" s="390">
        <f>IFERROR(SUM(BM22:BM553),"0")</f>
        <v>16347.884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30</v>
      </c>
      <c r="X558" s="38">
        <f>ROUNDUP(SUM(BO22:BO553),0)</f>
        <v>31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16920.465974265426</v>
      </c>
      <c r="X559" s="390">
        <f>GrossWeightTotalR+PalletQtyTotalR*25</f>
        <v>17122.883999999998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2891.9743691176168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2922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35.858939999999997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96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6"/>
      <c r="L564" s="455" t="s">
        <v>370</v>
      </c>
      <c r="M564" s="386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6"/>
    </row>
    <row r="565" spans="1:30" ht="13.5" customHeight="1" thickBot="1" x14ac:dyDescent="0.25">
      <c r="A565" s="797"/>
      <c r="B565" s="456"/>
      <c r="C565" s="456"/>
      <c r="D565" s="456"/>
      <c r="E565" s="456"/>
      <c r="F565" s="456"/>
      <c r="G565" s="456"/>
      <c r="H565" s="456"/>
      <c r="I565" s="456"/>
      <c r="J565" s="456"/>
      <c r="K565" s="386"/>
      <c r="L565" s="456"/>
      <c r="M565" s="386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756</v>
      </c>
      <c r="D566" s="46">
        <f>IFERROR(X53*1,"0")+IFERROR(X54*1,"0")+IFERROR(X55*1,"0")+IFERROR(X56*1,"0")</f>
        <v>700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3633.98</v>
      </c>
      <c r="F566" s="46">
        <f>IFERROR(X129*1,"0")+IFERROR(X130*1,"0")+IFERROR(X131*1,"0")+IFERROR(X132*1,"0")+IFERROR(X133*1,"0")</f>
        <v>680.4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476.70000000000005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3829.4999999999995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611.1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611.1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46.5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1841.3999999999999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452.4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102.9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4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2147.2800000000002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12.600000000000001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D192:E192"/>
    <mergeCell ref="O88:U88"/>
    <mergeCell ref="O324:U324"/>
    <mergeCell ref="D515:E515"/>
    <mergeCell ref="D344:E344"/>
    <mergeCell ref="A222:N223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407:S407"/>
    <mergeCell ref="D242:E242"/>
    <mergeCell ref="D120:E120"/>
    <mergeCell ref="F17:F18"/>
    <mergeCell ref="O504:S504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180:N181"/>
    <mergeCell ref="O143:S14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275:E275"/>
    <mergeCell ref="D219:E219"/>
    <mergeCell ref="D104:E104"/>
    <mergeCell ref="A44:Y44"/>
    <mergeCell ref="O423:S423"/>
    <mergeCell ref="A258:Y258"/>
    <mergeCell ref="D185:E185"/>
    <mergeCell ref="O32:S32"/>
    <mergeCell ref="O259:S259"/>
    <mergeCell ref="D41:E41"/>
    <mergeCell ref="O330:S330"/>
    <mergeCell ref="O197:S197"/>
    <mergeCell ref="O495:S495"/>
    <mergeCell ref="O124:S124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O540:U540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556:N561"/>
    <mergeCell ref="O526:S52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A547:N548"/>
    <mergeCell ref="O409:U409"/>
    <mergeCell ref="O349:S349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263:S263"/>
    <mergeCell ref="O92:S92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2024-06-27T07:40:53Z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