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5376BC5-F8DF-4477-A8E3-D36C863531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O368" i="1"/>
  <c r="W366" i="1"/>
  <c r="X365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X346" i="1" s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89" i="1"/>
  <c r="X288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X272" i="1"/>
  <c r="O272" i="1"/>
  <c r="W270" i="1"/>
  <c r="W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70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6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199" i="1" s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X180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7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O84" i="1"/>
  <c r="BN84" i="1"/>
  <c r="BM84" i="1"/>
  <c r="BL84" i="1"/>
  <c r="Y84" i="1"/>
  <c r="X84" i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BO64" i="1"/>
  <c r="BN64" i="1"/>
  <c r="BM64" i="1"/>
  <c r="BL64" i="1"/>
  <c r="Y64" i="1"/>
  <c r="X64" i="1"/>
  <c r="O64" i="1"/>
  <c r="BN63" i="1"/>
  <c r="BL63" i="1"/>
  <c r="X63" i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O32" i="1"/>
  <c r="BO31" i="1"/>
  <c r="BN31" i="1"/>
  <c r="BM31" i="1"/>
  <c r="BL31" i="1"/>
  <c r="Y31" i="1"/>
  <c r="X31" i="1"/>
  <c r="O31" i="1"/>
  <c r="BN30" i="1"/>
  <c r="BL30" i="1"/>
  <c r="X30" i="1"/>
  <c r="O30" i="1"/>
  <c r="BO29" i="1"/>
  <c r="BN29" i="1"/>
  <c r="BM29" i="1"/>
  <c r="BL29" i="1"/>
  <c r="Y29" i="1"/>
  <c r="X29" i="1"/>
  <c r="O29" i="1"/>
  <c r="BN28" i="1"/>
  <c r="BL28" i="1"/>
  <c r="X28" i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X22" i="1"/>
  <c r="O22" i="1"/>
  <c r="H10" i="1"/>
  <c r="H9" i="1"/>
  <c r="A9" i="1"/>
  <c r="D7" i="1"/>
  <c r="P6" i="1"/>
  <c r="O2" i="1"/>
  <c r="B566" i="1" l="1"/>
  <c r="X25" i="1"/>
  <c r="BO22" i="1"/>
  <c r="BM22" i="1"/>
  <c r="Y22" i="1"/>
  <c r="Y24" i="1" s="1"/>
  <c r="BO30" i="1"/>
  <c r="BM30" i="1"/>
  <c r="Y30" i="1"/>
  <c r="X34" i="1"/>
  <c r="BO48" i="1"/>
  <c r="BM48" i="1"/>
  <c r="Y48" i="1"/>
  <c r="Y49" i="1" s="1"/>
  <c r="X50" i="1"/>
  <c r="D566" i="1"/>
  <c r="X57" i="1"/>
  <c r="BO53" i="1"/>
  <c r="BM53" i="1"/>
  <c r="Y53" i="1"/>
  <c r="Y57" i="1" s="1"/>
  <c r="BO56" i="1"/>
  <c r="BM56" i="1"/>
  <c r="Y56" i="1"/>
  <c r="X58" i="1"/>
  <c r="E566" i="1"/>
  <c r="X82" i="1"/>
  <c r="BO61" i="1"/>
  <c r="BM61" i="1"/>
  <c r="Y61" i="1"/>
  <c r="BO65" i="1"/>
  <c r="BM65" i="1"/>
  <c r="Y65" i="1"/>
  <c r="BO69" i="1"/>
  <c r="BM69" i="1"/>
  <c r="Y69" i="1"/>
  <c r="BO73" i="1"/>
  <c r="BM73" i="1"/>
  <c r="Y73" i="1"/>
  <c r="BO77" i="1"/>
  <c r="BM77" i="1"/>
  <c r="Y77" i="1"/>
  <c r="X81" i="1"/>
  <c r="BO85" i="1"/>
  <c r="BM85" i="1"/>
  <c r="Y85" i="1"/>
  <c r="Y88" i="1" s="1"/>
  <c r="X89" i="1"/>
  <c r="Y249" i="1"/>
  <c r="Y392" i="1"/>
  <c r="F10" i="1"/>
  <c r="J9" i="1"/>
  <c r="F9" i="1"/>
  <c r="A10" i="1"/>
  <c r="W557" i="1"/>
  <c r="W559" i="1" s="1"/>
  <c r="X24" i="1"/>
  <c r="BO28" i="1"/>
  <c r="BM28" i="1"/>
  <c r="Y28" i="1"/>
  <c r="BO32" i="1"/>
  <c r="BM32" i="1"/>
  <c r="Y32" i="1"/>
  <c r="Y34" i="1" s="1"/>
  <c r="BO55" i="1"/>
  <c r="BM55" i="1"/>
  <c r="Y55" i="1"/>
  <c r="BO63" i="1"/>
  <c r="BM63" i="1"/>
  <c r="Y63" i="1"/>
  <c r="BO67" i="1"/>
  <c r="BM67" i="1"/>
  <c r="Y67" i="1"/>
  <c r="BO71" i="1"/>
  <c r="BM71" i="1"/>
  <c r="Y71" i="1"/>
  <c r="BO75" i="1"/>
  <c r="BM75" i="1"/>
  <c r="Y75" i="1"/>
  <c r="BO79" i="1"/>
  <c r="BM79" i="1"/>
  <c r="Y79" i="1"/>
  <c r="X88" i="1"/>
  <c r="BO87" i="1"/>
  <c r="BM87" i="1"/>
  <c r="Y87" i="1"/>
  <c r="X99" i="1"/>
  <c r="X116" i="1"/>
  <c r="X126" i="1"/>
  <c r="X164" i="1"/>
  <c r="X170" i="1"/>
  <c r="X198" i="1"/>
  <c r="X206" i="1"/>
  <c r="X217" i="1"/>
  <c r="X222" i="1"/>
  <c r="X233" i="1"/>
  <c r="X249" i="1"/>
  <c r="X257" i="1"/>
  <c r="X269" i="1"/>
  <c r="X276" i="1"/>
  <c r="BO280" i="1"/>
  <c r="BM280" i="1"/>
  <c r="Y280" i="1"/>
  <c r="BO293" i="1"/>
  <c r="BM293" i="1"/>
  <c r="Y293" i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Y339" i="1" s="1"/>
  <c r="BO335" i="1"/>
  <c r="BM335" i="1"/>
  <c r="Y335" i="1"/>
  <c r="BO337" i="1"/>
  <c r="BM337" i="1"/>
  <c r="Y337" i="1"/>
  <c r="BO345" i="1"/>
  <c r="BM345" i="1"/>
  <c r="Y345" i="1"/>
  <c r="X347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Y372" i="1" s="1"/>
  <c r="BO376" i="1"/>
  <c r="BM376" i="1"/>
  <c r="Y376" i="1"/>
  <c r="X380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I566" i="1"/>
  <c r="X135" i="1"/>
  <c r="X146" i="1"/>
  <c r="X159" i="1"/>
  <c r="X181" i="1"/>
  <c r="W560" i="1"/>
  <c r="C566" i="1"/>
  <c r="X49" i="1"/>
  <c r="Y91" i="1"/>
  <c r="BM91" i="1"/>
  <c r="BO91" i="1"/>
  <c r="Y93" i="1"/>
  <c r="BM93" i="1"/>
  <c r="Y95" i="1"/>
  <c r="BM95" i="1"/>
  <c r="Y97" i="1"/>
  <c r="BM97" i="1"/>
  <c r="Y101" i="1"/>
  <c r="Y116" i="1" s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Y125" i="1" s="1"/>
  <c r="BM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Y168" i="1"/>
  <c r="Y169" i="1" s="1"/>
  <c r="BM168" i="1"/>
  <c r="Y172" i="1"/>
  <c r="Y180" i="1" s="1"/>
  <c r="BM172" i="1"/>
  <c r="BO172" i="1"/>
  <c r="Y174" i="1"/>
  <c r="BM174" i="1"/>
  <c r="Y178" i="1"/>
  <c r="BM178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Y205" i="1" s="1"/>
  <c r="BM202" i="1"/>
  <c r="Y203" i="1"/>
  <c r="BM203" i="1"/>
  <c r="Y204" i="1"/>
  <c r="BM204" i="1"/>
  <c r="Y209" i="1"/>
  <c r="Y216" i="1" s="1"/>
  <c r="BM209" i="1"/>
  <c r="BO209" i="1"/>
  <c r="Y211" i="1"/>
  <c r="BM211" i="1"/>
  <c r="Y213" i="1"/>
  <c r="BM213" i="1"/>
  <c r="Y215" i="1"/>
  <c r="BM215" i="1"/>
  <c r="X216" i="1"/>
  <c r="Y219" i="1"/>
  <c r="Y222" i="1" s="1"/>
  <c r="BM219" i="1"/>
  <c r="BO219" i="1"/>
  <c r="Y220" i="1"/>
  <c r="BM220" i="1"/>
  <c r="Y227" i="1"/>
  <c r="Y232" i="1" s="1"/>
  <c r="BM227" i="1"/>
  <c r="Y229" i="1"/>
  <c r="BM229" i="1"/>
  <c r="Y231" i="1"/>
  <c r="BM231" i="1"/>
  <c r="N566" i="1"/>
  <c r="L566" i="1"/>
  <c r="Y239" i="1"/>
  <c r="BM239" i="1"/>
  <c r="Y241" i="1"/>
  <c r="BM241" i="1"/>
  <c r="Y243" i="1"/>
  <c r="BM243" i="1"/>
  <c r="Y245" i="1"/>
  <c r="BM245" i="1"/>
  <c r="Y247" i="1"/>
  <c r="BM247" i="1"/>
  <c r="X250" i="1"/>
  <c r="Y253" i="1"/>
  <c r="Y256" i="1" s="1"/>
  <c r="BM253" i="1"/>
  <c r="Y255" i="1"/>
  <c r="BM255" i="1"/>
  <c r="Y259" i="1"/>
  <c r="Y269" i="1" s="1"/>
  <c r="BM259" i="1"/>
  <c r="BO259" i="1"/>
  <c r="Y261" i="1"/>
  <c r="BM261" i="1"/>
  <c r="Y263" i="1"/>
  <c r="BM263" i="1"/>
  <c r="Y265" i="1"/>
  <c r="BM265" i="1"/>
  <c r="Y267" i="1"/>
  <c r="BM267" i="1"/>
  <c r="X277" i="1"/>
  <c r="Y274" i="1"/>
  <c r="Y276" i="1" s="1"/>
  <c r="BM274" i="1"/>
  <c r="X283" i="1"/>
  <c r="BO279" i="1"/>
  <c r="BM279" i="1"/>
  <c r="Y279" i="1"/>
  <c r="Y282" i="1" s="1"/>
  <c r="X282" i="1"/>
  <c r="BO286" i="1"/>
  <c r="BM286" i="1"/>
  <c r="Y286" i="1"/>
  <c r="Y288" i="1" s="1"/>
  <c r="O566" i="1"/>
  <c r="BO295" i="1"/>
  <c r="BM295" i="1"/>
  <c r="Y295" i="1"/>
  <c r="Y299" i="1" s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X358" i="1"/>
  <c r="Y365" i="1"/>
  <c r="BO363" i="1"/>
  <c r="BM363" i="1"/>
  <c r="Y363" i="1"/>
  <c r="X372" i="1"/>
  <c r="BO371" i="1"/>
  <c r="BM371" i="1"/>
  <c r="Y371" i="1"/>
  <c r="X373" i="1"/>
  <c r="X381" i="1"/>
  <c r="BO375" i="1"/>
  <c r="BM375" i="1"/>
  <c r="Y375" i="1"/>
  <c r="Y380" i="1" s="1"/>
  <c r="BO378" i="1"/>
  <c r="BM378" i="1"/>
  <c r="Y378" i="1"/>
  <c r="X392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Y430" i="1"/>
  <c r="S566" i="1"/>
  <c r="X300" i="1"/>
  <c r="Q566" i="1"/>
  <c r="X340" i="1"/>
  <c r="R566" i="1"/>
  <c r="X366" i="1"/>
  <c r="X425" i="1"/>
  <c r="BO429" i="1"/>
  <c r="BM429" i="1"/>
  <c r="Y429" i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47" i="1" l="1"/>
  <c r="Y505" i="1"/>
  <c r="Y414" i="1"/>
  <c r="Y408" i="1"/>
  <c r="Y353" i="1"/>
  <c r="X557" i="1"/>
  <c r="X556" i="1"/>
  <c r="Y531" i="1"/>
  <c r="Y198" i="1"/>
  <c r="Y158" i="1"/>
  <c r="Y145" i="1"/>
  <c r="Y134" i="1"/>
  <c r="Y98" i="1"/>
  <c r="Y459" i="1"/>
  <c r="X560" i="1"/>
  <c r="Y81" i="1"/>
  <c r="Y561" i="1" s="1"/>
  <c r="X558" i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<sst xmlns="http://schemas.openxmlformats.org/spreadsheetml/2006/main" count="2457" uniqueCount="829">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</sst>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9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106</v>
      </c>
      <c r="X65" s="389">
        <f t="shared" si="6"/>
        <v>108</v>
      </c>
      <c r="Y65" s="36">
        <f t="shared" si="7"/>
        <v>0.21749999999999997</v>
      </c>
      <c r="Z65" s="56"/>
      <c r="AA65" s="57"/>
      <c r="AE65" s="64"/>
      <c r="BB65" s="86" t="s">
        <v>1</v>
      </c>
      <c r="BL65" s="64">
        <f t="shared" si="8"/>
        <v>110.71111111111109</v>
      </c>
      <c r="BM65" s="64">
        <f t="shared" si="9"/>
        <v>112.8</v>
      </c>
      <c r="BN65" s="64">
        <f t="shared" si="10"/>
        <v>0.17526455026455026</v>
      </c>
      <c r="BO65" s="64">
        <f t="shared" si="11"/>
        <v>0.17857142857142855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21</v>
      </c>
      <c r="X66" s="389">
        <f t="shared" si="6"/>
        <v>22.4</v>
      </c>
      <c r="Y66" s="36">
        <f t="shared" si="7"/>
        <v>4.3499999999999997E-2</v>
      </c>
      <c r="Z66" s="56"/>
      <c r="AA66" s="57"/>
      <c r="AE66" s="64"/>
      <c r="BB66" s="87" t="s">
        <v>1</v>
      </c>
      <c r="BL66" s="64">
        <f t="shared" si="8"/>
        <v>21.900000000000002</v>
      </c>
      <c r="BM66" s="64">
        <f t="shared" si="9"/>
        <v>23.360000000000003</v>
      </c>
      <c r="BN66" s="64">
        <f t="shared" si="10"/>
        <v>3.3482142857142856E-2</v>
      </c>
      <c r="BO66" s="64">
        <f t="shared" si="11"/>
        <v>3.5714285714285712E-2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11.689814814814815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12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0.26099999999999995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127</v>
      </c>
      <c r="X82" s="390">
        <f>IFERROR(SUM(X61:X80),"0")</f>
        <v>130.4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470</v>
      </c>
      <c r="X101" s="389">
        <f t="shared" ref="X101:X115" si="18">IFERROR(IF(W101="",0,CEILING((W101/$H101),1)*$H101),"")</f>
        <v>470.40000000000003</v>
      </c>
      <c r="Y101" s="36">
        <f>IFERROR(IF(X101=0,"",ROUNDUP(X101/H101,0)*0.02175),"")</f>
        <v>1.218</v>
      </c>
      <c r="Z101" s="56"/>
      <c r="AA101" s="57"/>
      <c r="AE101" s="64"/>
      <c r="BB101" s="113" t="s">
        <v>1</v>
      </c>
      <c r="BL101" s="64">
        <f t="shared" ref="BL101:BL115" si="19">IFERROR(W101*I101/H101,"0")</f>
        <v>501.55714285714282</v>
      </c>
      <c r="BM101" s="64">
        <f t="shared" ref="BM101:BM115" si="20">IFERROR(X101*I101/H101,"0")</f>
        <v>501.98400000000004</v>
      </c>
      <c r="BN101" s="64">
        <f t="shared" ref="BN101:BN115" si="21">IFERROR(1/J101*(W101/H101),"0")</f>
        <v>0.99914965986394544</v>
      </c>
      <c r="BO101" s="64">
        <f t="shared" ref="BO101:BO115" si="22">IFERROR(1/J101*(X101/H101),"0")</f>
        <v>1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250</v>
      </c>
      <c r="X103" s="389">
        <f t="shared" si="18"/>
        <v>252</v>
      </c>
      <c r="Y103" s="36">
        <f>IFERROR(IF(X103=0,"",ROUNDUP(X103/H103,0)*0.02175),"")</f>
        <v>0.65249999999999997</v>
      </c>
      <c r="Z103" s="56"/>
      <c r="AA103" s="57"/>
      <c r="AE103" s="64"/>
      <c r="BB103" s="115" t="s">
        <v>1</v>
      </c>
      <c r="BL103" s="64">
        <f t="shared" si="19"/>
        <v>266.78571428571428</v>
      </c>
      <c r="BM103" s="64">
        <f t="shared" si="20"/>
        <v>268.91999999999996</v>
      </c>
      <c r="BN103" s="64">
        <f t="shared" si="21"/>
        <v>0.53146258503401356</v>
      </c>
      <c r="BO103" s="64">
        <f t="shared" si="22"/>
        <v>0.5357142857142857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34</v>
      </c>
      <c r="X111" s="389">
        <f t="shared" si="18"/>
        <v>34.200000000000003</v>
      </c>
      <c r="Y111" s="36">
        <f>IFERROR(IF(X111=0,"",ROUNDUP(X111/H111,0)*0.00753),"")</f>
        <v>0.14307</v>
      </c>
      <c r="Z111" s="56"/>
      <c r="AA111" s="57"/>
      <c r="AE111" s="64"/>
      <c r="BB111" s="123" t="s">
        <v>1</v>
      </c>
      <c r="BL111" s="64">
        <f t="shared" si="19"/>
        <v>37.777777777777779</v>
      </c>
      <c r="BM111" s="64">
        <f t="shared" si="20"/>
        <v>38</v>
      </c>
      <c r="BN111" s="64">
        <f t="shared" si="21"/>
        <v>0.12108262108262108</v>
      </c>
      <c r="BO111" s="64">
        <f t="shared" si="22"/>
        <v>0.12179487179487179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15</v>
      </c>
      <c r="X114" s="389">
        <f t="shared" si="18"/>
        <v>16.2</v>
      </c>
      <c r="Y114" s="36">
        <f>IFERROR(IF(X114=0,"",ROUNDUP(X114/H114,0)*0.00753),"")</f>
        <v>6.7769999999999997E-2</v>
      </c>
      <c r="Z114" s="56"/>
      <c r="AA114" s="57"/>
      <c r="AE114" s="64"/>
      <c r="BB114" s="126" t="s">
        <v>1</v>
      </c>
      <c r="BL114" s="64">
        <f t="shared" si="19"/>
        <v>17.216666666666665</v>
      </c>
      <c r="BM114" s="64">
        <f t="shared" si="20"/>
        <v>18.593999999999998</v>
      </c>
      <c r="BN114" s="64">
        <f t="shared" si="21"/>
        <v>5.3418803418803423E-2</v>
      </c>
      <c r="BO114" s="64">
        <f t="shared" si="22"/>
        <v>5.7692307692307689E-2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112.93650793650792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114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2.0813399999999995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769</v>
      </c>
      <c r="X117" s="390">
        <f>IFERROR(SUM(X101:X115),"0")</f>
        <v>772.80000000000018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380</v>
      </c>
      <c r="X129" s="389">
        <f>IFERROR(IF(W129="",0,CEILING((W129/$H129),1)*$H129),"")</f>
        <v>386.40000000000003</v>
      </c>
      <c r="Y129" s="36">
        <f>IFERROR(IF(X129=0,"",ROUNDUP(X129/H129,0)*0.02175),"")</f>
        <v>1.0004999999999999</v>
      </c>
      <c r="Z129" s="56"/>
      <c r="AA129" s="57"/>
      <c r="AE129" s="64"/>
      <c r="BB129" s="134" t="s">
        <v>1</v>
      </c>
      <c r="BL129" s="64">
        <f>IFERROR(W129*I129/H129,"0")</f>
        <v>405.24285714285713</v>
      </c>
      <c r="BM129" s="64">
        <f>IFERROR(X129*I129/H129,"0")</f>
        <v>412.06800000000004</v>
      </c>
      <c r="BN129" s="64">
        <f>IFERROR(1/J129*(W129/H129),"0")</f>
        <v>0.80782312925170052</v>
      </c>
      <c r="BO129" s="64">
        <f>IFERROR(1/J129*(X129/H129),"0")</f>
        <v>0.8214285714285714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45.238095238095234</v>
      </c>
      <c r="X134" s="390">
        <f>IFERROR(X129/H129,"0")+IFERROR(X130/H130,"0")+IFERROR(X131/H131,"0")+IFERROR(X132/H132,"0")+IFERROR(X133/H133,"0")</f>
        <v>46</v>
      </c>
      <c r="Y134" s="390">
        <f>IFERROR(IF(Y129="",0,Y129),"0")+IFERROR(IF(Y130="",0,Y130),"0")+IFERROR(IF(Y131="",0,Y131),"0")+IFERROR(IF(Y132="",0,Y132),"0")+IFERROR(IF(Y133="",0,Y133),"0")</f>
        <v>1.0004999999999999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380</v>
      </c>
      <c r="X135" s="390">
        <f>IFERROR(SUM(X129:X133),"0")</f>
        <v>386.40000000000003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169</v>
      </c>
      <c r="X149" s="389">
        <f t="shared" ref="X149:X157" si="34">IFERROR(IF(W149="",0,CEILING((W149/$H149),1)*$H149),"")</f>
        <v>172.20000000000002</v>
      </c>
      <c r="Y149" s="36">
        <f>IFERROR(IF(X149=0,"",ROUNDUP(X149/H149,0)*0.00753),"")</f>
        <v>0.30873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179.46190476190475</v>
      </c>
      <c r="BM149" s="64">
        <f t="shared" ref="BM149:BM157" si="36">IFERROR(X149*I149/H149,"0")</f>
        <v>182.86</v>
      </c>
      <c r="BN149" s="64">
        <f t="shared" ref="BN149:BN157" si="37">IFERROR(1/J149*(W149/H149),"0")</f>
        <v>0.25793650793650791</v>
      </c>
      <c r="BO149" s="64">
        <f t="shared" ref="BO149:BO157" si="38">IFERROR(1/J149*(X149/H149),"0")</f>
        <v>0.26282051282051283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40.238095238095234</v>
      </c>
      <c r="X158" s="390">
        <f>IFERROR(X149/H149,"0")+IFERROR(X150/H150,"0")+IFERROR(X151/H151,"0")+IFERROR(X152/H152,"0")+IFERROR(X153/H153,"0")+IFERROR(X154/H154,"0")+IFERROR(X155/H155,"0")+IFERROR(X156/H156,"0")+IFERROR(X157/H157,"0")</f>
        <v>41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0.30873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169</v>
      </c>
      <c r="X159" s="390">
        <f>IFERROR(SUM(X149:X157),"0")</f>
        <v>172.20000000000002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166</v>
      </c>
      <c r="X172" s="389">
        <f t="shared" ref="X172:X179" si="39">IFERROR(IF(W172="",0,CEILING((W172/$H172),1)*$H172),"")</f>
        <v>167.4</v>
      </c>
      <c r="Y172" s="36">
        <f>IFERROR(IF(X172=0,"",ROUNDUP(X172/H172,0)*0.00937),"")</f>
        <v>0.29047000000000001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172.45555555555558</v>
      </c>
      <c r="BM172" s="64">
        <f t="shared" ref="BM172:BM179" si="41">IFERROR(X172*I172/H172,"0")</f>
        <v>173.91</v>
      </c>
      <c r="BN172" s="64">
        <f t="shared" ref="BN172:BN179" si="42">IFERROR(1/J172*(W172/H172),"0")</f>
        <v>0.25617283950617281</v>
      </c>
      <c r="BO172" s="64">
        <f t="shared" ref="BO172:BO179" si="43">IFERROR(1/J172*(X172/H172),"0")</f>
        <v>0.2583333333333333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21</v>
      </c>
      <c r="X173" s="389">
        <f t="shared" si="39"/>
        <v>21.6</v>
      </c>
      <c r="Y173" s="36">
        <f>IFERROR(IF(X173=0,"",ROUNDUP(X173/H173,0)*0.00937),"")</f>
        <v>3.7479999999999999E-2</v>
      </c>
      <c r="Z173" s="56"/>
      <c r="AA173" s="57"/>
      <c r="AE173" s="64"/>
      <c r="BB173" s="159" t="s">
        <v>1</v>
      </c>
      <c r="BL173" s="64">
        <f t="shared" si="40"/>
        <v>21.816666666666666</v>
      </c>
      <c r="BM173" s="64">
        <f t="shared" si="41"/>
        <v>22.44</v>
      </c>
      <c r="BN173" s="64">
        <f t="shared" si="42"/>
        <v>3.2407407407407406E-2</v>
      </c>
      <c r="BO173" s="64">
        <f t="shared" si="43"/>
        <v>3.3333333333333333E-2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34.629629629629626</v>
      </c>
      <c r="X180" s="390">
        <f>IFERROR(X172/H172,"0")+IFERROR(X173/H173,"0")+IFERROR(X174/H174,"0")+IFERROR(X175/H175,"0")+IFERROR(X176/H176,"0")+IFERROR(X177/H177,"0")+IFERROR(X178/H178,"0")+IFERROR(X179/H179,"0")</f>
        <v>35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0.32795000000000002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187</v>
      </c>
      <c r="X181" s="390">
        <f>IFERROR(SUM(X172:X179),"0")</f>
        <v>189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172</v>
      </c>
      <c r="X189" s="389">
        <f t="shared" si="44"/>
        <v>172.79999999999998</v>
      </c>
      <c r="Y189" s="36">
        <f>IFERROR(IF(X189=0,"",ROUNDUP(X189/H189,0)*0.00753),"")</f>
        <v>0.54215999999999998</v>
      </c>
      <c r="Z189" s="56"/>
      <c r="AA189" s="57"/>
      <c r="AE189" s="64"/>
      <c r="BB189" s="172" t="s">
        <v>1</v>
      </c>
      <c r="BL189" s="64">
        <f t="shared" si="45"/>
        <v>191.49333333333334</v>
      </c>
      <c r="BM189" s="64">
        <f t="shared" si="46"/>
        <v>192.38399999999999</v>
      </c>
      <c r="BN189" s="64">
        <f t="shared" si="47"/>
        <v>0.45940170940170943</v>
      </c>
      <c r="BO189" s="64">
        <f t="shared" si="48"/>
        <v>0.46153846153846151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126</v>
      </c>
      <c r="X191" s="389">
        <f t="shared" si="44"/>
        <v>127.19999999999999</v>
      </c>
      <c r="Y191" s="36">
        <f>IFERROR(IF(X191=0,"",ROUNDUP(X191/H191,0)*0.00753),"")</f>
        <v>0.39909</v>
      </c>
      <c r="Z191" s="56"/>
      <c r="AA191" s="57"/>
      <c r="AE191" s="64"/>
      <c r="BB191" s="174" t="s">
        <v>1</v>
      </c>
      <c r="BL191" s="64">
        <f t="shared" si="45"/>
        <v>136.50000000000003</v>
      </c>
      <c r="BM191" s="64">
        <f t="shared" si="46"/>
        <v>137.79999999999998</v>
      </c>
      <c r="BN191" s="64">
        <f t="shared" si="47"/>
        <v>0.33653846153846151</v>
      </c>
      <c r="BO191" s="64">
        <f t="shared" si="48"/>
        <v>0.33974358974358976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217</v>
      </c>
      <c r="X193" s="389">
        <f t="shared" si="44"/>
        <v>218.4</v>
      </c>
      <c r="Y193" s="36">
        <f>IFERROR(IF(X193=0,"",ROUNDUP(X193/H193,0)*0.00753),"")</f>
        <v>0.68523000000000001</v>
      </c>
      <c r="Z193" s="56"/>
      <c r="AA193" s="57"/>
      <c r="AE193" s="64"/>
      <c r="BB193" s="176" t="s">
        <v>1</v>
      </c>
      <c r="BL193" s="64">
        <f t="shared" si="45"/>
        <v>243.22083333333336</v>
      </c>
      <c r="BM193" s="64">
        <f t="shared" si="46"/>
        <v>244.79</v>
      </c>
      <c r="BN193" s="64">
        <f t="shared" si="47"/>
        <v>0.57959401709401714</v>
      </c>
      <c r="BO193" s="64">
        <f t="shared" si="48"/>
        <v>0.58333333333333326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260</v>
      </c>
      <c r="X194" s="389">
        <f t="shared" si="44"/>
        <v>261.59999999999997</v>
      </c>
      <c r="Y194" s="36">
        <f>IFERROR(IF(X194=0,"",ROUNDUP(X194/H194,0)*0.00753),"")</f>
        <v>0.82077</v>
      </c>
      <c r="Z194" s="56"/>
      <c r="AA194" s="57"/>
      <c r="AE194" s="64"/>
      <c r="BB194" s="177" t="s">
        <v>1</v>
      </c>
      <c r="BL194" s="64">
        <f t="shared" si="45"/>
        <v>289.4666666666667</v>
      </c>
      <c r="BM194" s="64">
        <f t="shared" si="46"/>
        <v>291.24799999999999</v>
      </c>
      <c r="BN194" s="64">
        <f t="shared" si="47"/>
        <v>0.69444444444444453</v>
      </c>
      <c r="BO194" s="64">
        <f t="shared" si="48"/>
        <v>0.69871794871794857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192</v>
      </c>
      <c r="X195" s="389">
        <f t="shared" si="44"/>
        <v>192</v>
      </c>
      <c r="Y195" s="36">
        <f>IFERROR(IF(X195=0,"",ROUNDUP(X195/H195,0)*0.00753),"")</f>
        <v>0.60240000000000005</v>
      </c>
      <c r="Z195" s="56"/>
      <c r="AA195" s="57"/>
      <c r="AE195" s="64"/>
      <c r="BB195" s="178" t="s">
        <v>1</v>
      </c>
      <c r="BL195" s="64">
        <f t="shared" si="45"/>
        <v>213.76000000000002</v>
      </c>
      <c r="BM195" s="64">
        <f t="shared" si="46"/>
        <v>213.76000000000002</v>
      </c>
      <c r="BN195" s="64">
        <f t="shared" si="47"/>
        <v>0.51282051282051277</v>
      </c>
      <c r="BO195" s="64">
        <f t="shared" si="48"/>
        <v>0.51282051282051277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140</v>
      </c>
      <c r="X196" s="389">
        <f t="shared" si="44"/>
        <v>141.6</v>
      </c>
      <c r="Y196" s="36">
        <f>IFERROR(IF(X196=0,"",ROUNDUP(X196/H196,0)*0.00753),"")</f>
        <v>0.44427</v>
      </c>
      <c r="Z196" s="56"/>
      <c r="AA196" s="57"/>
      <c r="AE196" s="64"/>
      <c r="BB196" s="179" t="s">
        <v>1</v>
      </c>
      <c r="BL196" s="64">
        <f t="shared" si="45"/>
        <v>155.8666666666667</v>
      </c>
      <c r="BM196" s="64">
        <f t="shared" si="46"/>
        <v>157.64800000000002</v>
      </c>
      <c r="BN196" s="64">
        <f t="shared" si="47"/>
        <v>0.37393162393162394</v>
      </c>
      <c r="BO196" s="64">
        <f t="shared" si="48"/>
        <v>0.37820512820512819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161</v>
      </c>
      <c r="X197" s="389">
        <f t="shared" si="44"/>
        <v>163.19999999999999</v>
      </c>
      <c r="Y197" s="36">
        <f>IFERROR(IF(X197=0,"",ROUNDUP(X197/H197,0)*0.00753),"")</f>
        <v>0.51204000000000005</v>
      </c>
      <c r="Z197" s="56"/>
      <c r="AA197" s="57"/>
      <c r="AE197" s="64"/>
      <c r="BB197" s="180" t="s">
        <v>1</v>
      </c>
      <c r="BL197" s="64">
        <f t="shared" si="45"/>
        <v>179.64916666666667</v>
      </c>
      <c r="BM197" s="64">
        <f t="shared" si="46"/>
        <v>182.10399999999998</v>
      </c>
      <c r="BN197" s="64">
        <f t="shared" si="47"/>
        <v>0.43002136752136755</v>
      </c>
      <c r="BO197" s="64">
        <f t="shared" si="48"/>
        <v>0.4358974358974359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528.33333333333337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532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4.00596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1268</v>
      </c>
      <c r="X199" s="390">
        <f>IFERROR(SUM(X183:X197),"0")</f>
        <v>1276.8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163</v>
      </c>
      <c r="X203" s="389">
        <f>IFERROR(IF(W203="",0,CEILING((W203/$H203),1)*$H203),"")</f>
        <v>163.19999999999999</v>
      </c>
      <c r="Y203" s="36">
        <f>IFERROR(IF(X203=0,"",ROUNDUP(X203/H203,0)*0.00753),"")</f>
        <v>0.51204000000000005</v>
      </c>
      <c r="Z203" s="56"/>
      <c r="AA203" s="57"/>
      <c r="AE203" s="64"/>
      <c r="BB203" s="183" t="s">
        <v>1</v>
      </c>
      <c r="BL203" s="64">
        <f>IFERROR(W203*I203/H203,"0")</f>
        <v>181.47333333333333</v>
      </c>
      <c r="BM203" s="64">
        <f>IFERROR(X203*I203/H203,"0")</f>
        <v>181.696</v>
      </c>
      <c r="BN203" s="64">
        <f>IFERROR(1/J203*(W203/H203),"0")</f>
        <v>0.43536324786324787</v>
      </c>
      <c r="BO203" s="64">
        <f>IFERROR(1/J203*(X203/H203),"0")</f>
        <v>0.4358974358974359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153</v>
      </c>
      <c r="X204" s="389">
        <f>IFERROR(IF(W204="",0,CEILING((W204/$H204),1)*$H204),"")</f>
        <v>153.6</v>
      </c>
      <c r="Y204" s="36">
        <f>IFERROR(IF(X204=0,"",ROUNDUP(X204/H204,0)*0.00753),"")</f>
        <v>0.48192000000000002</v>
      </c>
      <c r="Z204" s="56"/>
      <c r="AA204" s="57"/>
      <c r="AE204" s="64"/>
      <c r="BB204" s="184" t="s">
        <v>1</v>
      </c>
      <c r="BL204" s="64">
        <f>IFERROR(W204*I204/H204,"0")</f>
        <v>170.34000000000003</v>
      </c>
      <c r="BM204" s="64">
        <f>IFERROR(X204*I204/H204,"0")</f>
        <v>171.00800000000001</v>
      </c>
      <c r="BN204" s="64">
        <f>IFERROR(1/J204*(W204/H204),"0")</f>
        <v>0.40865384615384615</v>
      </c>
      <c r="BO204" s="64">
        <f>IFERROR(1/J204*(X204/H204),"0")</f>
        <v>0.41025641025641024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131.66666666666669</v>
      </c>
      <c r="X205" s="390">
        <f>IFERROR(X201/H201,"0")+IFERROR(X202/H202,"0")+IFERROR(X203/H203,"0")+IFERROR(X204/H204,"0")</f>
        <v>132</v>
      </c>
      <c r="Y205" s="390">
        <f>IFERROR(IF(Y201="",0,Y201),"0")+IFERROR(IF(Y202="",0,Y202),"0")+IFERROR(IF(Y203="",0,Y203),"0")+IFERROR(IF(Y204="",0,Y204),"0")</f>
        <v>0.99396000000000007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316</v>
      </c>
      <c r="X206" s="390">
        <f>IFERROR(SUM(X201:X204),"0")</f>
        <v>316.79999999999995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106</v>
      </c>
      <c r="X252" s="389">
        <f>IFERROR(IF(W252="",0,CEILING((W252/$H252),1)*$H252),"")</f>
        <v>109.2</v>
      </c>
      <c r="Y252" s="36">
        <f>IFERROR(IF(X252=0,"",ROUNDUP(X252/H252,0)*0.00753),"")</f>
        <v>0.19578000000000001</v>
      </c>
      <c r="Z252" s="56"/>
      <c r="AA252" s="57"/>
      <c r="AE252" s="64"/>
      <c r="BB252" s="214" t="s">
        <v>1</v>
      </c>
      <c r="BL252" s="64">
        <f>IFERROR(W252*I252/H252,"0")</f>
        <v>112.56190476190476</v>
      </c>
      <c r="BM252" s="64">
        <f>IFERROR(X252*I252/H252,"0")</f>
        <v>115.96</v>
      </c>
      <c r="BN252" s="64">
        <f>IFERROR(1/J252*(W252/H252),"0")</f>
        <v>0.16178266178266176</v>
      </c>
      <c r="BO252" s="64">
        <f>IFERROR(1/J252*(X252/H252),"0")</f>
        <v>0.16666666666666666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25.238095238095237</v>
      </c>
      <c r="X256" s="390">
        <f>IFERROR(X252/H252,"0")+IFERROR(X253/H253,"0")+IFERROR(X254/H254,"0")+IFERROR(X255/H255,"0")</f>
        <v>26</v>
      </c>
      <c r="Y256" s="390">
        <f>IFERROR(IF(Y252="",0,Y252),"0")+IFERROR(IF(Y253="",0,Y253),"0")+IFERROR(IF(Y254="",0,Y254),"0")+IFERROR(IF(Y255="",0,Y255),"0")</f>
        <v>0.19578000000000001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106</v>
      </c>
      <c r="X257" s="390">
        <f>IFERROR(SUM(X252:X255),"0")</f>
        <v>109.2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84</v>
      </c>
      <c r="X272" s="389">
        <f>IFERROR(IF(W272="",0,CEILING((W272/$H272),1)*$H272),"")</f>
        <v>84</v>
      </c>
      <c r="Y272" s="36">
        <f>IFERROR(IF(X272=0,"",ROUNDUP(X272/H272,0)*0.02175),"")</f>
        <v>0.21749999999999997</v>
      </c>
      <c r="Z272" s="56"/>
      <c r="AA272" s="57"/>
      <c r="AE272" s="64"/>
      <c r="BB272" s="228" t="s">
        <v>1</v>
      </c>
      <c r="BL272" s="64">
        <f>IFERROR(W272*I272/H272,"0")</f>
        <v>89.64</v>
      </c>
      <c r="BM272" s="64">
        <f>IFERROR(X272*I272/H272,"0")</f>
        <v>89.64</v>
      </c>
      <c r="BN272" s="64">
        <f>IFERROR(1/J272*(W272/H272),"0")</f>
        <v>0.17857142857142855</v>
      </c>
      <c r="BO272" s="64">
        <f>IFERROR(1/J272*(X272/H272),"0")</f>
        <v>0.17857142857142855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142</v>
      </c>
      <c r="X274" s="389">
        <f>IFERROR(IF(W274="",0,CEILING((W274/$H274),1)*$H274),"")</f>
        <v>148.19999999999999</v>
      </c>
      <c r="Y274" s="36">
        <f>IFERROR(IF(X274=0,"",ROUNDUP(X274/H274,0)*0.02175),"")</f>
        <v>0.41324999999999995</v>
      </c>
      <c r="Z274" s="56"/>
      <c r="AA274" s="57"/>
      <c r="AE274" s="64"/>
      <c r="BB274" s="230" t="s">
        <v>1</v>
      </c>
      <c r="BL274" s="64">
        <f>IFERROR(W274*I274/H274,"0")</f>
        <v>152.26769230769233</v>
      </c>
      <c r="BM274" s="64">
        <f>IFERROR(X274*I274/H274,"0")</f>
        <v>158.91600000000003</v>
      </c>
      <c r="BN274" s="64">
        <f>IFERROR(1/J274*(W274/H274),"0")</f>
        <v>0.32509157509157505</v>
      </c>
      <c r="BO274" s="64">
        <f>IFERROR(1/J274*(X274/H274),"0")</f>
        <v>0.33928571428571425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10</v>
      </c>
      <c r="X275" s="389">
        <f>IFERROR(IF(W275="",0,CEILING((W275/$H275),1)*$H275),"")</f>
        <v>16.8</v>
      </c>
      <c r="Y275" s="36">
        <f>IFERROR(IF(X275=0,"",ROUNDUP(X275/H275,0)*0.02175),"")</f>
        <v>4.3499999999999997E-2</v>
      </c>
      <c r="Z275" s="56"/>
      <c r="AA275" s="57"/>
      <c r="AE275" s="64"/>
      <c r="BB275" s="231" t="s">
        <v>1</v>
      </c>
      <c r="BL275" s="64">
        <f>IFERROR(W275*I275/H275,"0")</f>
        <v>10.671428571428571</v>
      </c>
      <c r="BM275" s="64">
        <f>IFERROR(X275*I275/H275,"0")</f>
        <v>17.928000000000001</v>
      </c>
      <c r="BN275" s="64">
        <f>IFERROR(1/J275*(W275/H275),"0")</f>
        <v>2.1258503401360544E-2</v>
      </c>
      <c r="BO275" s="64">
        <f>IFERROR(1/J275*(X275/H275),"0")</f>
        <v>3.5714285714285712E-2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29.395604395604394</v>
      </c>
      <c r="X276" s="390">
        <f>IFERROR(X272/H272,"0")+IFERROR(X273/H273,"0")+IFERROR(X274/H274,"0")+IFERROR(X275/H275,"0")</f>
        <v>31</v>
      </c>
      <c r="Y276" s="390">
        <f>IFERROR(IF(Y272="",0,Y272),"0")+IFERROR(IF(Y273="",0,Y273),"0")+IFERROR(IF(Y274="",0,Y274),"0")+IFERROR(IF(Y275="",0,Y275),"0")</f>
        <v>0.6742499999999999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236</v>
      </c>
      <c r="X277" s="390">
        <f>IFERROR(SUM(X272:X275),"0")</f>
        <v>249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1010</v>
      </c>
      <c r="X330" s="389">
        <f t="shared" si="75"/>
        <v>1020</v>
      </c>
      <c r="Y330" s="36">
        <f>IFERROR(IF(X330=0,"",ROUNDUP(X330/H330,0)*0.02175),"")</f>
        <v>1.4789999999999999</v>
      </c>
      <c r="Z330" s="56"/>
      <c r="AA330" s="57"/>
      <c r="AE330" s="64"/>
      <c r="BB330" s="255" t="s">
        <v>1</v>
      </c>
      <c r="BL330" s="64">
        <f t="shared" si="76"/>
        <v>1042.3200000000002</v>
      </c>
      <c r="BM330" s="64">
        <f t="shared" si="77"/>
        <v>1052.6400000000001</v>
      </c>
      <c r="BN330" s="64">
        <f t="shared" si="78"/>
        <v>1.4027777777777777</v>
      </c>
      <c r="BO330" s="64">
        <f t="shared" si="79"/>
        <v>1.4166666666666665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906</v>
      </c>
      <c r="X332" s="389">
        <f t="shared" si="75"/>
        <v>915</v>
      </c>
      <c r="Y332" s="36">
        <f>IFERROR(IF(X332=0,"",ROUNDUP(X332/H332,0)*0.02175),"")</f>
        <v>1.3267499999999999</v>
      </c>
      <c r="Z332" s="56"/>
      <c r="AA332" s="57"/>
      <c r="AE332" s="64"/>
      <c r="BB332" s="257" t="s">
        <v>1</v>
      </c>
      <c r="BL332" s="64">
        <f t="shared" si="76"/>
        <v>934.99200000000008</v>
      </c>
      <c r="BM332" s="64">
        <f t="shared" si="77"/>
        <v>944.28000000000009</v>
      </c>
      <c r="BN332" s="64">
        <f t="shared" si="78"/>
        <v>1.2583333333333333</v>
      </c>
      <c r="BO332" s="64">
        <f t="shared" si="79"/>
        <v>1.2708333333333333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479</v>
      </c>
      <c r="X334" s="389">
        <f t="shared" si="75"/>
        <v>480</v>
      </c>
      <c r="Y334" s="36">
        <f>IFERROR(IF(X334=0,"",ROUNDUP(X334/H334,0)*0.02175),"")</f>
        <v>0.69599999999999995</v>
      </c>
      <c r="Z334" s="56"/>
      <c r="AA334" s="57"/>
      <c r="AE334" s="64"/>
      <c r="BB334" s="259" t="s">
        <v>1</v>
      </c>
      <c r="BL334" s="64">
        <f t="shared" si="76"/>
        <v>494.32800000000003</v>
      </c>
      <c r="BM334" s="64">
        <f t="shared" si="77"/>
        <v>495.36</v>
      </c>
      <c r="BN334" s="64">
        <f t="shared" si="78"/>
        <v>0.66527777777777775</v>
      </c>
      <c r="BO334" s="64">
        <f t="shared" si="79"/>
        <v>0.66666666666666663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159.66666666666666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161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3.5017499999999995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2395</v>
      </c>
      <c r="X340" s="390">
        <f>IFERROR(SUM(X328:X338),"0")</f>
        <v>2415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300</v>
      </c>
      <c r="X342" s="389">
        <f>IFERROR(IF(W342="",0,CEILING((W342/$H342),1)*$H342),"")</f>
        <v>300</v>
      </c>
      <c r="Y342" s="36">
        <f>IFERROR(IF(X342=0,"",ROUNDUP(X342/H342,0)*0.02175),"")</f>
        <v>0.43499999999999994</v>
      </c>
      <c r="Z342" s="56"/>
      <c r="AA342" s="57"/>
      <c r="AE342" s="64"/>
      <c r="BB342" s="264" t="s">
        <v>1</v>
      </c>
      <c r="BL342" s="64">
        <f>IFERROR(W342*I342/H342,"0")</f>
        <v>309.60000000000002</v>
      </c>
      <c r="BM342" s="64">
        <f>IFERROR(X342*I342/H342,"0")</f>
        <v>309.60000000000002</v>
      </c>
      <c r="BN342" s="64">
        <f>IFERROR(1/J342*(W342/H342),"0")</f>
        <v>0.41666666666666663</v>
      </c>
      <c r="BO342" s="64">
        <f>IFERROR(1/J342*(X342/H342),"0")</f>
        <v>0.41666666666666663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20</v>
      </c>
      <c r="X346" s="390">
        <f>IFERROR(X342/H342,"0")+IFERROR(X343/H343,"0")+IFERROR(X344/H344,"0")+IFERROR(X345/H345,"0")</f>
        <v>20</v>
      </c>
      <c r="Y346" s="390">
        <f>IFERROR(IF(Y342="",0,Y342),"0")+IFERROR(IF(Y343="",0,Y343),"0")+IFERROR(IF(Y344="",0,Y344),"0")+IFERROR(IF(Y345="",0,Y345),"0")</f>
        <v>0.43499999999999994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300</v>
      </c>
      <c r="X347" s="390">
        <f>IFERROR(SUM(X342:X345),"0")</f>
        <v>300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174</v>
      </c>
      <c r="X351" s="389">
        <f>IFERROR(IF(W351="",0,CEILING((W351/$H351),1)*$H351),"")</f>
        <v>179.4</v>
      </c>
      <c r="Y351" s="36">
        <f>IFERROR(IF(X351=0,"",ROUNDUP(X351/H351,0)*0.02175),"")</f>
        <v>0.50024999999999997</v>
      </c>
      <c r="Z351" s="56"/>
      <c r="AA351" s="57"/>
      <c r="AE351" s="64"/>
      <c r="BB351" s="270" t="s">
        <v>1</v>
      </c>
      <c r="BL351" s="64">
        <f>IFERROR(W351*I351/H351,"0")</f>
        <v>186.58153846153849</v>
      </c>
      <c r="BM351" s="64">
        <f>IFERROR(X351*I351/H351,"0")</f>
        <v>192.37200000000004</v>
      </c>
      <c r="BN351" s="64">
        <f>IFERROR(1/J351*(W351/H351),"0")</f>
        <v>0.39835164835164832</v>
      </c>
      <c r="BO351" s="64">
        <f>IFERROR(1/J351*(X351/H351),"0")</f>
        <v>0.4107142857142857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22.307692307692307</v>
      </c>
      <c r="X353" s="390">
        <f>IFERROR(X349/H349,"0")+IFERROR(X350/H350,"0")+IFERROR(X351/H351,"0")+IFERROR(X352/H352,"0")</f>
        <v>23</v>
      </c>
      <c r="Y353" s="390">
        <f>IFERROR(IF(Y349="",0,Y349),"0")+IFERROR(IF(Y350="",0,Y350),"0")+IFERROR(IF(Y351="",0,Y351),"0")+IFERROR(IF(Y352="",0,Y352),"0")</f>
        <v>0.50024999999999997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174</v>
      </c>
      <c r="X354" s="390">
        <f>IFERROR(SUM(X349:X352),"0")</f>
        <v>179.4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180</v>
      </c>
      <c r="X357" s="389">
        <f>IFERROR(IF(W357="",0,CEILING((W357/$H357),1)*$H357),"")</f>
        <v>187.2</v>
      </c>
      <c r="Y357" s="36">
        <f>IFERROR(IF(X357=0,"",ROUNDUP(X357/H357,0)*0.02175),"")</f>
        <v>0.52200000000000002</v>
      </c>
      <c r="Z357" s="56"/>
      <c r="AA357" s="57"/>
      <c r="AE357" s="64"/>
      <c r="BB357" s="273" t="s">
        <v>1</v>
      </c>
      <c r="BL357" s="64">
        <f>IFERROR(W357*I357/H357,"0")</f>
        <v>193.01538461538465</v>
      </c>
      <c r="BM357" s="64">
        <f>IFERROR(X357*I357/H357,"0")</f>
        <v>200.73600000000002</v>
      </c>
      <c r="BN357" s="64">
        <f>IFERROR(1/J357*(W357/H357),"0")</f>
        <v>0.41208791208791207</v>
      </c>
      <c r="BO357" s="64">
        <f>IFERROR(1/J357*(X357/H357),"0")</f>
        <v>0.42857142857142855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23.076923076923077</v>
      </c>
      <c r="X358" s="390">
        <f>IFERROR(X356/H356,"0")+IFERROR(X357/H357,"0")</f>
        <v>24</v>
      </c>
      <c r="Y358" s="390">
        <f>IFERROR(IF(Y356="",0,Y356),"0")+IFERROR(IF(Y357="",0,Y357),"0")</f>
        <v>0.52200000000000002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180</v>
      </c>
      <c r="X359" s="390">
        <f>IFERROR(SUM(X356:X357),"0")</f>
        <v>187.2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450</v>
      </c>
      <c r="X375" s="389">
        <f>IFERROR(IF(W375="",0,CEILING((W375/$H375),1)*$H375),"")</f>
        <v>452.4</v>
      </c>
      <c r="Y375" s="36">
        <f>IFERROR(IF(X375=0,"",ROUNDUP(X375/H375,0)*0.02175),"")</f>
        <v>1.2614999999999998</v>
      </c>
      <c r="Z375" s="56"/>
      <c r="AA375" s="57"/>
      <c r="AE375" s="64"/>
      <c r="BB375" s="281" t="s">
        <v>1</v>
      </c>
      <c r="BL375" s="64">
        <f>IFERROR(W375*I375/H375,"0")</f>
        <v>482.53846153846155</v>
      </c>
      <c r="BM375" s="64">
        <f>IFERROR(X375*I375/H375,"0")</f>
        <v>485.11200000000008</v>
      </c>
      <c r="BN375" s="64">
        <f>IFERROR(1/J375*(W375/H375),"0")</f>
        <v>1.0302197802197801</v>
      </c>
      <c r="BO375" s="64">
        <f>IFERROR(1/J375*(X375/H375),"0")</f>
        <v>1.0357142857142856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57.692307692307693</v>
      </c>
      <c r="X380" s="390">
        <f>IFERROR(X375/H375,"0")+IFERROR(X376/H376,"0")+IFERROR(X377/H377,"0")+IFERROR(X378/H378,"0")+IFERROR(X379/H379,"0")</f>
        <v>58</v>
      </c>
      <c r="Y380" s="390">
        <f>IFERROR(IF(Y375="",0,Y375),"0")+IFERROR(IF(Y376="",0,Y376),"0")+IFERROR(IF(Y377="",0,Y377),"0")+IFERROR(IF(Y378="",0,Y378),"0")+IFERROR(IF(Y379="",0,Y379),"0")</f>
        <v>1.2614999999999998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450</v>
      </c>
      <c r="X381" s="390">
        <f>IFERROR(SUM(X375:X379),"0")</f>
        <v>452.4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223</v>
      </c>
      <c r="X395" s="389">
        <f t="shared" ref="X395:X407" si="80">IFERROR(IF(W395="",0,CEILING((W395/$H395),1)*$H395),"")</f>
        <v>226.8</v>
      </c>
      <c r="Y395" s="36">
        <f>IFERROR(IF(X395=0,"",ROUNDUP(X395/H395,0)*0.00753),"")</f>
        <v>0.40662000000000004</v>
      </c>
      <c r="Z395" s="56"/>
      <c r="AA395" s="57"/>
      <c r="AE395" s="64"/>
      <c r="BB395" s="290" t="s">
        <v>1</v>
      </c>
      <c r="BL395" s="64">
        <f t="shared" ref="BL395:BL407" si="81">IFERROR(W395*I395/H395,"0")</f>
        <v>235.21190476190475</v>
      </c>
      <c r="BM395" s="64">
        <f t="shared" ref="BM395:BM407" si="82">IFERROR(X395*I395/H395,"0")</f>
        <v>239.21999999999997</v>
      </c>
      <c r="BN395" s="64">
        <f t="shared" ref="BN395:BN407" si="83">IFERROR(1/J395*(W395/H395),"0")</f>
        <v>0.34035409035409037</v>
      </c>
      <c r="BO395" s="64">
        <f t="shared" ref="BO395:BO407" si="84">IFERROR(1/J395*(X395/H395),"0")</f>
        <v>0.34615384615384615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85</v>
      </c>
      <c r="X397" s="389">
        <f t="shared" si="80"/>
        <v>88.2</v>
      </c>
      <c r="Y397" s="36">
        <f>IFERROR(IF(X397=0,"",ROUNDUP(X397/H397,0)*0.00753),"")</f>
        <v>0.15812999999999999</v>
      </c>
      <c r="Z397" s="56"/>
      <c r="AA397" s="57"/>
      <c r="AE397" s="64"/>
      <c r="BB397" s="292" t="s">
        <v>1</v>
      </c>
      <c r="BL397" s="64">
        <f t="shared" si="81"/>
        <v>89.654761904761884</v>
      </c>
      <c r="BM397" s="64">
        <f t="shared" si="82"/>
        <v>93.03</v>
      </c>
      <c r="BN397" s="64">
        <f t="shared" si="83"/>
        <v>0.12973137973137971</v>
      </c>
      <c r="BO397" s="64">
        <f t="shared" si="84"/>
        <v>0.13461538461538461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60</v>
      </c>
      <c r="X406" s="389">
        <f t="shared" si="80"/>
        <v>60.900000000000006</v>
      </c>
      <c r="Y406" s="36">
        <f t="shared" si="85"/>
        <v>0.14558000000000001</v>
      </c>
      <c r="Z406" s="56"/>
      <c r="AA406" s="57"/>
      <c r="AE406" s="64"/>
      <c r="BB406" s="301" t="s">
        <v>1</v>
      </c>
      <c r="BL406" s="64">
        <f t="shared" si="81"/>
        <v>63.714285714285715</v>
      </c>
      <c r="BM406" s="64">
        <f t="shared" si="82"/>
        <v>64.67</v>
      </c>
      <c r="BN406" s="64">
        <f t="shared" si="83"/>
        <v>0.12210012210012211</v>
      </c>
      <c r="BO406" s="64">
        <f t="shared" si="84"/>
        <v>0.12393162393162395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101.9047619047619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104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0.71033000000000013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368</v>
      </c>
      <c r="X409" s="390">
        <f>IFERROR(SUM(X395:X407),"0")</f>
        <v>375.9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1</v>
      </c>
      <c r="X421" s="389">
        <f>IFERROR(IF(W421="",0,CEILING((W421/$H421),1)*$H421),"")</f>
        <v>1.2</v>
      </c>
      <c r="Y421" s="36">
        <f>IFERROR(IF(X421=0,"",ROUNDUP(X421/H421,0)*0.00627),"")</f>
        <v>6.2700000000000004E-3</v>
      </c>
      <c r="Z421" s="56"/>
      <c r="AA421" s="57"/>
      <c r="AE421" s="64"/>
      <c r="BB421" s="307" t="s">
        <v>1</v>
      </c>
      <c r="BL421" s="64">
        <f>IFERROR(W421*I421/H421,"0")</f>
        <v>1.5</v>
      </c>
      <c r="BM421" s="64">
        <f>IFERROR(X421*I421/H421,"0")</f>
        <v>1.8000000000000003</v>
      </c>
      <c r="BN421" s="64">
        <f>IFERROR(1/J421*(W421/H421),"0")</f>
        <v>4.1666666666666666E-3</v>
      </c>
      <c r="BO421" s="64">
        <f>IFERROR(1/J421*(X421/H421),"0")</f>
        <v>5.0000000000000001E-3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0.83333333333333337</v>
      </c>
      <c r="X424" s="390">
        <f>IFERROR(X421/H421,"0")+IFERROR(X422/H422,"0")+IFERROR(X423/H423,"0")</f>
        <v>1</v>
      </c>
      <c r="Y424" s="390">
        <f>IFERROR(IF(Y421="",0,Y421),"0")+IFERROR(IF(Y422="",0,Y422),"0")+IFERROR(IF(Y423="",0,Y423),"0")</f>
        <v>6.2700000000000004E-3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1</v>
      </c>
      <c r="X425" s="390">
        <f>IFERROR(SUM(X421:X423),"0")</f>
        <v>1.2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410</v>
      </c>
      <c r="X433" s="389">
        <f t="shared" ref="X433:X438" si="86">IFERROR(IF(W433="",0,CEILING((W433/$H433),1)*$H433),"")</f>
        <v>411.6</v>
      </c>
      <c r="Y433" s="36">
        <f>IFERROR(IF(X433=0,"",ROUNDUP(X433/H433,0)*0.00753),"")</f>
        <v>0.73794000000000004</v>
      </c>
      <c r="Z433" s="56"/>
      <c r="AA433" s="57"/>
      <c r="AE433" s="64"/>
      <c r="BB433" s="312" t="s">
        <v>1</v>
      </c>
      <c r="BL433" s="64">
        <f t="shared" ref="BL433:BL438" si="87">IFERROR(W433*I433/H433,"0")</f>
        <v>432.45238095238091</v>
      </c>
      <c r="BM433" s="64">
        <f t="shared" ref="BM433:BM438" si="88">IFERROR(X433*I433/H433,"0")</f>
        <v>434.14</v>
      </c>
      <c r="BN433" s="64">
        <f t="shared" ref="BN433:BN438" si="89">IFERROR(1/J433*(W433/H433),"0")</f>
        <v>0.62576312576312576</v>
      </c>
      <c r="BO433" s="64">
        <f t="shared" ref="BO433:BO438" si="90">IFERROR(1/J433*(X433/H433),"0")</f>
        <v>0.62820512820512819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97.61904761904762</v>
      </c>
      <c r="X439" s="390">
        <f>IFERROR(X433/H433,"0")+IFERROR(X434/H434,"0")+IFERROR(X435/H435,"0")+IFERROR(X436/H436,"0")+IFERROR(X437/H437,"0")+IFERROR(X438/H438,"0")</f>
        <v>98</v>
      </c>
      <c r="Y439" s="390">
        <f>IFERROR(IF(Y433="",0,Y433),"0")+IFERROR(IF(Y434="",0,Y434),"0")+IFERROR(IF(Y435="",0,Y435),"0")+IFERROR(IF(Y436="",0,Y436),"0")+IFERROR(IF(Y437="",0,Y437),"0")+IFERROR(IF(Y438="",0,Y438),"0")</f>
        <v>0.73794000000000004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410</v>
      </c>
      <c r="X440" s="390">
        <f>IFERROR(SUM(X433:X438),"0")</f>
        <v>411.6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250</v>
      </c>
      <c r="X475" s="389">
        <f t="shared" si="91"/>
        <v>253.44</v>
      </c>
      <c r="Y475" s="36">
        <f t="shared" si="92"/>
        <v>0.57408000000000003</v>
      </c>
      <c r="Z475" s="56"/>
      <c r="AA475" s="57"/>
      <c r="AE475" s="64"/>
      <c r="BB475" s="329" t="s">
        <v>1</v>
      </c>
      <c r="BL475" s="64">
        <f t="shared" si="93"/>
        <v>267.04545454545456</v>
      </c>
      <c r="BM475" s="64">
        <f t="shared" si="94"/>
        <v>270.71999999999997</v>
      </c>
      <c r="BN475" s="64">
        <f t="shared" si="95"/>
        <v>0.45527389277389274</v>
      </c>
      <c r="BO475" s="64">
        <f t="shared" si="96"/>
        <v>0.46153846153846156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350</v>
      </c>
      <c r="X478" s="389">
        <f t="shared" si="91"/>
        <v>353.76</v>
      </c>
      <c r="Y478" s="36">
        <f t="shared" si="92"/>
        <v>0.80132000000000003</v>
      </c>
      <c r="Z478" s="56"/>
      <c r="AA478" s="57"/>
      <c r="AE478" s="64"/>
      <c r="BB478" s="332" t="s">
        <v>1</v>
      </c>
      <c r="BL478" s="64">
        <f t="shared" si="93"/>
        <v>373.86363636363637</v>
      </c>
      <c r="BM478" s="64">
        <f t="shared" si="94"/>
        <v>377.87999999999994</v>
      </c>
      <c r="BN478" s="64">
        <f t="shared" si="95"/>
        <v>0.63738344988344986</v>
      </c>
      <c r="BO478" s="64">
        <f t="shared" si="96"/>
        <v>0.64423076923076927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113.63636363636363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115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1.3754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600</v>
      </c>
      <c r="X486" s="390">
        <f>IFERROR(SUM(X473:X484),"0")</f>
        <v>607.20000000000005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198</v>
      </c>
      <c r="X488" s="389">
        <f>IFERROR(IF(W488="",0,CEILING((W488/$H488),1)*$H488),"")</f>
        <v>200.64000000000001</v>
      </c>
      <c r="Y488" s="36">
        <f>IFERROR(IF(X488=0,"",ROUNDUP(X488/H488,0)*0.01196),"")</f>
        <v>0.45448</v>
      </c>
      <c r="Z488" s="56"/>
      <c r="AA488" s="57"/>
      <c r="AE488" s="64"/>
      <c r="BB488" s="339" t="s">
        <v>1</v>
      </c>
      <c r="BL488" s="64">
        <f>IFERROR(W488*I488/H488,"0")</f>
        <v>211.5</v>
      </c>
      <c r="BM488" s="64">
        <f>IFERROR(X488*I488/H488,"0")</f>
        <v>214.32</v>
      </c>
      <c r="BN488" s="64">
        <f>IFERROR(1/J488*(W488/H488),"0")</f>
        <v>0.36057692307692307</v>
      </c>
      <c r="BO488" s="64">
        <f>IFERROR(1/J488*(X488/H488),"0")</f>
        <v>0.36538461538461542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37.5</v>
      </c>
      <c r="X490" s="390">
        <f>IFERROR(X488/H488,"0")+IFERROR(X489/H489,"0")</f>
        <v>38</v>
      </c>
      <c r="Y490" s="390">
        <f>IFERROR(IF(Y488="",0,Y488),"0")+IFERROR(IF(Y489="",0,Y489),"0")</f>
        <v>0.45448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198</v>
      </c>
      <c r="X491" s="390">
        <f>IFERROR(SUM(X488:X489),"0")</f>
        <v>200.64000000000001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93</v>
      </c>
      <c r="X494" s="389">
        <f t="shared" si="97"/>
        <v>95.04</v>
      </c>
      <c r="Y494" s="36">
        <f>IFERROR(IF(X494=0,"",ROUNDUP(X494/H494,0)*0.01196),"")</f>
        <v>0.21528</v>
      </c>
      <c r="Z494" s="56"/>
      <c r="AA494" s="57"/>
      <c r="AE494" s="64"/>
      <c r="BB494" s="342" t="s">
        <v>1</v>
      </c>
      <c r="BL494" s="64">
        <f t="shared" si="98"/>
        <v>99.340909090909079</v>
      </c>
      <c r="BM494" s="64">
        <f t="shared" si="99"/>
        <v>101.52000000000001</v>
      </c>
      <c r="BN494" s="64">
        <f t="shared" si="100"/>
        <v>0.16936188811188813</v>
      </c>
      <c r="BO494" s="64">
        <f t="shared" si="101"/>
        <v>0.17307692307692307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200</v>
      </c>
      <c r="X495" s="389">
        <f t="shared" si="97"/>
        <v>200.64000000000001</v>
      </c>
      <c r="Y495" s="36">
        <f>IFERROR(IF(X495=0,"",ROUNDUP(X495/H495,0)*0.01196),"")</f>
        <v>0.45448</v>
      </c>
      <c r="Z495" s="56"/>
      <c r="AA495" s="57"/>
      <c r="AE495" s="64"/>
      <c r="BB495" s="343" t="s">
        <v>1</v>
      </c>
      <c r="BL495" s="64">
        <f t="shared" si="98"/>
        <v>213.63636363636363</v>
      </c>
      <c r="BM495" s="64">
        <f t="shared" si="99"/>
        <v>214.32</v>
      </c>
      <c r="BN495" s="64">
        <f t="shared" si="100"/>
        <v>0.36421911421911418</v>
      </c>
      <c r="BO495" s="64">
        <f t="shared" si="101"/>
        <v>0.36538461538461542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55.492424242424235</v>
      </c>
      <c r="X499" s="390">
        <f>IFERROR(X493/H493,"0")+IFERROR(X494/H494,"0")+IFERROR(X495/H495,"0")+IFERROR(X496/H496,"0")+IFERROR(X497/H497,"0")+IFERROR(X498/H498,"0")</f>
        <v>56</v>
      </c>
      <c r="Y499" s="390">
        <f>IFERROR(IF(Y493="",0,Y493),"0")+IFERROR(IF(Y494="",0,Y494),"0")+IFERROR(IF(Y495="",0,Y495),"0")+IFERROR(IF(Y496="",0,Y496),"0")+IFERROR(IF(Y497="",0,Y497),"0")+IFERROR(IF(Y498="",0,Y498),"0")</f>
        <v>0.66976000000000002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293</v>
      </c>
      <c r="X500" s="390">
        <f>IFERROR(SUM(X493:X498),"0")</f>
        <v>295.68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72</v>
      </c>
      <c r="X503" s="389">
        <f>IFERROR(IF(W503="",0,CEILING((W503/$H503),1)*$H503),"")</f>
        <v>78</v>
      </c>
      <c r="Y503" s="36">
        <f>IFERROR(IF(X503=0,"",ROUNDUP(X503/H503,0)*0.02175),"")</f>
        <v>0.21749999999999997</v>
      </c>
      <c r="Z503" s="56"/>
      <c r="AA503" s="57"/>
      <c r="AE503" s="64"/>
      <c r="BB503" s="348" t="s">
        <v>1</v>
      </c>
      <c r="BL503" s="64">
        <f>IFERROR(W503*I503/H503,"0")</f>
        <v>77.040000000000006</v>
      </c>
      <c r="BM503" s="64">
        <f>IFERROR(X503*I503/H503,"0")</f>
        <v>83.460000000000008</v>
      </c>
      <c r="BN503" s="64">
        <f>IFERROR(1/J503*(W503/H503),"0")</f>
        <v>0.16483516483516483</v>
      </c>
      <c r="BO503" s="64">
        <f>IFERROR(1/J503*(X503/H503),"0")</f>
        <v>0.17857142857142855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9.2307692307692317</v>
      </c>
      <c r="X505" s="390">
        <f>IFERROR(X502/H502,"0")+IFERROR(X503/H503,"0")+IFERROR(X504/H504,"0")</f>
        <v>10</v>
      </c>
      <c r="Y505" s="390">
        <f>IFERROR(IF(Y502="",0,Y502),"0")+IFERROR(IF(Y503="",0,Y503),"0")+IFERROR(IF(Y504="",0,Y504),"0")</f>
        <v>0.21749999999999997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72</v>
      </c>
      <c r="X506" s="390">
        <f>IFERROR(SUM(X502:X504),"0")</f>
        <v>78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112</v>
      </c>
      <c r="X535" s="389">
        <f>IFERROR(IF(W535="",0,CEILING((W535/$H535),1)*$H535),"")</f>
        <v>113.4</v>
      </c>
      <c r="Y535" s="36">
        <f>IFERROR(IF(X535=0,"",ROUNDUP(X535/H535,0)*0.00753),"")</f>
        <v>0.20331000000000002</v>
      </c>
      <c r="Z535" s="56"/>
      <c r="AA535" s="57"/>
      <c r="AE535" s="64"/>
      <c r="BB535" s="366" t="s">
        <v>1</v>
      </c>
      <c r="BL535" s="64">
        <f>IFERROR(W535*I535/H535,"0")</f>
        <v>118.93333333333332</v>
      </c>
      <c r="BM535" s="64">
        <f>IFERROR(X535*I535/H535,"0")</f>
        <v>120.42</v>
      </c>
      <c r="BN535" s="64">
        <f>IFERROR(1/J535*(W535/H535),"0")</f>
        <v>0.17094017094017092</v>
      </c>
      <c r="BO535" s="64">
        <f>IFERROR(1/J535*(X535/H535),"0")</f>
        <v>0.17307692307692307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26.666666666666664</v>
      </c>
      <c r="X539" s="390">
        <f>IFERROR(X534/H534,"0")+IFERROR(X535/H535,"0")+IFERROR(X536/H536,"0")+IFERROR(X537/H537,"0")+IFERROR(X538/H538,"0")</f>
        <v>27</v>
      </c>
      <c r="Y539" s="390">
        <f>IFERROR(IF(Y534="",0,Y534),"0")+IFERROR(IF(Y535="",0,Y535),"0")+IFERROR(IF(Y536="",0,Y536),"0")+IFERROR(IF(Y537="",0,Y537),"0")+IFERROR(IF(Y538="",0,Y538),"0")</f>
        <v>0.20331000000000002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112</v>
      </c>
      <c r="X540" s="390">
        <f>IFERROR(SUM(X534:X538),"0")</f>
        <v>113.4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780</v>
      </c>
      <c r="X542" s="389">
        <f>IFERROR(IF(W542="",0,CEILING((W542/$H542),1)*$H542),"")</f>
        <v>780</v>
      </c>
      <c r="Y542" s="36">
        <f>IFERROR(IF(X542=0,"",ROUNDUP(X542/H542,0)*0.02175),"")</f>
        <v>2.1749999999999998</v>
      </c>
      <c r="Z542" s="56"/>
      <c r="AA542" s="57"/>
      <c r="AE542" s="64"/>
      <c r="BB542" s="370" t="s">
        <v>1</v>
      </c>
      <c r="BL542" s="64">
        <f>IFERROR(W542*I542/H542,"0")</f>
        <v>836.40000000000009</v>
      </c>
      <c r="BM542" s="64">
        <f>IFERROR(X542*I542/H542,"0")</f>
        <v>836.40000000000009</v>
      </c>
      <c r="BN542" s="64">
        <f>IFERROR(1/J542*(W542/H542),"0")</f>
        <v>1.7857142857142856</v>
      </c>
      <c r="BO542" s="64">
        <f>IFERROR(1/J542*(X542/H542),"0")</f>
        <v>1.7857142857142856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100</v>
      </c>
      <c r="X547" s="390">
        <f>IFERROR(X542/H542,"0")+IFERROR(X543/H543,"0")+IFERROR(X544/H544,"0")+IFERROR(X545/H545,"0")+IFERROR(X546/H546,"0")</f>
        <v>100</v>
      </c>
      <c r="Y547" s="390">
        <f>IFERROR(IF(Y542="",0,Y542),"0")+IFERROR(IF(Y543="",0,Y543),"0")+IFERROR(IF(Y544="",0,Y544),"0")+IFERROR(IF(Y545="",0,Y545),"0")+IFERROR(IF(Y546="",0,Y546),"0")</f>
        <v>2.1749999999999998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780</v>
      </c>
      <c r="X548" s="390">
        <f>IFERROR(SUM(X542:X546),"0")</f>
        <v>780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9891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10000.219999999999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10525.504837384839</v>
      </c>
      <c r="X557" s="390">
        <f>IFERROR(SUM(BM22:BM553),"0")</f>
        <v>10641.817999999997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20</v>
      </c>
      <c r="X558" s="38">
        <f>ROUNDUP(SUM(BO22:BO553),0)</f>
        <v>20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11025.504837384839</v>
      </c>
      <c r="X559" s="390">
        <f>GrossWeightTotalR+PalletQtyTotalR*25</f>
        <v>11141.817999999997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1784.9927988677989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1804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22.619959999999999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903.20000000000016</v>
      </c>
      <c r="F566" s="46">
        <f>IFERROR(X129*1,"0")+IFERROR(X130*1,"0")+IFERROR(X131*1,"0")+IFERROR(X132*1,"0")+IFERROR(X133*1,"0")</f>
        <v>386.40000000000003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172.20000000000002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1782.6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358.2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358.2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3081.6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452.4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377.09999999999997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411.6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1181.52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893.4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2024-06-27T07:56:00Z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