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6,24 ПОКОМ ЗПФ филиалы\"/>
    </mc:Choice>
  </mc:AlternateContent>
  <xr:revisionPtr revIDLastSave="0" documentId="13_ncr:1_{A926DEA9-38B9-4E2A-88D8-29BC326B8D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9" i="1" l="1"/>
  <c r="AD32" i="1"/>
  <c r="AC79" i="1"/>
  <c r="AD79" i="1" s="1"/>
  <c r="AC73" i="1"/>
  <c r="AD73" i="1" s="1"/>
  <c r="AC72" i="1"/>
  <c r="AD72" i="1" s="1"/>
  <c r="AC71" i="1"/>
  <c r="AD71" i="1" s="1"/>
  <c r="AC70" i="1"/>
  <c r="AD70" i="1" s="1"/>
  <c r="AC69" i="1"/>
  <c r="AC67" i="1"/>
  <c r="AD67" i="1" s="1"/>
  <c r="AC66" i="1"/>
  <c r="AD66" i="1" s="1"/>
  <c r="AC53" i="1"/>
  <c r="AD53" i="1" s="1"/>
  <c r="AC51" i="1"/>
  <c r="AD51" i="1" s="1"/>
  <c r="AC50" i="1"/>
  <c r="AD50" i="1" s="1"/>
  <c r="AC46" i="1"/>
  <c r="AD46" i="1" s="1"/>
  <c r="AC42" i="1"/>
  <c r="AD42" i="1" s="1"/>
  <c r="AC41" i="1"/>
  <c r="AD41" i="1" s="1"/>
  <c r="AC33" i="1"/>
  <c r="AD33" i="1" s="1"/>
  <c r="AC32" i="1"/>
  <c r="AC28" i="1"/>
  <c r="AD28" i="1" s="1"/>
  <c r="AC26" i="1"/>
  <c r="AD26" i="1" s="1"/>
  <c r="AC25" i="1"/>
  <c r="AD25" i="1" s="1"/>
  <c r="AC24" i="1"/>
  <c r="AD24" i="1" s="1"/>
  <c r="AC23" i="1"/>
  <c r="AD23" i="1" s="1"/>
  <c r="AC12" i="1"/>
  <c r="AD12" i="1" s="1"/>
  <c r="AC10" i="1"/>
  <c r="AD10" i="1" s="1"/>
  <c r="AC9" i="1"/>
  <c r="AD9" i="1" s="1"/>
  <c r="F30" i="1" l="1"/>
  <c r="E30" i="1"/>
  <c r="F23" i="1"/>
  <c r="E23" i="1"/>
  <c r="F22" i="1"/>
  <c r="E22" i="1"/>
  <c r="N5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C22" i="1" s="1"/>
  <c r="AD22" i="1" s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C48" i="1" s="1"/>
  <c r="AD48" i="1" s="1"/>
  <c r="AE49" i="1"/>
  <c r="AE50" i="1"/>
  <c r="AE51" i="1"/>
  <c r="AE52" i="1"/>
  <c r="AE53" i="1"/>
  <c r="AE54" i="1"/>
  <c r="AE55" i="1"/>
  <c r="AC55" i="1" s="1"/>
  <c r="AD55" i="1" s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6" i="1"/>
  <c r="AA17" i="1" l="1"/>
  <c r="AA20" i="1"/>
  <c r="AA21" i="1"/>
  <c r="AA29" i="1"/>
  <c r="AA31" i="1"/>
  <c r="AA34" i="1"/>
  <c r="AA35" i="1"/>
  <c r="AA36" i="1"/>
  <c r="AA38" i="1"/>
  <c r="AA39" i="1"/>
  <c r="AA40" i="1"/>
  <c r="AA43" i="1"/>
  <c r="AA56" i="1"/>
  <c r="AA57" i="1"/>
  <c r="AA58" i="1"/>
  <c r="AA59" i="1"/>
  <c r="AA60" i="1"/>
  <c r="AA61" i="1"/>
  <c r="AA62" i="1"/>
  <c r="AA63" i="1"/>
  <c r="AA64" i="1"/>
  <c r="AA65" i="1"/>
  <c r="AA74" i="1"/>
  <c r="O7" i="1"/>
  <c r="AA7" i="1" s="1"/>
  <c r="O8" i="1"/>
  <c r="O9" i="1"/>
  <c r="AA9" i="1" s="1"/>
  <c r="O10" i="1"/>
  <c r="AA10" i="1" s="1"/>
  <c r="O11" i="1"/>
  <c r="O12" i="1"/>
  <c r="AA12" i="1" s="1"/>
  <c r="O13" i="1"/>
  <c r="O14" i="1"/>
  <c r="O15" i="1"/>
  <c r="O16" i="1"/>
  <c r="O17" i="1"/>
  <c r="O18" i="1"/>
  <c r="O19" i="1"/>
  <c r="O20" i="1"/>
  <c r="O21" i="1"/>
  <c r="O22" i="1"/>
  <c r="AA22" i="1" s="1"/>
  <c r="O23" i="1"/>
  <c r="AA23" i="1" s="1"/>
  <c r="O24" i="1"/>
  <c r="AA24" i="1" s="1"/>
  <c r="O25" i="1"/>
  <c r="AA25" i="1" s="1"/>
  <c r="O26" i="1"/>
  <c r="AA26" i="1" s="1"/>
  <c r="O27" i="1"/>
  <c r="O28" i="1"/>
  <c r="AA28" i="1" s="1"/>
  <c r="O29" i="1"/>
  <c r="O30" i="1"/>
  <c r="O31" i="1"/>
  <c r="O32" i="1"/>
  <c r="AA32" i="1" s="1"/>
  <c r="O33" i="1"/>
  <c r="AA33" i="1" s="1"/>
  <c r="O34" i="1"/>
  <c r="O35" i="1"/>
  <c r="O36" i="1"/>
  <c r="O37" i="1"/>
  <c r="O38" i="1"/>
  <c r="O39" i="1"/>
  <c r="O40" i="1"/>
  <c r="O41" i="1"/>
  <c r="AA41" i="1" s="1"/>
  <c r="O42" i="1"/>
  <c r="AA42" i="1" s="1"/>
  <c r="O43" i="1"/>
  <c r="O44" i="1"/>
  <c r="O45" i="1"/>
  <c r="O46" i="1"/>
  <c r="AA46" i="1" s="1"/>
  <c r="O47" i="1"/>
  <c r="O48" i="1"/>
  <c r="AA48" i="1" s="1"/>
  <c r="O49" i="1"/>
  <c r="P49" i="1" s="1"/>
  <c r="AC49" i="1" s="1"/>
  <c r="AD49" i="1" s="1"/>
  <c r="O50" i="1"/>
  <c r="AA50" i="1" s="1"/>
  <c r="O51" i="1"/>
  <c r="AA51" i="1" s="1"/>
  <c r="O52" i="1"/>
  <c r="O53" i="1"/>
  <c r="AA53" i="1" s="1"/>
  <c r="O54" i="1"/>
  <c r="O55" i="1"/>
  <c r="AA55" i="1" s="1"/>
  <c r="O56" i="1"/>
  <c r="O57" i="1"/>
  <c r="O58" i="1"/>
  <c r="O59" i="1"/>
  <c r="O60" i="1"/>
  <c r="O61" i="1"/>
  <c r="O62" i="1"/>
  <c r="O63" i="1"/>
  <c r="O64" i="1"/>
  <c r="O65" i="1"/>
  <c r="O66" i="1"/>
  <c r="AA66" i="1" s="1"/>
  <c r="O67" i="1"/>
  <c r="AA67" i="1" s="1"/>
  <c r="O68" i="1"/>
  <c r="O69" i="1"/>
  <c r="AA69" i="1" s="1"/>
  <c r="O70" i="1"/>
  <c r="AA70" i="1" s="1"/>
  <c r="O71" i="1"/>
  <c r="AA71" i="1" s="1"/>
  <c r="O72" i="1"/>
  <c r="AA72" i="1" s="1"/>
  <c r="O73" i="1"/>
  <c r="AA73" i="1" s="1"/>
  <c r="O74" i="1"/>
  <c r="O75" i="1"/>
  <c r="O76" i="1"/>
  <c r="O77" i="1"/>
  <c r="O78" i="1"/>
  <c r="O79" i="1"/>
  <c r="AA79" i="1" s="1"/>
  <c r="O6" i="1"/>
  <c r="AA6" i="1" s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M5" i="1"/>
  <c r="L5" i="1"/>
  <c r="J5" i="1"/>
  <c r="F5" i="1"/>
  <c r="E5" i="1"/>
  <c r="P78" i="1" l="1"/>
  <c r="AC78" i="1" s="1"/>
  <c r="P76" i="1"/>
  <c r="AC76" i="1" s="1"/>
  <c r="P68" i="1"/>
  <c r="P54" i="1"/>
  <c r="P52" i="1"/>
  <c r="P44" i="1"/>
  <c r="AC44" i="1" s="1"/>
  <c r="P30" i="1"/>
  <c r="P18" i="1"/>
  <c r="P16" i="1"/>
  <c r="AC16" i="1" s="1"/>
  <c r="P14" i="1"/>
  <c r="S14" i="1" s="1"/>
  <c r="P8" i="1"/>
  <c r="P77" i="1"/>
  <c r="S77" i="1" s="1"/>
  <c r="P75" i="1"/>
  <c r="P47" i="1"/>
  <c r="AC47" i="1" s="1"/>
  <c r="P45" i="1"/>
  <c r="AC45" i="1" s="1"/>
  <c r="P37" i="1"/>
  <c r="P27" i="1"/>
  <c r="P19" i="1"/>
  <c r="P15" i="1"/>
  <c r="P13" i="1"/>
  <c r="P11" i="1"/>
  <c r="T6" i="1"/>
  <c r="S6" i="1"/>
  <c r="T78" i="1"/>
  <c r="T76" i="1"/>
  <c r="S74" i="1"/>
  <c r="T74" i="1"/>
  <c r="S72" i="1"/>
  <c r="T72" i="1"/>
  <c r="S70" i="1"/>
  <c r="T70" i="1"/>
  <c r="T68" i="1"/>
  <c r="S66" i="1"/>
  <c r="T66" i="1"/>
  <c r="S64" i="1"/>
  <c r="T64" i="1"/>
  <c r="S62" i="1"/>
  <c r="T62" i="1"/>
  <c r="S60" i="1"/>
  <c r="T60" i="1"/>
  <c r="S59" i="1"/>
  <c r="T59" i="1"/>
  <c r="S57" i="1"/>
  <c r="T57" i="1"/>
  <c r="S55" i="1"/>
  <c r="T55" i="1"/>
  <c r="S53" i="1"/>
  <c r="T53" i="1"/>
  <c r="S51" i="1"/>
  <c r="T51" i="1"/>
  <c r="T49" i="1"/>
  <c r="T47" i="1"/>
  <c r="T45" i="1"/>
  <c r="S43" i="1"/>
  <c r="T43" i="1"/>
  <c r="S41" i="1"/>
  <c r="T41" i="1"/>
  <c r="S39" i="1"/>
  <c r="T39" i="1"/>
  <c r="T37" i="1"/>
  <c r="S35" i="1"/>
  <c r="T35" i="1"/>
  <c r="S33" i="1"/>
  <c r="T33" i="1"/>
  <c r="S31" i="1"/>
  <c r="T31" i="1"/>
  <c r="S29" i="1"/>
  <c r="T29" i="1"/>
  <c r="T27" i="1"/>
  <c r="S25" i="1"/>
  <c r="T25" i="1"/>
  <c r="S23" i="1"/>
  <c r="T23" i="1"/>
  <c r="S21" i="1"/>
  <c r="T21" i="1"/>
  <c r="T18" i="1"/>
  <c r="T15" i="1"/>
  <c r="T13" i="1"/>
  <c r="T11" i="1"/>
  <c r="S9" i="1"/>
  <c r="T9" i="1"/>
  <c r="S7" i="1"/>
  <c r="T7" i="1"/>
  <c r="K5" i="1"/>
  <c r="S79" i="1"/>
  <c r="T79" i="1"/>
  <c r="T77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8" i="1"/>
  <c r="T58" i="1"/>
  <c r="S56" i="1"/>
  <c r="T56" i="1"/>
  <c r="T54" i="1"/>
  <c r="T52" i="1"/>
  <c r="S50" i="1"/>
  <c r="T50" i="1"/>
  <c r="S48" i="1"/>
  <c r="T48" i="1"/>
  <c r="S46" i="1"/>
  <c r="T46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T30" i="1"/>
  <c r="S28" i="1"/>
  <c r="T28" i="1"/>
  <c r="S26" i="1"/>
  <c r="T26" i="1"/>
  <c r="S24" i="1"/>
  <c r="T24" i="1"/>
  <c r="S22" i="1"/>
  <c r="T22" i="1"/>
  <c r="S20" i="1"/>
  <c r="T20" i="1"/>
  <c r="T19" i="1"/>
  <c r="S17" i="1"/>
  <c r="T17" i="1"/>
  <c r="T16" i="1"/>
  <c r="T14" i="1"/>
  <c r="S12" i="1"/>
  <c r="T12" i="1"/>
  <c r="S10" i="1"/>
  <c r="T10" i="1"/>
  <c r="T8" i="1"/>
  <c r="O5" i="1"/>
  <c r="S44" i="1" l="1"/>
  <c r="AA13" i="1"/>
  <c r="AC13" i="1"/>
  <c r="AD13" i="1" s="1"/>
  <c r="AA19" i="1"/>
  <c r="AC19" i="1"/>
  <c r="AD19" i="1" s="1"/>
  <c r="AA37" i="1"/>
  <c r="AC37" i="1"/>
  <c r="AD37" i="1" s="1"/>
  <c r="AA47" i="1"/>
  <c r="AD47" i="1"/>
  <c r="AA77" i="1"/>
  <c r="AC77" i="1"/>
  <c r="AD77" i="1" s="1"/>
  <c r="AA14" i="1"/>
  <c r="AC14" i="1"/>
  <c r="AD14" i="1" s="1"/>
  <c r="AA18" i="1"/>
  <c r="AC18" i="1"/>
  <c r="AD18" i="1" s="1"/>
  <c r="AA44" i="1"/>
  <c r="AD44" i="1"/>
  <c r="AA54" i="1"/>
  <c r="AC54" i="1"/>
  <c r="AD54" i="1" s="1"/>
  <c r="AA76" i="1"/>
  <c r="AD76" i="1"/>
  <c r="S19" i="1"/>
  <c r="S54" i="1"/>
  <c r="S76" i="1"/>
  <c r="AA11" i="1"/>
  <c r="AC11" i="1"/>
  <c r="AD11" i="1" s="1"/>
  <c r="AA15" i="1"/>
  <c r="AC15" i="1"/>
  <c r="AD15" i="1" s="1"/>
  <c r="AA27" i="1"/>
  <c r="AC27" i="1"/>
  <c r="AD27" i="1" s="1"/>
  <c r="AA45" i="1"/>
  <c r="AD45" i="1"/>
  <c r="AA75" i="1"/>
  <c r="AC75" i="1"/>
  <c r="AD75" i="1" s="1"/>
  <c r="AA8" i="1"/>
  <c r="AC8" i="1"/>
  <c r="AA16" i="1"/>
  <c r="AD16" i="1"/>
  <c r="AA30" i="1"/>
  <c r="AC30" i="1"/>
  <c r="AD30" i="1" s="1"/>
  <c r="AA52" i="1"/>
  <c r="AC52" i="1"/>
  <c r="AD52" i="1" s="1"/>
  <c r="AA68" i="1"/>
  <c r="AC68" i="1"/>
  <c r="AD68" i="1" s="1"/>
  <c r="AA78" i="1"/>
  <c r="AD78" i="1"/>
  <c r="S8" i="1"/>
  <c r="S16" i="1"/>
  <c r="S30" i="1"/>
  <c r="S52" i="1"/>
  <c r="S75" i="1"/>
  <c r="S68" i="1"/>
  <c r="S78" i="1"/>
  <c r="S11" i="1"/>
  <c r="S13" i="1"/>
  <c r="S15" i="1"/>
  <c r="S18" i="1"/>
  <c r="S27" i="1"/>
  <c r="S37" i="1"/>
  <c r="S45" i="1"/>
  <c r="S47" i="1"/>
  <c r="P5" i="1"/>
  <c r="S49" i="1"/>
  <c r="AA49" i="1"/>
  <c r="AA5" i="1" l="1"/>
  <c r="AD8" i="1"/>
  <c r="AD5" i="1" s="1"/>
  <c r="AC5" i="1"/>
</calcChain>
</file>

<file path=xl/sharedStrings.xml><?xml version="1.0" encoding="utf-8"?>
<sst xmlns="http://schemas.openxmlformats.org/spreadsheetml/2006/main" count="299" uniqueCount="122">
  <si>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</si>
  <si>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</si>
  <si>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</si>
  <si>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</si>
  <si>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</si>
  <si>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</si>
  <si>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</si>
  <si>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</si>
  <si>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</si>
  <si>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</si>
  <si>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</si>
  <si>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</si>
  <si>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</si>
  <si>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</si>
  <si>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</si>
  <si>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</si>
  <si>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</si>
  <si>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</si>
  <si>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</si>
  <si>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</si>
  <si>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</si>
  <si>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</si>
  <si>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</si>
  <si>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</si>
  <si>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</si>
  <si>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</si>
  <si>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20,06,</t>
  </si>
  <si>
    <t>13,06,</t>
  </si>
  <si>
    <t>06,06,</t>
  </si>
  <si>
    <t>30,05,</t>
  </si>
  <si>
    <t>23,05,</t>
  </si>
  <si>
    <t>16,05,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</si>
  <si>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</si>
  <si>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</si>
  <si>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</si>
  <si>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</si>
  <si>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необходимо увеличить продажи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</si>
  <si>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</si>
  <si>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</si>
  <si>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</si>
  <si>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</si>
  <si>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</si>
  <si>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</si>
  <si>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</si>
  <si>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</si>
  <si>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</si>
  <si>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</si>
  <si>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матрица / паллет</t>
  </si>
  <si>
    <t>не в матрице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</si>
  <si>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</si>
  <si>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</si>
  <si>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</si>
  <si>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</si>
  <si>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</si>
  <si>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дубль / необходимо увеличить продажи!!!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</si>
  <si>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</si>
  <si>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</si>
  <si>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необходимо увеличить продажи!!!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</si>
  <si>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</si>
  <si>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</si>
  <si>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</si>
  <si>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</si>
  <si>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</si>
  <si>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</si>
  <si>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</si>
  <si>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</si>
  <si>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</si>
  <si>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</si>
  <si>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</si>
  <si>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</si>
  <si>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</si>
  <si>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</si>
  <si>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</si>
  <si>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</si>
  <si>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</si>
  <si>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</si>
  <si>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</si>
  <si>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</si>
  <si>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</si>
  <si>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</si>
  <si>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</si>
  <si>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</si>
  <si>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</si>
  <si>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</si>
  <si>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</si>
  <si>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</si>
  <si>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</si>
  <si>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</si>
  <si>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</si>
  <si>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</si>
  <si>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</si>
  <si>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</si>
  <si>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</si>
  <si>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</si>
  <si>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</si>
  <si>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перемещение из Луганска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</si>
  <si>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</si>
  <si>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</si>
  <si>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</si>
  <si>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</si>
  <si>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</si>
  <si>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</si>
  <si>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</si>
  <si>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</si>
  <si>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</si>
  <si>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</si>
  <si>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</si>
  <si>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</si>
  <si>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</si>
  <si>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</si>
  <si>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</si>
  <si>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</si>
  <si>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</si>
  <si>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</si>
  <si>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</si>
  <si>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</si>
  <si>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</si>
  <si>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</si>
  <si>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</si>
  <si>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t>паллет</t>
  </si>
  <si>
    <t>слой</t>
  </si>
  <si>
    <t>24,06,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</si>
</sst>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5" fontId="8" fillId="0" borderId="1" xfId="1" applyNumberFormat="1" applyFont="1"/>
    <xf numFmtId="164" fontId="8" fillId="0" borderId="1" xfId="1" applyNumberFormat="1" applyFont="1"/>
    <xf numFmtId="165" fontId="9" fillId="2" borderId="1" xfId="1" applyNumberFormat="1" applyFont="1" applyFill="1"/>
    <xf numFmtId="164" fontId="9" fillId="2" borderId="1" xfId="1" applyNumberFormat="1" applyFont="1" applyFill="1"/>
    <xf numFmtId="165" fontId="8" fillId="3" borderId="1" xfId="1" applyNumberFormat="1" applyFont="1" applyFill="1"/>
    <xf numFmtId="164" fontId="8" fillId="3" borderId="1" xfId="1" applyNumberFormat="1" applyFont="1" applyFill="1"/>
    <xf numFmtId="165" fontId="8" fillId="8" borderId="1" xfId="1" applyNumberFormat="1" applyFont="1" applyFill="1"/>
    <xf numFmtId="164" fontId="8" fillId="8" borderId="1" xfId="1" applyNumberFormat="1" applyFont="1" applyFill="1"/>
    <xf numFmtId="165" fontId="8" fillId="6" borderId="1" xfId="1" applyNumberFormat="1" applyFont="1" applyFill="1"/>
    <xf numFmtId="164" fontId="8" fillId="6" borderId="1" xfId="1" applyNumberFormat="1" applyFont="1" applyFill="1"/>
    <xf numFmtId="165" fontId="7" fillId="0" borderId="0" xfId="0" applyNumberFormat="1" applyFont="1"/>
    <xf numFmtId="0" fontId="7" fillId="0" borderId="0" xfId="0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0,06,24%20&#1055;&#1054;&#1050;&#1054;&#1052;%20&#1047;&#1055;&#1060;%20&#1092;&#1080;&#1083;&#1080;&#1072;&#1083;&#1099;/&#1044;&#1086;&#1085;&#1077;&#1094;&#1082;/&#1076;&#1074;%2013,06,24%20&#1076;&#108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заказ филиала</v>
          </cell>
          <cell r="R3" t="str">
            <v>Комментарии филиала</v>
          </cell>
          <cell r="S3" t="str">
            <v>кон ост</v>
          </cell>
          <cell r="T3" t="str">
            <v>факт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комментарии</v>
          </cell>
          <cell r="AA3" t="str">
            <v>вес</v>
          </cell>
          <cell r="AB3" t="str">
            <v>крат кор</v>
          </cell>
          <cell r="AC3" t="str">
            <v>заказ кор.</v>
          </cell>
          <cell r="AD3" t="str">
            <v>ВЕС</v>
          </cell>
        </row>
        <row r="4">
          <cell r="N4" t="str">
            <v>10,06,</v>
          </cell>
          <cell r="O4" t="str">
            <v>13,06,</v>
          </cell>
          <cell r="U4" t="str">
            <v>06,06,</v>
          </cell>
          <cell r="V4" t="str">
            <v>30,05,</v>
          </cell>
          <cell r="W4" t="str">
            <v>23,05,</v>
          </cell>
          <cell r="X4" t="str">
            <v>16,05,</v>
          </cell>
          <cell r="Y4" t="str">
            <v>09,05,</v>
          </cell>
          <cell r="AC4" t="str">
            <v>16,06,</v>
          </cell>
        </row>
        <row r="5">
          <cell r="E5">
            <v>31942.999999999996</v>
          </cell>
          <cell r="F5">
            <v>9528.6400000000012</v>
          </cell>
          <cell r="J5">
            <v>31745.799999999996</v>
          </cell>
          <cell r="K5">
            <v>197.2</v>
          </cell>
          <cell r="L5">
            <v>5285</v>
          </cell>
          <cell r="M5">
            <v>26658</v>
          </cell>
          <cell r="N5">
            <v>3637.2</v>
          </cell>
          <cell r="O5">
            <v>1057</v>
          </cell>
          <cell r="P5">
            <v>3848.76</v>
          </cell>
          <cell r="Q5">
            <v>0</v>
          </cell>
          <cell r="U5">
            <v>1206.0660000000003</v>
          </cell>
          <cell r="V5">
            <v>1114.941</v>
          </cell>
          <cell r="W5">
            <v>1266.4000000000001</v>
          </cell>
          <cell r="X5">
            <v>1246.7300000000002</v>
          </cell>
          <cell r="Y5">
            <v>1047.039</v>
          </cell>
          <cell r="AA5">
            <v>2478.34</v>
          </cell>
          <cell r="AC5">
            <v>594</v>
          </cell>
          <cell r="AD5">
            <v>2509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51</v>
          </cell>
          <cell r="D6">
            <v>252</v>
          </cell>
          <cell r="E6">
            <v>282</v>
          </cell>
          <cell r="F6">
            <v>16</v>
          </cell>
          <cell r="G6">
            <v>0.3</v>
          </cell>
          <cell r="H6">
            <v>180</v>
          </cell>
          <cell r="I6" t="str">
            <v>матрица</v>
          </cell>
          <cell r="J6">
            <v>282</v>
          </cell>
          <cell r="K6">
            <v>0</v>
          </cell>
          <cell r="L6">
            <v>30</v>
          </cell>
          <cell r="M6">
            <v>252</v>
          </cell>
          <cell r="N6">
            <v>24</v>
          </cell>
          <cell r="O6">
            <v>6</v>
          </cell>
          <cell r="P6">
            <v>44</v>
          </cell>
          <cell r="S6">
            <v>14</v>
          </cell>
          <cell r="T6">
            <v>6.666666666666667</v>
          </cell>
          <cell r="U6">
            <v>4.2</v>
          </cell>
          <cell r="V6">
            <v>3</v>
          </cell>
          <cell r="W6">
            <v>4.8</v>
          </cell>
          <cell r="X6">
            <v>4</v>
          </cell>
          <cell r="Y6">
            <v>3.4</v>
          </cell>
          <cell r="AA6">
            <v>13.2</v>
          </cell>
          <cell r="AB6">
            <v>12</v>
          </cell>
          <cell r="AC6">
            <v>4</v>
          </cell>
          <cell r="AD6">
            <v>14.399999999999999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431</v>
          </cell>
          <cell r="D7">
            <v>564</v>
          </cell>
          <cell r="E7">
            <v>635</v>
          </cell>
          <cell r="F7">
            <v>336</v>
          </cell>
          <cell r="G7">
            <v>0.3</v>
          </cell>
          <cell r="H7">
            <v>180</v>
          </cell>
          <cell r="I7" t="str">
            <v>матрица</v>
          </cell>
          <cell r="J7">
            <v>634</v>
          </cell>
          <cell r="K7">
            <v>1</v>
          </cell>
          <cell r="L7">
            <v>71</v>
          </cell>
          <cell r="M7">
            <v>564</v>
          </cell>
          <cell r="N7">
            <v>0</v>
          </cell>
          <cell r="O7">
            <v>14.2</v>
          </cell>
          <cell r="S7">
            <v>23.661971830985916</v>
          </cell>
          <cell r="T7">
            <v>23.661971830985916</v>
          </cell>
          <cell r="U7">
            <v>19</v>
          </cell>
          <cell r="V7">
            <v>15.4</v>
          </cell>
          <cell r="W7">
            <v>23.6</v>
          </cell>
          <cell r="X7">
            <v>18.600000000000001</v>
          </cell>
          <cell r="Y7">
            <v>18.600000000000001</v>
          </cell>
          <cell r="Z7" t="str">
            <v>необходимо увеличить продажи</v>
          </cell>
          <cell r="AA7">
            <v>0</v>
          </cell>
          <cell r="AB7">
            <v>12</v>
          </cell>
          <cell r="AC7">
            <v>0</v>
          </cell>
          <cell r="AD7">
            <v>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289</v>
          </cell>
          <cell r="D8">
            <v>36</v>
          </cell>
          <cell r="E8">
            <v>95</v>
          </cell>
          <cell r="F8">
            <v>193</v>
          </cell>
          <cell r="G8">
            <v>0.3</v>
          </cell>
          <cell r="H8">
            <v>180</v>
          </cell>
          <cell r="I8" t="str">
            <v>матрица</v>
          </cell>
          <cell r="J8">
            <v>95</v>
          </cell>
          <cell r="K8">
            <v>0</v>
          </cell>
          <cell r="L8">
            <v>95</v>
          </cell>
          <cell r="N8">
            <v>36</v>
          </cell>
          <cell r="O8">
            <v>19</v>
          </cell>
          <cell r="P8">
            <v>37</v>
          </cell>
          <cell r="S8">
            <v>14</v>
          </cell>
          <cell r="T8">
            <v>12.052631578947368</v>
          </cell>
          <cell r="U8">
            <v>23.4</v>
          </cell>
          <cell r="V8">
            <v>25.2</v>
          </cell>
          <cell r="W8">
            <v>26.8</v>
          </cell>
          <cell r="X8">
            <v>26.6</v>
          </cell>
          <cell r="Y8">
            <v>25</v>
          </cell>
          <cell r="AA8">
            <v>11.1</v>
          </cell>
          <cell r="AB8">
            <v>12</v>
          </cell>
          <cell r="AC8">
            <v>3</v>
          </cell>
          <cell r="AD8">
            <v>10.799999999999999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262</v>
          </cell>
          <cell r="D9">
            <v>732</v>
          </cell>
          <cell r="E9">
            <v>795</v>
          </cell>
          <cell r="F9">
            <v>178</v>
          </cell>
          <cell r="G9">
            <v>0.3</v>
          </cell>
          <cell r="H9">
            <v>180</v>
          </cell>
          <cell r="I9" t="str">
            <v>матрица</v>
          </cell>
          <cell r="J9">
            <v>798</v>
          </cell>
          <cell r="K9">
            <v>-3</v>
          </cell>
          <cell r="L9">
            <v>63</v>
          </cell>
          <cell r="M9">
            <v>732</v>
          </cell>
          <cell r="N9">
            <v>0</v>
          </cell>
          <cell r="O9">
            <v>12.6</v>
          </cell>
          <cell r="S9">
            <v>14.126984126984127</v>
          </cell>
          <cell r="T9">
            <v>14.126984126984127</v>
          </cell>
          <cell r="U9">
            <v>14</v>
          </cell>
          <cell r="V9">
            <v>18.8</v>
          </cell>
          <cell r="W9">
            <v>28.2</v>
          </cell>
          <cell r="X9">
            <v>27.8</v>
          </cell>
          <cell r="Y9">
            <v>24.4</v>
          </cell>
          <cell r="Z9" t="str">
            <v>необходимо увеличить продажи</v>
          </cell>
          <cell r="AA9">
            <v>0</v>
          </cell>
          <cell r="AB9">
            <v>12</v>
          </cell>
          <cell r="AC9">
            <v>0</v>
          </cell>
          <cell r="AD9">
            <v>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302</v>
          </cell>
          <cell r="E10">
            <v>135</v>
          </cell>
          <cell r="F10">
            <v>133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135</v>
          </cell>
          <cell r="K10">
            <v>0</v>
          </cell>
          <cell r="L10">
            <v>135</v>
          </cell>
          <cell r="N10">
            <v>72</v>
          </cell>
          <cell r="O10">
            <v>27</v>
          </cell>
          <cell r="P10">
            <v>173</v>
          </cell>
          <cell r="S10">
            <v>14</v>
          </cell>
          <cell r="T10">
            <v>7.5925925925925926</v>
          </cell>
          <cell r="U10">
            <v>24.6</v>
          </cell>
          <cell r="V10">
            <v>22.6</v>
          </cell>
          <cell r="W10">
            <v>19.8</v>
          </cell>
          <cell r="X10">
            <v>39.4</v>
          </cell>
          <cell r="Y10">
            <v>27.2</v>
          </cell>
          <cell r="AA10">
            <v>51.9</v>
          </cell>
          <cell r="AB10">
            <v>12</v>
          </cell>
          <cell r="AC10">
            <v>14</v>
          </cell>
          <cell r="AD10">
            <v>50.4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213</v>
          </cell>
          <cell r="D11">
            <v>3456</v>
          </cell>
          <cell r="E11">
            <v>3448</v>
          </cell>
          <cell r="F11">
            <v>188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3448</v>
          </cell>
          <cell r="K11">
            <v>0</v>
          </cell>
          <cell r="L11">
            <v>40</v>
          </cell>
          <cell r="M11">
            <v>3408</v>
          </cell>
          <cell r="N11">
            <v>0</v>
          </cell>
          <cell r="O11">
            <v>8</v>
          </cell>
          <cell r="S11">
            <v>23.5</v>
          </cell>
          <cell r="T11">
            <v>23.5</v>
          </cell>
          <cell r="U11">
            <v>7.8</v>
          </cell>
          <cell r="V11">
            <v>17.399999999999999</v>
          </cell>
          <cell r="W11">
            <v>21.4</v>
          </cell>
          <cell r="X11">
            <v>12.4</v>
          </cell>
          <cell r="Y11">
            <v>16.399999999999999</v>
          </cell>
          <cell r="AA11">
            <v>0</v>
          </cell>
          <cell r="AB11">
            <v>24</v>
          </cell>
          <cell r="AC11">
            <v>0</v>
          </cell>
          <cell r="AD11">
            <v>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17</v>
          </cell>
          <cell r="D12">
            <v>1410</v>
          </cell>
          <cell r="E12">
            <v>1418</v>
          </cell>
          <cell r="F12">
            <v>8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1428</v>
          </cell>
          <cell r="K12">
            <v>-10</v>
          </cell>
          <cell r="L12">
            <v>18</v>
          </cell>
          <cell r="M12">
            <v>1400</v>
          </cell>
          <cell r="N12">
            <v>100</v>
          </cell>
          <cell r="O12">
            <v>3.6</v>
          </cell>
          <cell r="S12">
            <v>30</v>
          </cell>
          <cell r="T12">
            <v>30</v>
          </cell>
          <cell r="U12">
            <v>9.1999999999999993</v>
          </cell>
          <cell r="V12">
            <v>4.2</v>
          </cell>
          <cell r="W12">
            <v>5</v>
          </cell>
          <cell r="X12">
            <v>4.4000000000000004</v>
          </cell>
          <cell r="Y12">
            <v>3.6</v>
          </cell>
          <cell r="AA12">
            <v>0</v>
          </cell>
          <cell r="AB12">
            <v>10</v>
          </cell>
          <cell r="AC12">
            <v>0</v>
          </cell>
          <cell r="AD12">
            <v>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160.5</v>
          </cell>
          <cell r="E13">
            <v>78.5</v>
          </cell>
          <cell r="F13">
            <v>54.5</v>
          </cell>
          <cell r="G13">
            <v>1</v>
          </cell>
          <cell r="H13" t="e">
            <v>#N/A</v>
          </cell>
          <cell r="I13" t="str">
            <v>матрица</v>
          </cell>
          <cell r="J13">
            <v>70.5</v>
          </cell>
          <cell r="K13">
            <v>8</v>
          </cell>
          <cell r="L13">
            <v>78.5</v>
          </cell>
          <cell r="N13">
            <v>126.5</v>
          </cell>
          <cell r="O13">
            <v>15.7</v>
          </cell>
          <cell r="P13">
            <v>38.799999999999983</v>
          </cell>
          <cell r="S13">
            <v>14</v>
          </cell>
          <cell r="T13">
            <v>11.528662420382165</v>
          </cell>
          <cell r="U13">
            <v>18.5</v>
          </cell>
          <cell r="V13">
            <v>8.8000000000000007</v>
          </cell>
          <cell r="W13">
            <v>19.399999999999999</v>
          </cell>
          <cell r="X13">
            <v>19.440000000000001</v>
          </cell>
          <cell r="Y13">
            <v>7.6</v>
          </cell>
          <cell r="AA13">
            <v>38.799999999999983</v>
          </cell>
          <cell r="AB13">
            <v>5.5</v>
          </cell>
          <cell r="AC13">
            <v>7</v>
          </cell>
          <cell r="AD13">
            <v>38.5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C14">
            <v>33</v>
          </cell>
          <cell r="D14">
            <v>102</v>
          </cell>
          <cell r="E14">
            <v>42</v>
          </cell>
          <cell r="F14">
            <v>84</v>
          </cell>
          <cell r="G14">
            <v>1</v>
          </cell>
          <cell r="H14">
            <v>180</v>
          </cell>
          <cell r="I14" t="str">
            <v>матрица</v>
          </cell>
          <cell r="J14">
            <v>42</v>
          </cell>
          <cell r="K14">
            <v>0</v>
          </cell>
          <cell r="L14">
            <v>42</v>
          </cell>
          <cell r="N14">
            <v>0</v>
          </cell>
          <cell r="O14">
            <v>8.4</v>
          </cell>
          <cell r="P14">
            <v>33.600000000000009</v>
          </cell>
          <cell r="S14">
            <v>14</v>
          </cell>
          <cell r="T14">
            <v>10</v>
          </cell>
          <cell r="U14">
            <v>7.2</v>
          </cell>
          <cell r="V14">
            <v>10.8</v>
          </cell>
          <cell r="W14">
            <v>8.4</v>
          </cell>
          <cell r="X14">
            <v>11.4</v>
          </cell>
          <cell r="Y14">
            <v>3.6</v>
          </cell>
          <cell r="AA14">
            <v>33.600000000000009</v>
          </cell>
          <cell r="AB14">
            <v>3</v>
          </cell>
          <cell r="AC14">
            <v>11</v>
          </cell>
          <cell r="AD14">
            <v>33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26.1</v>
          </cell>
          <cell r="D15">
            <v>3.7</v>
          </cell>
          <cell r="E15">
            <v>3.7</v>
          </cell>
          <cell r="F15">
            <v>26.1</v>
          </cell>
          <cell r="G15">
            <v>1</v>
          </cell>
          <cell r="H15">
            <v>180</v>
          </cell>
          <cell r="I15" t="str">
            <v>матрица</v>
          </cell>
          <cell r="J15">
            <v>3.7</v>
          </cell>
          <cell r="K15">
            <v>0</v>
          </cell>
          <cell r="L15">
            <v>3.7</v>
          </cell>
          <cell r="N15">
            <v>0</v>
          </cell>
          <cell r="O15">
            <v>0.74</v>
          </cell>
          <cell r="S15">
            <v>35.270270270270274</v>
          </cell>
          <cell r="T15">
            <v>35.270270270270274</v>
          </cell>
          <cell r="U15">
            <v>0.74</v>
          </cell>
          <cell r="V15">
            <v>2.1800000000000002</v>
          </cell>
          <cell r="W15">
            <v>1.48</v>
          </cell>
          <cell r="X15">
            <v>2.2200000000000002</v>
          </cell>
          <cell r="Y15">
            <v>1.48</v>
          </cell>
          <cell r="AA15">
            <v>0</v>
          </cell>
          <cell r="AB15">
            <v>3.7</v>
          </cell>
          <cell r="AC15">
            <v>0</v>
          </cell>
          <cell r="AD15">
            <v>0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C16">
            <v>198.5</v>
          </cell>
          <cell r="D16">
            <v>207.2</v>
          </cell>
          <cell r="E16">
            <v>188</v>
          </cell>
          <cell r="F16">
            <v>202.9</v>
          </cell>
          <cell r="G16">
            <v>1</v>
          </cell>
          <cell r="H16" t="e">
            <v>#N/A</v>
          </cell>
          <cell r="I16" t="str">
            <v>матрица / паллет</v>
          </cell>
          <cell r="J16">
            <v>179.4</v>
          </cell>
          <cell r="K16">
            <v>8.5999999999999943</v>
          </cell>
          <cell r="L16">
            <v>188</v>
          </cell>
          <cell r="N16">
            <v>77.7</v>
          </cell>
          <cell r="O16">
            <v>37.6</v>
          </cell>
          <cell r="P16">
            <v>245.79999999999998</v>
          </cell>
          <cell r="S16">
            <v>13.999999999999998</v>
          </cell>
          <cell r="T16">
            <v>7.462765957446809</v>
          </cell>
          <cell r="U16">
            <v>33.56</v>
          </cell>
          <cell r="V16">
            <v>37</v>
          </cell>
          <cell r="W16">
            <v>37.739999999999988</v>
          </cell>
          <cell r="X16">
            <v>40.700000000000003</v>
          </cell>
          <cell r="Y16">
            <v>34.04</v>
          </cell>
          <cell r="AA16">
            <v>245.79999999999998</v>
          </cell>
          <cell r="AB16">
            <v>3.7</v>
          </cell>
          <cell r="AC16">
            <v>70</v>
          </cell>
          <cell r="AD16">
            <v>259</v>
          </cell>
          <cell r="AE16">
            <v>14</v>
          </cell>
          <cell r="AF16">
            <v>126</v>
          </cell>
        </row>
        <row r="17">
          <cell r="A17" t="str">
            <v>Жар-ладушки с яблоком и грушей. Изделия хлебобулочные жареные с начинкой зам  ПОКОМ</v>
          </cell>
          <cell r="B17" t="str">
            <v>кг</v>
          </cell>
          <cell r="C17">
            <v>3.7</v>
          </cell>
          <cell r="E17">
            <v>3.7</v>
          </cell>
          <cell r="G17">
            <v>0</v>
          </cell>
          <cell r="H17">
            <v>180</v>
          </cell>
          <cell r="I17" t="str">
            <v>не в матрице</v>
          </cell>
          <cell r="J17">
            <v>3.7</v>
          </cell>
          <cell r="K17">
            <v>0</v>
          </cell>
          <cell r="L17">
            <v>3.7</v>
          </cell>
          <cell r="O17">
            <v>0.74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1.48</v>
          </cell>
          <cell r="AA17">
            <v>0</v>
          </cell>
          <cell r="AB17">
            <v>0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G18">
            <v>0</v>
          </cell>
          <cell r="H18" t="e">
            <v>#N/A</v>
          </cell>
          <cell r="I18" t="str">
            <v>матрица</v>
          </cell>
          <cell r="K18">
            <v>0</v>
          </cell>
          <cell r="L18">
            <v>0</v>
          </cell>
          <cell r="O18">
            <v>0</v>
          </cell>
          <cell r="S18" t="e">
            <v>#DIV/0!</v>
          </cell>
          <cell r="T18" t="e">
            <v>#DIV/0!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нет потребности</v>
          </cell>
          <cell r="AA18">
            <v>0</v>
          </cell>
          <cell r="AB18">
            <v>0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56</v>
          </cell>
          <cell r="D19">
            <v>432</v>
          </cell>
          <cell r="E19">
            <v>465</v>
          </cell>
          <cell r="F19">
            <v>3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463</v>
          </cell>
          <cell r="K19">
            <v>2</v>
          </cell>
          <cell r="L19">
            <v>69</v>
          </cell>
          <cell r="M19">
            <v>396</v>
          </cell>
          <cell r="N19">
            <v>144</v>
          </cell>
          <cell r="O19">
            <v>13.8</v>
          </cell>
          <cell r="P19">
            <v>46.200000000000017</v>
          </cell>
          <cell r="S19">
            <v>14</v>
          </cell>
          <cell r="T19">
            <v>10.652173913043478</v>
          </cell>
          <cell r="U19">
            <v>15.6</v>
          </cell>
          <cell r="V19">
            <v>10.4</v>
          </cell>
          <cell r="W19">
            <v>10.199999999999999</v>
          </cell>
          <cell r="X19">
            <v>18.2</v>
          </cell>
          <cell r="Y19">
            <v>14</v>
          </cell>
          <cell r="AA19">
            <v>11.550000000000004</v>
          </cell>
          <cell r="AB19">
            <v>12</v>
          </cell>
          <cell r="AC19">
            <v>4</v>
          </cell>
          <cell r="AD19">
            <v>12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115</v>
          </cell>
          <cell r="D20">
            <v>252</v>
          </cell>
          <cell r="E20">
            <v>312</v>
          </cell>
          <cell r="F20">
            <v>32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312</v>
          </cell>
          <cell r="K20">
            <v>0</v>
          </cell>
          <cell r="L20">
            <v>60</v>
          </cell>
          <cell r="M20">
            <v>252</v>
          </cell>
          <cell r="N20">
            <v>108</v>
          </cell>
          <cell r="O20">
            <v>12</v>
          </cell>
          <cell r="P20">
            <v>28</v>
          </cell>
          <cell r="S20">
            <v>14</v>
          </cell>
          <cell r="T20">
            <v>11.666666666666666</v>
          </cell>
          <cell r="U20">
            <v>13.8</v>
          </cell>
          <cell r="V20">
            <v>10</v>
          </cell>
          <cell r="W20">
            <v>14.4</v>
          </cell>
          <cell r="X20">
            <v>15</v>
          </cell>
          <cell r="Y20">
            <v>14.8</v>
          </cell>
          <cell r="AA20">
            <v>7</v>
          </cell>
          <cell r="AB20">
            <v>12</v>
          </cell>
          <cell r="AC20">
            <v>2</v>
          </cell>
          <cell r="AD20">
            <v>6</v>
          </cell>
        </row>
        <row r="21">
          <cell r="A21" t="str">
            <v>Круггетсы сочные ТМ Горячая штучка ТС Круггетсы 3 кг. Изделия кулинарные рубленые в тесте куриные</v>
          </cell>
          <cell r="B21" t="str">
            <v>кг</v>
          </cell>
          <cell r="C21">
            <v>3</v>
          </cell>
          <cell r="E21">
            <v>3</v>
          </cell>
          <cell r="G21">
            <v>0</v>
          </cell>
          <cell r="H21">
            <v>180</v>
          </cell>
          <cell r="I21" t="str">
            <v>не в матрице</v>
          </cell>
          <cell r="J21">
            <v>6</v>
          </cell>
          <cell r="K21">
            <v>-3</v>
          </cell>
          <cell r="L21">
            <v>3</v>
          </cell>
          <cell r="O21">
            <v>0.6</v>
          </cell>
          <cell r="S21">
            <v>0</v>
          </cell>
          <cell r="T21">
            <v>0</v>
          </cell>
          <cell r="U21">
            <v>1.2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</row>
        <row r="22">
          <cell r="A22" t="str">
            <v>Мини-сосиски в тесте "Фрайпики" 1,8кг ВЕС,  ПОКОМ</v>
          </cell>
          <cell r="B22" t="str">
            <v>кг</v>
          </cell>
          <cell r="C22">
            <v>94.22</v>
          </cell>
          <cell r="E22">
            <v>5.4</v>
          </cell>
          <cell r="F22">
            <v>87.02</v>
          </cell>
          <cell r="G22">
            <v>0</v>
          </cell>
          <cell r="H22">
            <v>180</v>
          </cell>
          <cell r="I22" t="str">
            <v>не в матрице</v>
          </cell>
          <cell r="J22">
            <v>5.4</v>
          </cell>
          <cell r="K22">
            <v>0</v>
          </cell>
          <cell r="L22">
            <v>5.4</v>
          </cell>
          <cell r="O22">
            <v>1.08</v>
          </cell>
          <cell r="S22">
            <v>80.574074074074062</v>
          </cell>
          <cell r="T22">
            <v>80.574074074074062</v>
          </cell>
          <cell r="U22">
            <v>1.44</v>
          </cell>
          <cell r="V22">
            <v>2.3959999999999999</v>
          </cell>
          <cell r="W22">
            <v>3.62</v>
          </cell>
          <cell r="X22">
            <v>4.68</v>
          </cell>
          <cell r="Y22">
            <v>1.44</v>
          </cell>
          <cell r="Z22" t="str">
            <v>дубль / необходимо увеличить продажи!!!</v>
          </cell>
          <cell r="AA22">
            <v>0</v>
          </cell>
          <cell r="AB22">
            <v>0</v>
          </cell>
        </row>
        <row r="23">
          <cell r="A23" t="str">
            <v>Мини-сосиски в тесте "Фрайпики" 3,7кг ВЕС,  ПОКОМ</v>
          </cell>
          <cell r="B23" t="str">
            <v>кг</v>
          </cell>
          <cell r="C23">
            <v>344.1</v>
          </cell>
          <cell r="E23">
            <v>40</v>
          </cell>
          <cell r="F23">
            <v>296.7</v>
          </cell>
          <cell r="G23">
            <v>0</v>
          </cell>
          <cell r="H23">
            <v>180</v>
          </cell>
          <cell r="I23" t="str">
            <v>не в матрице</v>
          </cell>
          <cell r="J23">
            <v>40.700000000000003</v>
          </cell>
          <cell r="K23">
            <v>-0.70000000000000284</v>
          </cell>
          <cell r="L23">
            <v>40</v>
          </cell>
          <cell r="O23">
            <v>8</v>
          </cell>
          <cell r="S23">
            <v>37.087499999999999</v>
          </cell>
          <cell r="T23">
            <v>37.087499999999999</v>
          </cell>
          <cell r="U23">
            <v>12.58</v>
          </cell>
          <cell r="V23">
            <v>16.28</v>
          </cell>
          <cell r="W23">
            <v>13.32</v>
          </cell>
          <cell r="X23">
            <v>17.02</v>
          </cell>
          <cell r="Y23">
            <v>8.879999999999999</v>
          </cell>
          <cell r="Z23" t="str">
            <v>дубль / необходимо увеличить продажи!!!</v>
          </cell>
          <cell r="AA23">
            <v>0</v>
          </cell>
          <cell r="AB23">
            <v>0</v>
          </cell>
        </row>
        <row r="24">
          <cell r="A24" t="str">
            <v>Мини-сосиски в тесте "Фрайпики" 3,7кг ВЕС, ТМ Зареченские  ПОКОМ</v>
          </cell>
          <cell r="B24" t="str">
            <v>кг</v>
          </cell>
          <cell r="E24">
            <v>40</v>
          </cell>
          <cell r="F24">
            <v>296.7</v>
          </cell>
          <cell r="G24">
            <v>1</v>
          </cell>
          <cell r="H24">
            <v>180</v>
          </cell>
          <cell r="I24" t="str">
            <v>матрица / паллет</v>
          </cell>
          <cell r="K24">
            <v>40</v>
          </cell>
          <cell r="L24">
            <v>40</v>
          </cell>
          <cell r="N24">
            <v>0</v>
          </cell>
          <cell r="O24">
            <v>8</v>
          </cell>
          <cell r="S24">
            <v>37.087499999999999</v>
          </cell>
          <cell r="T24">
            <v>37.087499999999999</v>
          </cell>
          <cell r="U24">
            <v>12.58</v>
          </cell>
          <cell r="V24">
            <v>16.28</v>
          </cell>
          <cell r="W24">
            <v>13.32</v>
          </cell>
          <cell r="X24">
            <v>17.02</v>
          </cell>
          <cell r="Y24">
            <v>8.879999999999999</v>
          </cell>
          <cell r="Z24" t="str">
            <v>необходимо увеличить продажи!!!</v>
          </cell>
          <cell r="AA24">
            <v>0</v>
          </cell>
          <cell r="AB24">
            <v>3.7</v>
          </cell>
          <cell r="AC24">
            <v>0</v>
          </cell>
          <cell r="AD24">
            <v>0</v>
          </cell>
          <cell r="AE24">
            <v>14</v>
          </cell>
          <cell r="AF24">
            <v>126</v>
          </cell>
        </row>
        <row r="25">
          <cell r="A25" t="str">
            <v>Мини-сосиски в тесте Фрайпики 1,8кг ВЕС ТМ Зареченские  Поком</v>
          </cell>
          <cell r="B25" t="str">
            <v>кг</v>
          </cell>
          <cell r="E25">
            <v>5.4</v>
          </cell>
          <cell r="F25">
            <v>87.02</v>
          </cell>
          <cell r="G25">
            <v>1</v>
          </cell>
          <cell r="H25">
            <v>180</v>
          </cell>
          <cell r="I25" t="str">
            <v>матрица</v>
          </cell>
          <cell r="K25">
            <v>5.4</v>
          </cell>
          <cell r="L25">
            <v>5.4</v>
          </cell>
          <cell r="N25">
            <v>0</v>
          </cell>
          <cell r="O25">
            <v>1.08</v>
          </cell>
          <cell r="S25">
            <v>80.574074074074062</v>
          </cell>
          <cell r="T25">
            <v>80.574074074074062</v>
          </cell>
          <cell r="U25">
            <v>1.44</v>
          </cell>
          <cell r="V25">
            <v>2.3959999999999999</v>
          </cell>
          <cell r="W25">
            <v>3.62</v>
          </cell>
          <cell r="X25">
            <v>4.68</v>
          </cell>
          <cell r="Y25">
            <v>1.44</v>
          </cell>
          <cell r="Z25" t="str">
            <v>необходимо увеличить продажи!!!</v>
          </cell>
          <cell r="AA25">
            <v>0</v>
          </cell>
          <cell r="AB25">
            <v>1.8</v>
          </cell>
          <cell r="AC25">
            <v>0</v>
          </cell>
          <cell r="AD25">
            <v>0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163</v>
          </cell>
          <cell r="D26">
            <v>1506</v>
          </cell>
          <cell r="E26">
            <v>1402</v>
          </cell>
          <cell r="F26">
            <v>191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1401</v>
          </cell>
          <cell r="K26">
            <v>1</v>
          </cell>
          <cell r="L26">
            <v>202</v>
          </cell>
          <cell r="M26">
            <v>1200</v>
          </cell>
          <cell r="N26">
            <v>306</v>
          </cell>
          <cell r="O26">
            <v>40.4</v>
          </cell>
          <cell r="P26">
            <v>68.600000000000023</v>
          </cell>
          <cell r="S26">
            <v>14.000000000000002</v>
          </cell>
          <cell r="T26">
            <v>12.301980198019802</v>
          </cell>
          <cell r="U26">
            <v>50.2</v>
          </cell>
          <cell r="V26">
            <v>43.2</v>
          </cell>
          <cell r="W26">
            <v>40.4</v>
          </cell>
          <cell r="X26">
            <v>55.2</v>
          </cell>
          <cell r="Y26">
            <v>50</v>
          </cell>
          <cell r="AA26">
            <v>17.150000000000006</v>
          </cell>
          <cell r="AB26">
            <v>6</v>
          </cell>
          <cell r="AC26">
            <v>11</v>
          </cell>
          <cell r="AD26">
            <v>16.5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201</v>
          </cell>
          <cell r="D27">
            <v>570</v>
          </cell>
          <cell r="E27">
            <v>642</v>
          </cell>
          <cell r="F27">
            <v>93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642</v>
          </cell>
          <cell r="K27">
            <v>0</v>
          </cell>
          <cell r="L27">
            <v>138</v>
          </cell>
          <cell r="M27">
            <v>504</v>
          </cell>
          <cell r="N27">
            <v>150</v>
          </cell>
          <cell r="O27">
            <v>27.6</v>
          </cell>
          <cell r="P27">
            <v>143.40000000000003</v>
          </cell>
          <cell r="S27">
            <v>14</v>
          </cell>
          <cell r="T27">
            <v>8.8043478260869552</v>
          </cell>
          <cell r="U27">
            <v>26.8</v>
          </cell>
          <cell r="V27">
            <v>23.6</v>
          </cell>
          <cell r="W27">
            <v>24.2</v>
          </cell>
          <cell r="X27">
            <v>26</v>
          </cell>
          <cell r="Y27">
            <v>22.4</v>
          </cell>
          <cell r="AA27">
            <v>35.850000000000009</v>
          </cell>
          <cell r="AB27">
            <v>6</v>
          </cell>
          <cell r="AC27">
            <v>24</v>
          </cell>
          <cell r="AD27">
            <v>36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70</v>
          </cell>
          <cell r="D28">
            <v>546</v>
          </cell>
          <cell r="E28">
            <v>508</v>
          </cell>
          <cell r="F28">
            <v>78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508</v>
          </cell>
          <cell r="K28">
            <v>0</v>
          </cell>
          <cell r="L28">
            <v>94</v>
          </cell>
          <cell r="M28">
            <v>414</v>
          </cell>
          <cell r="N28">
            <v>132</v>
          </cell>
          <cell r="O28">
            <v>18.8</v>
          </cell>
          <cell r="P28">
            <v>53.199999999999989</v>
          </cell>
          <cell r="S28">
            <v>13.999999999999998</v>
          </cell>
          <cell r="T28">
            <v>11.170212765957446</v>
          </cell>
          <cell r="U28">
            <v>21.8</v>
          </cell>
          <cell r="V28">
            <v>18.600000000000001</v>
          </cell>
          <cell r="W28">
            <v>17</v>
          </cell>
          <cell r="X28">
            <v>10.4</v>
          </cell>
          <cell r="Y28">
            <v>20.6</v>
          </cell>
          <cell r="AA28">
            <v>13.299999999999997</v>
          </cell>
          <cell r="AB28">
            <v>6</v>
          </cell>
          <cell r="AC28">
            <v>9</v>
          </cell>
          <cell r="AD28">
            <v>13.5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168</v>
          </cell>
          <cell r="D29">
            <v>270</v>
          </cell>
          <cell r="E29">
            <v>186</v>
          </cell>
          <cell r="F29">
            <v>198</v>
          </cell>
          <cell r="G29">
            <v>1</v>
          </cell>
          <cell r="H29">
            <v>180</v>
          </cell>
          <cell r="I29" t="str">
            <v>матрица</v>
          </cell>
          <cell r="J29">
            <v>186</v>
          </cell>
          <cell r="K29">
            <v>0</v>
          </cell>
          <cell r="L29">
            <v>186</v>
          </cell>
          <cell r="N29">
            <v>204</v>
          </cell>
          <cell r="O29">
            <v>37.200000000000003</v>
          </cell>
          <cell r="P29">
            <v>118.80000000000007</v>
          </cell>
          <cell r="S29">
            <v>14</v>
          </cell>
          <cell r="T29">
            <v>10.806451612903224</v>
          </cell>
          <cell r="U29">
            <v>42</v>
          </cell>
          <cell r="V29">
            <v>39.6</v>
          </cell>
          <cell r="W29">
            <v>34.799999999999997</v>
          </cell>
          <cell r="X29">
            <v>53.8</v>
          </cell>
          <cell r="Y29">
            <v>22.8</v>
          </cell>
          <cell r="AA29">
            <v>118.80000000000007</v>
          </cell>
          <cell r="AB29">
            <v>6</v>
          </cell>
          <cell r="AC29">
            <v>20</v>
          </cell>
          <cell r="AD29">
            <v>120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C30">
            <v>433</v>
          </cell>
          <cell r="D30">
            <v>2400</v>
          </cell>
          <cell r="E30">
            <v>2670</v>
          </cell>
          <cell r="F30">
            <v>73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2672</v>
          </cell>
          <cell r="K30">
            <v>-2</v>
          </cell>
          <cell r="L30">
            <v>270</v>
          </cell>
          <cell r="M30">
            <v>2400</v>
          </cell>
          <cell r="N30">
            <v>240</v>
          </cell>
          <cell r="O30">
            <v>54</v>
          </cell>
          <cell r="P30">
            <v>443</v>
          </cell>
          <cell r="S30">
            <v>14</v>
          </cell>
          <cell r="T30">
            <v>5.7962962962962967</v>
          </cell>
          <cell r="U30">
            <v>41.8</v>
          </cell>
          <cell r="V30">
            <v>35.200000000000003</v>
          </cell>
          <cell r="W30">
            <v>56.6</v>
          </cell>
          <cell r="X30">
            <v>40</v>
          </cell>
          <cell r="Y30">
            <v>41</v>
          </cell>
          <cell r="AA30">
            <v>110.75</v>
          </cell>
          <cell r="AB30">
            <v>12</v>
          </cell>
          <cell r="AC30">
            <v>37</v>
          </cell>
          <cell r="AD30">
            <v>111</v>
          </cell>
        </row>
        <row r="31">
          <cell r="A31" t="str">
            <v>Наггетсы с индейки ТМ Вязанка ТС Из печи Сливушки 0,25 кг УВС.  Поком</v>
          </cell>
          <cell r="B31" t="str">
            <v>шт</v>
          </cell>
          <cell r="C31">
            <v>148</v>
          </cell>
          <cell r="D31">
            <v>553</v>
          </cell>
          <cell r="E31">
            <v>180</v>
          </cell>
          <cell r="F31">
            <v>412</v>
          </cell>
          <cell r="G31">
            <v>0</v>
          </cell>
          <cell r="H31">
            <v>180</v>
          </cell>
          <cell r="I31" t="str">
            <v>не в матрице</v>
          </cell>
          <cell r="J31">
            <v>189</v>
          </cell>
          <cell r="K31">
            <v>-9</v>
          </cell>
          <cell r="L31">
            <v>180</v>
          </cell>
          <cell r="O31">
            <v>36</v>
          </cell>
          <cell r="S31">
            <v>11.444444444444445</v>
          </cell>
          <cell r="T31">
            <v>11.444444444444445</v>
          </cell>
          <cell r="U31">
            <v>70.400000000000006</v>
          </cell>
          <cell r="V31">
            <v>62</v>
          </cell>
          <cell r="W31">
            <v>35.4</v>
          </cell>
          <cell r="X31">
            <v>9.6</v>
          </cell>
          <cell r="Y31">
            <v>0</v>
          </cell>
          <cell r="Z31" t="str">
            <v>дубль / неправильно поставлен приход</v>
          </cell>
          <cell r="AA31">
            <v>0</v>
          </cell>
          <cell r="AB31">
            <v>0</v>
          </cell>
        </row>
        <row r="32">
          <cell r="A32" t="str">
            <v>Наггетсы с индейкой 0,25кг ТМ Вязанка ТС Няняггетсы Сливушки НД2 замор.  ПОКОМ</v>
          </cell>
          <cell r="B32" t="str">
            <v>шт</v>
          </cell>
          <cell r="E32">
            <v>180</v>
          </cell>
          <cell r="F32">
            <v>412</v>
          </cell>
          <cell r="G32">
            <v>0.25</v>
          </cell>
          <cell r="H32">
            <v>180</v>
          </cell>
          <cell r="I32" t="str">
            <v>матрица</v>
          </cell>
          <cell r="K32">
            <v>180</v>
          </cell>
          <cell r="L32">
            <v>180</v>
          </cell>
          <cell r="N32">
            <v>396</v>
          </cell>
          <cell r="O32">
            <v>36</v>
          </cell>
          <cell r="S32">
            <v>22.444444444444443</v>
          </cell>
          <cell r="T32">
            <v>22.444444444444443</v>
          </cell>
          <cell r="U32">
            <v>70.2</v>
          </cell>
          <cell r="V32">
            <v>62.4</v>
          </cell>
          <cell r="W32">
            <v>50.2</v>
          </cell>
          <cell r="X32">
            <v>48.4</v>
          </cell>
          <cell r="Y32">
            <v>65.8</v>
          </cell>
          <cell r="Z32" t="str">
            <v>есть дубль</v>
          </cell>
          <cell r="AA32">
            <v>0</v>
          </cell>
          <cell r="AB32">
            <v>12</v>
          </cell>
          <cell r="AC32">
            <v>0</v>
          </cell>
          <cell r="AD32">
            <v>0</v>
          </cell>
        </row>
        <row r="33">
          <cell r="A33" t="str">
            <v>Наггетсы с куриным филе и сыром ТМ Вязанка ТС Из печи Сливушки 0,25 кг.  Поком</v>
          </cell>
          <cell r="B33" t="str">
            <v>шт</v>
          </cell>
          <cell r="G33">
            <v>0</v>
          </cell>
          <cell r="H33" t="e">
            <v>#N/A</v>
          </cell>
          <cell r="I33" t="str">
            <v>матрица</v>
          </cell>
          <cell r="K33">
            <v>0</v>
          </cell>
          <cell r="L33">
            <v>0</v>
          </cell>
          <cell r="O33">
            <v>0</v>
          </cell>
          <cell r="S33" t="e">
            <v>#DIV/0!</v>
          </cell>
          <cell r="T33" t="e">
            <v>#DIV/0!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нет потребности</v>
          </cell>
          <cell r="AA33">
            <v>0</v>
          </cell>
          <cell r="AB33">
            <v>0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C34">
            <v>34</v>
          </cell>
          <cell r="E34">
            <v>18</v>
          </cell>
          <cell r="F34">
            <v>-2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21</v>
          </cell>
          <cell r="K34">
            <v>-3</v>
          </cell>
          <cell r="L34">
            <v>18</v>
          </cell>
          <cell r="N34">
            <v>78</v>
          </cell>
          <cell r="O34">
            <v>3.6</v>
          </cell>
          <cell r="P34">
            <v>20</v>
          </cell>
          <cell r="S34">
            <v>26.666666666666664</v>
          </cell>
          <cell r="T34">
            <v>21.111111111111111</v>
          </cell>
          <cell r="U34">
            <v>7.6</v>
          </cell>
          <cell r="V34">
            <v>0.4</v>
          </cell>
          <cell r="W34">
            <v>5.8</v>
          </cell>
          <cell r="X34">
            <v>5</v>
          </cell>
          <cell r="Y34">
            <v>9.6</v>
          </cell>
          <cell r="AA34">
            <v>5</v>
          </cell>
          <cell r="AB34">
            <v>6</v>
          </cell>
          <cell r="AC34">
            <v>3</v>
          </cell>
          <cell r="AD34">
            <v>4.5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C35">
            <v>35</v>
          </cell>
          <cell r="D35">
            <v>216</v>
          </cell>
          <cell r="E35">
            <v>235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239</v>
          </cell>
          <cell r="K35">
            <v>-4</v>
          </cell>
          <cell r="L35">
            <v>19</v>
          </cell>
          <cell r="M35">
            <v>216</v>
          </cell>
          <cell r="N35">
            <v>72</v>
          </cell>
          <cell r="O35">
            <v>3.8</v>
          </cell>
          <cell r="P35">
            <v>30</v>
          </cell>
          <cell r="S35">
            <v>26.842105263157897</v>
          </cell>
          <cell r="T35">
            <v>18.947368421052634</v>
          </cell>
          <cell r="U35">
            <v>8</v>
          </cell>
          <cell r="V35">
            <v>1.8</v>
          </cell>
          <cell r="W35">
            <v>5.6</v>
          </cell>
          <cell r="X35">
            <v>2.4</v>
          </cell>
          <cell r="Y35">
            <v>7.6</v>
          </cell>
          <cell r="AA35">
            <v>7.5</v>
          </cell>
          <cell r="AB35">
            <v>12</v>
          </cell>
          <cell r="AC35">
            <v>3</v>
          </cell>
          <cell r="AD35">
            <v>9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D36">
            <v>488</v>
          </cell>
          <cell r="E36">
            <v>488</v>
          </cell>
          <cell r="G36">
            <v>0</v>
          </cell>
          <cell r="H36" t="e">
            <v>#N/A</v>
          </cell>
          <cell r="I36" t="str">
            <v>матрица</v>
          </cell>
          <cell r="J36">
            <v>488</v>
          </cell>
          <cell r="K36">
            <v>0</v>
          </cell>
          <cell r="L36">
            <v>0</v>
          </cell>
          <cell r="M36">
            <v>488</v>
          </cell>
          <cell r="O36">
            <v>0</v>
          </cell>
          <cell r="S36" t="e">
            <v>#DIV/0!</v>
          </cell>
          <cell r="T36" t="e">
            <v>#DIV/0!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нет потребности</v>
          </cell>
          <cell r="AA36">
            <v>0</v>
          </cell>
          <cell r="AB36">
            <v>0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D37">
            <v>264</v>
          </cell>
          <cell r="E37">
            <v>264</v>
          </cell>
          <cell r="G37">
            <v>0</v>
          </cell>
          <cell r="H37" t="e">
            <v>#N/A</v>
          </cell>
          <cell r="I37" t="str">
            <v>матрица</v>
          </cell>
          <cell r="J37">
            <v>264</v>
          </cell>
          <cell r="K37">
            <v>0</v>
          </cell>
          <cell r="L37">
            <v>0</v>
          </cell>
          <cell r="M37">
            <v>264</v>
          </cell>
          <cell r="O37">
            <v>0</v>
          </cell>
          <cell r="S37" t="e">
            <v>#DIV/0!</v>
          </cell>
          <cell r="T37" t="e">
            <v>#DIV/0!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нет потребности</v>
          </cell>
          <cell r="AA37">
            <v>0</v>
          </cell>
          <cell r="AB37">
            <v>0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L38">
            <v>0</v>
          </cell>
          <cell r="O38">
            <v>0</v>
          </cell>
          <cell r="S38" t="e">
            <v>#DIV/0!</v>
          </cell>
          <cell r="T38" t="e">
            <v>#DIV/0!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нет потребности</v>
          </cell>
          <cell r="AA38">
            <v>0</v>
          </cell>
          <cell r="AB38">
            <v>0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351</v>
          </cell>
          <cell r="D39">
            <v>544</v>
          </cell>
          <cell r="E39">
            <v>626</v>
          </cell>
          <cell r="F39">
            <v>237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629</v>
          </cell>
          <cell r="K39">
            <v>-3</v>
          </cell>
          <cell r="L39">
            <v>146</v>
          </cell>
          <cell r="M39">
            <v>480</v>
          </cell>
          <cell r="N39">
            <v>0</v>
          </cell>
          <cell r="O39">
            <v>29.2</v>
          </cell>
          <cell r="P39">
            <v>171.8</v>
          </cell>
          <cell r="S39">
            <v>14</v>
          </cell>
          <cell r="T39">
            <v>8.1164383561643838</v>
          </cell>
          <cell r="U39">
            <v>27.8</v>
          </cell>
          <cell r="V39">
            <v>35</v>
          </cell>
          <cell r="W39">
            <v>45.8</v>
          </cell>
          <cell r="X39">
            <v>39</v>
          </cell>
          <cell r="Y39">
            <v>27</v>
          </cell>
          <cell r="AA39">
            <v>128.85000000000002</v>
          </cell>
          <cell r="AB39">
            <v>8</v>
          </cell>
          <cell r="AC39">
            <v>21</v>
          </cell>
          <cell r="AD39">
            <v>126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L40">
            <v>0</v>
          </cell>
          <cell r="O40">
            <v>0</v>
          </cell>
          <cell r="S40" t="e">
            <v>#DIV/0!</v>
          </cell>
          <cell r="T40" t="e">
            <v>#DIV/0!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нет потребности</v>
          </cell>
          <cell r="AA40">
            <v>0</v>
          </cell>
          <cell r="AB40">
            <v>0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D41">
            <v>680</v>
          </cell>
          <cell r="E41">
            <v>680</v>
          </cell>
          <cell r="G41">
            <v>0</v>
          </cell>
          <cell r="H41" t="e">
            <v>#N/A</v>
          </cell>
          <cell r="I41" t="str">
            <v>матрица</v>
          </cell>
          <cell r="J41">
            <v>680</v>
          </cell>
          <cell r="K41">
            <v>0</v>
          </cell>
          <cell r="L41">
            <v>0</v>
          </cell>
          <cell r="M41">
            <v>680</v>
          </cell>
          <cell r="O41">
            <v>0</v>
          </cell>
          <cell r="S41" t="e">
            <v>#DIV/0!</v>
          </cell>
          <cell r="T41" t="e">
            <v>#DIV/0!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нет потребности</v>
          </cell>
          <cell r="AA41">
            <v>0</v>
          </cell>
          <cell r="AB41">
            <v>0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D42">
            <v>320</v>
          </cell>
          <cell r="E42">
            <v>320</v>
          </cell>
          <cell r="G42">
            <v>0</v>
          </cell>
          <cell r="H42" t="e">
            <v>#N/A</v>
          </cell>
          <cell r="I42" t="str">
            <v>матрица</v>
          </cell>
          <cell r="J42">
            <v>320</v>
          </cell>
          <cell r="K42">
            <v>0</v>
          </cell>
          <cell r="L42">
            <v>0</v>
          </cell>
          <cell r="M42">
            <v>320</v>
          </cell>
          <cell r="O42">
            <v>0</v>
          </cell>
          <cell r="S42" t="e">
            <v>#DIV/0!</v>
          </cell>
          <cell r="T42" t="e">
            <v>#DIV/0!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нет потребности</v>
          </cell>
          <cell r="AA42">
            <v>0</v>
          </cell>
          <cell r="AB42">
            <v>0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524</v>
          </cell>
          <cell r="E43">
            <v>65</v>
          </cell>
          <cell r="F43">
            <v>434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67</v>
          </cell>
          <cell r="K43">
            <v>-2</v>
          </cell>
          <cell r="L43">
            <v>65</v>
          </cell>
          <cell r="N43">
            <v>0</v>
          </cell>
          <cell r="O43">
            <v>13</v>
          </cell>
          <cell r="S43">
            <v>33.384615384615387</v>
          </cell>
          <cell r="T43">
            <v>33.384615384615387</v>
          </cell>
          <cell r="U43">
            <v>11.8</v>
          </cell>
          <cell r="V43">
            <v>12</v>
          </cell>
          <cell r="W43">
            <v>15.2</v>
          </cell>
          <cell r="X43">
            <v>9.6</v>
          </cell>
          <cell r="Y43">
            <v>8.1999999999999993</v>
          </cell>
          <cell r="Z43" t="str">
            <v>необходимо увеличить продажи</v>
          </cell>
          <cell r="AA43">
            <v>0</v>
          </cell>
          <cell r="AB43">
            <v>8</v>
          </cell>
          <cell r="AC43">
            <v>0</v>
          </cell>
          <cell r="AD43">
            <v>0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C44">
            <v>422</v>
          </cell>
          <cell r="E44">
            <v>72</v>
          </cell>
          <cell r="F44">
            <v>321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77</v>
          </cell>
          <cell r="K44">
            <v>-5</v>
          </cell>
          <cell r="L44">
            <v>72</v>
          </cell>
          <cell r="N44">
            <v>0</v>
          </cell>
          <cell r="O44">
            <v>14.4</v>
          </cell>
          <cell r="S44">
            <v>22.291666666666668</v>
          </cell>
          <cell r="T44">
            <v>22.291666666666668</v>
          </cell>
          <cell r="U44">
            <v>19.600000000000001</v>
          </cell>
          <cell r="V44">
            <v>11</v>
          </cell>
          <cell r="W44">
            <v>20</v>
          </cell>
          <cell r="X44">
            <v>12.6</v>
          </cell>
          <cell r="Y44">
            <v>13</v>
          </cell>
          <cell r="Z44" t="str">
            <v>необходимо увеличить продажи</v>
          </cell>
          <cell r="AA44">
            <v>0</v>
          </cell>
          <cell r="AB44">
            <v>8</v>
          </cell>
          <cell r="AC44">
            <v>0</v>
          </cell>
          <cell r="AD44">
            <v>0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D45">
            <v>304</v>
          </cell>
          <cell r="E45">
            <v>304</v>
          </cell>
          <cell r="G45">
            <v>0</v>
          </cell>
          <cell r="H45" t="e">
            <v>#N/A</v>
          </cell>
          <cell r="I45" t="str">
            <v>матрица</v>
          </cell>
          <cell r="J45">
            <v>304</v>
          </cell>
          <cell r="K45">
            <v>0</v>
          </cell>
          <cell r="L45">
            <v>0</v>
          </cell>
          <cell r="M45">
            <v>304</v>
          </cell>
          <cell r="O45">
            <v>0</v>
          </cell>
          <cell r="S45" t="e">
            <v>#DIV/0!</v>
          </cell>
          <cell r="T45" t="e">
            <v>#DIV/0!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нет потребности</v>
          </cell>
          <cell r="AA45">
            <v>0</v>
          </cell>
          <cell r="AB45">
            <v>0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488</v>
          </cell>
          <cell r="D46">
            <v>2200</v>
          </cell>
          <cell r="E46">
            <v>2317</v>
          </cell>
          <cell r="F46">
            <v>317</v>
          </cell>
          <cell r="G46">
            <v>0.9</v>
          </cell>
          <cell r="H46">
            <v>180</v>
          </cell>
          <cell r="I46" t="str">
            <v>матрица / паллет</v>
          </cell>
          <cell r="J46">
            <v>2317</v>
          </cell>
          <cell r="K46">
            <v>0</v>
          </cell>
          <cell r="L46">
            <v>117</v>
          </cell>
          <cell r="M46">
            <v>2200</v>
          </cell>
          <cell r="N46">
            <v>0</v>
          </cell>
          <cell r="O46">
            <v>23.4</v>
          </cell>
          <cell r="S46">
            <v>13.547008547008549</v>
          </cell>
          <cell r="T46">
            <v>13.547008547008549</v>
          </cell>
          <cell r="U46">
            <v>26.6</v>
          </cell>
          <cell r="V46">
            <v>22.4</v>
          </cell>
          <cell r="W46">
            <v>35.799999999999997</v>
          </cell>
          <cell r="X46">
            <v>25.6</v>
          </cell>
          <cell r="Y46">
            <v>19.600000000000001</v>
          </cell>
          <cell r="AA46">
            <v>0</v>
          </cell>
          <cell r="AB46">
            <v>8</v>
          </cell>
          <cell r="AC46">
            <v>0</v>
          </cell>
          <cell r="AD46">
            <v>0</v>
          </cell>
          <cell r="AE46">
            <v>12</v>
          </cell>
          <cell r="AF46">
            <v>84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50</v>
          </cell>
          <cell r="D47">
            <v>624</v>
          </cell>
          <cell r="E47">
            <v>616</v>
          </cell>
          <cell r="F47">
            <v>46</v>
          </cell>
          <cell r="G47">
            <v>0.43</v>
          </cell>
          <cell r="H47">
            <v>180</v>
          </cell>
          <cell r="I47" t="str">
            <v>матрица / паллет</v>
          </cell>
          <cell r="J47">
            <v>616</v>
          </cell>
          <cell r="K47">
            <v>0</v>
          </cell>
          <cell r="L47">
            <v>24</v>
          </cell>
          <cell r="M47">
            <v>592</v>
          </cell>
          <cell r="N47">
            <v>16</v>
          </cell>
          <cell r="O47">
            <v>4.8</v>
          </cell>
          <cell r="P47">
            <v>16</v>
          </cell>
          <cell r="S47">
            <v>16.25</v>
          </cell>
          <cell r="T47">
            <v>12.916666666666668</v>
          </cell>
          <cell r="U47">
            <v>5.4</v>
          </cell>
          <cell r="V47">
            <v>6.6</v>
          </cell>
          <cell r="W47">
            <v>7.4</v>
          </cell>
          <cell r="X47">
            <v>6.2</v>
          </cell>
          <cell r="Y47">
            <v>6</v>
          </cell>
          <cell r="AA47">
            <v>6.88</v>
          </cell>
          <cell r="AB47">
            <v>16</v>
          </cell>
          <cell r="AC47">
            <v>0</v>
          </cell>
          <cell r="AD47">
            <v>0</v>
          </cell>
          <cell r="AE47">
            <v>12</v>
          </cell>
          <cell r="AF47">
            <v>84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440</v>
          </cell>
          <cell r="D48">
            <v>490</v>
          </cell>
          <cell r="E48">
            <v>415</v>
          </cell>
          <cell r="F48">
            <v>405</v>
          </cell>
          <cell r="G48">
            <v>1</v>
          </cell>
          <cell r="H48">
            <v>180</v>
          </cell>
          <cell r="I48" t="str">
            <v>матрица</v>
          </cell>
          <cell r="J48">
            <v>415</v>
          </cell>
          <cell r="K48">
            <v>0</v>
          </cell>
          <cell r="L48">
            <v>415</v>
          </cell>
          <cell r="N48">
            <v>25</v>
          </cell>
          <cell r="O48">
            <v>83</v>
          </cell>
          <cell r="P48">
            <v>732</v>
          </cell>
          <cell r="S48">
            <v>14</v>
          </cell>
          <cell r="T48">
            <v>5.1807228915662646</v>
          </cell>
          <cell r="U48">
            <v>60.206000000000003</v>
          </cell>
          <cell r="V48">
            <v>74.95</v>
          </cell>
          <cell r="W48">
            <v>72</v>
          </cell>
          <cell r="X48">
            <v>89</v>
          </cell>
          <cell r="Y48">
            <v>68</v>
          </cell>
          <cell r="AA48">
            <v>732</v>
          </cell>
          <cell r="AB48">
            <v>5</v>
          </cell>
          <cell r="AC48">
            <v>146</v>
          </cell>
          <cell r="AD48">
            <v>730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349</v>
          </cell>
          <cell r="D49">
            <v>2600</v>
          </cell>
          <cell r="E49">
            <v>2429</v>
          </cell>
          <cell r="F49">
            <v>430</v>
          </cell>
          <cell r="G49">
            <v>0.9</v>
          </cell>
          <cell r="H49">
            <v>180</v>
          </cell>
          <cell r="I49" t="str">
            <v>матрица / паллет</v>
          </cell>
          <cell r="J49">
            <v>2437</v>
          </cell>
          <cell r="K49">
            <v>-8</v>
          </cell>
          <cell r="L49">
            <v>229</v>
          </cell>
          <cell r="M49">
            <v>2200</v>
          </cell>
          <cell r="N49">
            <v>224</v>
          </cell>
          <cell r="O49">
            <v>45.8</v>
          </cell>
          <cell r="S49">
            <v>14.279475982532752</v>
          </cell>
          <cell r="T49">
            <v>14.279475982532752</v>
          </cell>
          <cell r="U49">
            <v>62.6</v>
          </cell>
          <cell r="V49">
            <v>63.8</v>
          </cell>
          <cell r="W49">
            <v>63</v>
          </cell>
          <cell r="X49">
            <v>68.400000000000006</v>
          </cell>
          <cell r="Y49">
            <v>53.6</v>
          </cell>
          <cell r="AA49">
            <v>0</v>
          </cell>
          <cell r="AB49">
            <v>8</v>
          </cell>
          <cell r="AC49">
            <v>0</v>
          </cell>
          <cell r="AD49">
            <v>0</v>
          </cell>
          <cell r="AE49">
            <v>12</v>
          </cell>
          <cell r="AF49">
            <v>84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119</v>
          </cell>
          <cell r="D50">
            <v>480</v>
          </cell>
          <cell r="E50">
            <v>347</v>
          </cell>
          <cell r="F50">
            <v>222</v>
          </cell>
          <cell r="G50">
            <v>0.43</v>
          </cell>
          <cell r="H50">
            <v>180</v>
          </cell>
          <cell r="I50" t="str">
            <v>матрица / паллет</v>
          </cell>
          <cell r="J50">
            <v>347</v>
          </cell>
          <cell r="K50">
            <v>0</v>
          </cell>
          <cell r="L50">
            <v>59</v>
          </cell>
          <cell r="M50">
            <v>288</v>
          </cell>
          <cell r="N50">
            <v>0</v>
          </cell>
          <cell r="O50">
            <v>11.8</v>
          </cell>
          <cell r="S50">
            <v>18.813559322033896</v>
          </cell>
          <cell r="T50">
            <v>18.813559322033896</v>
          </cell>
          <cell r="U50">
            <v>11.6</v>
          </cell>
          <cell r="V50">
            <v>22.8</v>
          </cell>
          <cell r="W50">
            <v>18.2</v>
          </cell>
          <cell r="X50">
            <v>10.8</v>
          </cell>
          <cell r="Y50">
            <v>13.4</v>
          </cell>
          <cell r="AA50">
            <v>0</v>
          </cell>
          <cell r="AB50">
            <v>16</v>
          </cell>
          <cell r="AC50">
            <v>0</v>
          </cell>
          <cell r="AD50">
            <v>0</v>
          </cell>
          <cell r="AE50">
            <v>12</v>
          </cell>
          <cell r="AF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C51">
            <v>17</v>
          </cell>
          <cell r="E51">
            <v>1</v>
          </cell>
          <cell r="F51">
            <v>13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1</v>
          </cell>
          <cell r="K51">
            <v>0</v>
          </cell>
          <cell r="L51">
            <v>1</v>
          </cell>
          <cell r="N51">
            <v>16</v>
          </cell>
          <cell r="O51">
            <v>0.2</v>
          </cell>
          <cell r="S51">
            <v>145</v>
          </cell>
          <cell r="T51">
            <v>145</v>
          </cell>
          <cell r="U51">
            <v>2.4</v>
          </cell>
          <cell r="V51">
            <v>0.4</v>
          </cell>
          <cell r="W51">
            <v>1.6</v>
          </cell>
          <cell r="X51">
            <v>2.8</v>
          </cell>
          <cell r="Y51">
            <v>1.8</v>
          </cell>
          <cell r="AA51">
            <v>0</v>
          </cell>
          <cell r="AB51">
            <v>8</v>
          </cell>
          <cell r="AC51">
            <v>0</v>
          </cell>
          <cell r="AD51">
            <v>0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38</v>
          </cell>
          <cell r="E52">
            <v>2</v>
          </cell>
          <cell r="F52">
            <v>26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2</v>
          </cell>
          <cell r="K52">
            <v>0</v>
          </cell>
          <cell r="L52">
            <v>2</v>
          </cell>
          <cell r="N52">
            <v>8</v>
          </cell>
          <cell r="O52">
            <v>0.4</v>
          </cell>
          <cell r="S52">
            <v>85</v>
          </cell>
          <cell r="T52">
            <v>85</v>
          </cell>
          <cell r="U52">
            <v>2.4</v>
          </cell>
          <cell r="V52">
            <v>1.6</v>
          </cell>
          <cell r="W52">
            <v>3.6</v>
          </cell>
          <cell r="X52">
            <v>2.6</v>
          </cell>
          <cell r="Y52">
            <v>2</v>
          </cell>
          <cell r="AA52">
            <v>0</v>
          </cell>
          <cell r="AB52">
            <v>8</v>
          </cell>
          <cell r="AC52">
            <v>0</v>
          </cell>
          <cell r="AD52">
            <v>0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39</v>
          </cell>
          <cell r="E53">
            <v>1</v>
          </cell>
          <cell r="F53">
            <v>36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1</v>
          </cell>
          <cell r="K53">
            <v>0</v>
          </cell>
          <cell r="L53">
            <v>1</v>
          </cell>
          <cell r="N53">
            <v>0</v>
          </cell>
          <cell r="O53">
            <v>0.2</v>
          </cell>
          <cell r="S53">
            <v>180</v>
          </cell>
          <cell r="T53">
            <v>180</v>
          </cell>
          <cell r="U53">
            <v>1</v>
          </cell>
          <cell r="V53">
            <v>-0.2</v>
          </cell>
          <cell r="W53">
            <v>3.2</v>
          </cell>
          <cell r="X53">
            <v>2.4</v>
          </cell>
          <cell r="Y53">
            <v>1.4</v>
          </cell>
          <cell r="AA53">
            <v>0</v>
          </cell>
          <cell r="AB53">
            <v>8</v>
          </cell>
          <cell r="AC53">
            <v>0</v>
          </cell>
          <cell r="AD53">
            <v>0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232</v>
          </cell>
          <cell r="D54">
            <v>72</v>
          </cell>
          <cell r="E54">
            <v>104</v>
          </cell>
          <cell r="F54">
            <v>157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102</v>
          </cell>
          <cell r="K54">
            <v>2</v>
          </cell>
          <cell r="L54">
            <v>104</v>
          </cell>
          <cell r="N54">
            <v>120</v>
          </cell>
          <cell r="O54">
            <v>20.8</v>
          </cell>
          <cell r="P54">
            <v>14.199999999999989</v>
          </cell>
          <cell r="S54">
            <v>13.999999999999998</v>
          </cell>
          <cell r="T54">
            <v>13.317307692307692</v>
          </cell>
          <cell r="U54">
            <v>27.4</v>
          </cell>
          <cell r="V54">
            <v>26.6</v>
          </cell>
          <cell r="W54">
            <v>32.4</v>
          </cell>
          <cell r="X54">
            <v>31.6</v>
          </cell>
          <cell r="Y54">
            <v>16.8</v>
          </cell>
          <cell r="AA54">
            <v>9.9399999999999906</v>
          </cell>
          <cell r="AB54">
            <v>8</v>
          </cell>
          <cell r="AC54">
            <v>2</v>
          </cell>
          <cell r="AD54">
            <v>11.2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94</v>
          </cell>
          <cell r="D55">
            <v>96</v>
          </cell>
          <cell r="E55">
            <v>104</v>
          </cell>
          <cell r="F55">
            <v>72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104</v>
          </cell>
          <cell r="K55">
            <v>0</v>
          </cell>
          <cell r="L55">
            <v>104</v>
          </cell>
          <cell r="N55">
            <v>0</v>
          </cell>
          <cell r="O55">
            <v>20.8</v>
          </cell>
          <cell r="P55">
            <v>198.40000000000003</v>
          </cell>
          <cell r="S55">
            <v>13.000000000000002</v>
          </cell>
          <cell r="T55">
            <v>3.4615384615384612</v>
          </cell>
          <cell r="U55">
            <v>10.4</v>
          </cell>
          <cell r="V55">
            <v>15.2</v>
          </cell>
          <cell r="W55">
            <v>15.6</v>
          </cell>
          <cell r="X55">
            <v>16</v>
          </cell>
          <cell r="Y55">
            <v>12.6</v>
          </cell>
          <cell r="AA55">
            <v>178.56000000000003</v>
          </cell>
          <cell r="AB55">
            <v>8</v>
          </cell>
          <cell r="AC55">
            <v>25</v>
          </cell>
          <cell r="AD55">
            <v>180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43</v>
          </cell>
          <cell r="D56">
            <v>16</v>
          </cell>
          <cell r="E56">
            <v>41</v>
          </cell>
          <cell r="F56">
            <v>2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43</v>
          </cell>
          <cell r="K56">
            <v>-2</v>
          </cell>
          <cell r="L56">
            <v>41</v>
          </cell>
          <cell r="N56">
            <v>40</v>
          </cell>
          <cell r="O56">
            <v>8.1999999999999993</v>
          </cell>
          <cell r="P56">
            <v>72.799999999999983</v>
          </cell>
          <cell r="S56">
            <v>14</v>
          </cell>
          <cell r="T56">
            <v>5.1219512195121952</v>
          </cell>
          <cell r="U56">
            <v>6.2</v>
          </cell>
          <cell r="V56">
            <v>4.4000000000000004</v>
          </cell>
          <cell r="W56">
            <v>6.4</v>
          </cell>
          <cell r="X56">
            <v>9.8000000000000007</v>
          </cell>
          <cell r="Y56">
            <v>5.2</v>
          </cell>
          <cell r="AA56">
            <v>65.519999999999982</v>
          </cell>
          <cell r="AB56">
            <v>8</v>
          </cell>
          <cell r="AC56">
            <v>9</v>
          </cell>
          <cell r="AD56">
            <v>64.8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620</v>
          </cell>
          <cell r="D57">
            <v>70</v>
          </cell>
          <cell r="E57">
            <v>325</v>
          </cell>
          <cell r="F57">
            <v>260</v>
          </cell>
          <cell r="G57">
            <v>1</v>
          </cell>
          <cell r="H57">
            <v>180</v>
          </cell>
          <cell r="I57" t="str">
            <v>матрица / паллет</v>
          </cell>
          <cell r="J57">
            <v>325</v>
          </cell>
          <cell r="K57">
            <v>0</v>
          </cell>
          <cell r="L57">
            <v>325</v>
          </cell>
          <cell r="N57">
            <v>480</v>
          </cell>
          <cell r="O57">
            <v>65</v>
          </cell>
          <cell r="P57">
            <v>170</v>
          </cell>
          <cell r="S57">
            <v>14</v>
          </cell>
          <cell r="T57">
            <v>11.384615384615385</v>
          </cell>
          <cell r="U57">
            <v>76</v>
          </cell>
          <cell r="V57">
            <v>59.899000000000001</v>
          </cell>
          <cell r="W57">
            <v>85</v>
          </cell>
          <cell r="X57">
            <v>85.45</v>
          </cell>
          <cell r="Y57">
            <v>52</v>
          </cell>
          <cell r="AA57">
            <v>170</v>
          </cell>
          <cell r="AB57">
            <v>5</v>
          </cell>
          <cell r="AC57">
            <v>36</v>
          </cell>
          <cell r="AD57">
            <v>180</v>
          </cell>
          <cell r="AE57">
            <v>12</v>
          </cell>
          <cell r="AF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G58">
            <v>0</v>
          </cell>
          <cell r="H58" t="e">
            <v>#N/A</v>
          </cell>
          <cell r="I58" t="str">
            <v>матрица</v>
          </cell>
          <cell r="K58">
            <v>0</v>
          </cell>
          <cell r="L58">
            <v>0</v>
          </cell>
          <cell r="O58">
            <v>0</v>
          </cell>
          <cell r="S58" t="e">
            <v>#DIV/0!</v>
          </cell>
          <cell r="T58" t="e">
            <v>#DIV/0!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нет потребности</v>
          </cell>
          <cell r="AA58">
            <v>0</v>
          </cell>
          <cell r="AB58">
            <v>0</v>
          </cell>
        </row>
        <row r="59">
          <cell r="A59" t="str">
            <v>Пельмени Сочные стародв. сфера 0,43кг  Поком</v>
          </cell>
          <cell r="B59" t="str">
            <v>шт</v>
          </cell>
          <cell r="C59">
            <v>70</v>
          </cell>
          <cell r="E59">
            <v>35</v>
          </cell>
          <cell r="F59">
            <v>19</v>
          </cell>
          <cell r="G59">
            <v>0</v>
          </cell>
          <cell r="H59" t="e">
            <v>#N/A</v>
          </cell>
          <cell r="I59" t="str">
            <v>не в матрице</v>
          </cell>
          <cell r="J59">
            <v>38</v>
          </cell>
          <cell r="K59">
            <v>-3</v>
          </cell>
          <cell r="L59">
            <v>35</v>
          </cell>
          <cell r="O59">
            <v>7</v>
          </cell>
          <cell r="S59">
            <v>2.7142857142857144</v>
          </cell>
          <cell r="T59">
            <v>2.7142857142857144</v>
          </cell>
          <cell r="U59">
            <v>10.4</v>
          </cell>
          <cell r="V59">
            <v>1.2</v>
          </cell>
          <cell r="W59">
            <v>0</v>
          </cell>
          <cell r="X59">
            <v>0</v>
          </cell>
          <cell r="Y59">
            <v>0</v>
          </cell>
          <cell r="Z59" t="str">
            <v>перемещение из Луганска</v>
          </cell>
          <cell r="AA59">
            <v>0</v>
          </cell>
          <cell r="AB59">
            <v>0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  <cell r="L60">
            <v>0</v>
          </cell>
          <cell r="O60">
            <v>0</v>
          </cell>
          <cell r="S60" t="e">
            <v>#DIV/0!</v>
          </cell>
          <cell r="T60" t="e">
            <v>#DIV/0!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нет потребности</v>
          </cell>
          <cell r="AA60">
            <v>0</v>
          </cell>
          <cell r="AB60">
            <v>0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L61">
            <v>0</v>
          </cell>
          <cell r="O61">
            <v>0</v>
          </cell>
          <cell r="S61" t="e">
            <v>#DIV/0!</v>
          </cell>
          <cell r="T61" t="e">
            <v>#DIV/0!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нет потребности</v>
          </cell>
          <cell r="AA61">
            <v>0</v>
          </cell>
          <cell r="AB61">
            <v>0</v>
          </cell>
        </row>
        <row r="62">
          <cell r="A62" t="str">
            <v>Пельмени отборные  с говядиной и свининой 0,43кг ушко  Поком</v>
          </cell>
          <cell r="B62" t="str">
            <v>шт</v>
          </cell>
          <cell r="C62">
            <v>1</v>
          </cell>
          <cell r="D62">
            <v>2</v>
          </cell>
          <cell r="E62">
            <v>3</v>
          </cell>
          <cell r="G62">
            <v>0</v>
          </cell>
          <cell r="H62">
            <v>180</v>
          </cell>
          <cell r="I62" t="str">
            <v>не в матрице</v>
          </cell>
          <cell r="J62">
            <v>4</v>
          </cell>
          <cell r="K62">
            <v>-1</v>
          </cell>
          <cell r="L62">
            <v>3</v>
          </cell>
          <cell r="O62">
            <v>0.6</v>
          </cell>
          <cell r="S62">
            <v>0</v>
          </cell>
          <cell r="T62">
            <v>0</v>
          </cell>
          <cell r="U62">
            <v>0.4</v>
          </cell>
          <cell r="V62">
            <v>0</v>
          </cell>
          <cell r="W62">
            <v>0.2</v>
          </cell>
          <cell r="X62">
            <v>0.8</v>
          </cell>
          <cell r="Y62">
            <v>0</v>
          </cell>
          <cell r="AA62">
            <v>0</v>
          </cell>
          <cell r="AB62">
            <v>0</v>
          </cell>
        </row>
        <row r="63">
          <cell r="A63" t="str">
            <v>Пельмени отборные с говядиной 0,43кг Поком</v>
          </cell>
          <cell r="B63" t="str">
            <v>шт</v>
          </cell>
          <cell r="C63">
            <v>3</v>
          </cell>
          <cell r="E63">
            <v>3</v>
          </cell>
          <cell r="G63">
            <v>0</v>
          </cell>
          <cell r="H63">
            <v>180</v>
          </cell>
          <cell r="I63" t="str">
            <v>не в матрице</v>
          </cell>
          <cell r="J63">
            <v>5</v>
          </cell>
          <cell r="K63">
            <v>-2</v>
          </cell>
          <cell r="L63">
            <v>3</v>
          </cell>
          <cell r="O63">
            <v>0.6</v>
          </cell>
          <cell r="S63">
            <v>0</v>
          </cell>
          <cell r="T63">
            <v>0</v>
          </cell>
          <cell r="U63">
            <v>0</v>
          </cell>
          <cell r="V63">
            <v>0.4</v>
          </cell>
          <cell r="W63">
            <v>0</v>
          </cell>
          <cell r="X63">
            <v>0.4</v>
          </cell>
          <cell r="Y63">
            <v>0.4</v>
          </cell>
          <cell r="AA63">
            <v>0</v>
          </cell>
          <cell r="AB63">
            <v>0</v>
          </cell>
        </row>
        <row r="64">
          <cell r="A64" t="str">
            <v>Печеные пельмени Печь-мени с мясом Печеные пельмени Фикс.вес 0,2 сфера Вязанка  Поком</v>
          </cell>
          <cell r="B64" t="str">
            <v>шт</v>
          </cell>
          <cell r="G64">
            <v>0</v>
          </cell>
          <cell r="H64" t="e">
            <v>#N/A</v>
          </cell>
          <cell r="I64" t="str">
            <v>матрица</v>
          </cell>
          <cell r="K64">
            <v>0</v>
          </cell>
          <cell r="L64">
            <v>0</v>
          </cell>
          <cell r="O64">
            <v>0</v>
          </cell>
          <cell r="S64" t="e">
            <v>#DIV/0!</v>
          </cell>
          <cell r="T64" t="e">
            <v>#DIV/0!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нет потребности</v>
          </cell>
          <cell r="AA64">
            <v>0</v>
          </cell>
          <cell r="AB64">
            <v>0</v>
          </cell>
        </row>
        <row r="65">
          <cell r="A65" t="str">
            <v>Смак-мени с картофелем и сочной грудинкой ТМ Зареченские  флоу-пак 1 кг.  Поком</v>
          </cell>
          <cell r="B65" t="str">
            <v>шт</v>
          </cell>
          <cell r="C65">
            <v>52</v>
          </cell>
          <cell r="F65">
            <v>51</v>
          </cell>
          <cell r="G65">
            <v>0</v>
          </cell>
          <cell r="H65" t="e">
            <v>#N/A</v>
          </cell>
          <cell r="I65" t="str">
            <v>не в матрице</v>
          </cell>
          <cell r="K65">
            <v>0</v>
          </cell>
          <cell r="L65">
            <v>0</v>
          </cell>
          <cell r="O65">
            <v>0</v>
          </cell>
          <cell r="S65" t="e">
            <v>#DIV/0!</v>
          </cell>
          <cell r="T65" t="e">
            <v>#DIV/0!</v>
          </cell>
          <cell r="U65">
            <v>0</v>
          </cell>
          <cell r="V65">
            <v>0</v>
          </cell>
          <cell r="W65">
            <v>0</v>
          </cell>
          <cell r="X65">
            <v>0.2</v>
          </cell>
          <cell r="Y65">
            <v>2</v>
          </cell>
          <cell r="Z65" t="str">
            <v>необходимо увеличить продажи!!!</v>
          </cell>
          <cell r="AA65">
            <v>0</v>
          </cell>
          <cell r="AB65">
            <v>0</v>
          </cell>
        </row>
        <row r="66">
          <cell r="A66" t="str">
            <v>Смак-мени с мясом ТМ Зареченские ТС Зареченские продукты флоу-пак 1 кг.  Поком</v>
          </cell>
          <cell r="B66" t="str">
            <v>шт</v>
          </cell>
          <cell r="C66">
            <v>71</v>
          </cell>
          <cell r="F66">
            <v>71</v>
          </cell>
          <cell r="G66">
            <v>0</v>
          </cell>
          <cell r="H66" t="e">
            <v>#N/A</v>
          </cell>
          <cell r="I66" t="str">
            <v>не в матрице</v>
          </cell>
          <cell r="K66">
            <v>0</v>
          </cell>
          <cell r="L66">
            <v>0</v>
          </cell>
          <cell r="O66">
            <v>0</v>
          </cell>
          <cell r="S66" t="e">
            <v>#DIV/0!</v>
          </cell>
          <cell r="T66" t="e">
            <v>#DIV/0!</v>
          </cell>
          <cell r="U66">
            <v>0</v>
          </cell>
          <cell r="V66">
            <v>0</v>
          </cell>
          <cell r="W66">
            <v>0</v>
          </cell>
          <cell r="X66">
            <v>0.2</v>
          </cell>
          <cell r="Y66">
            <v>1.2</v>
          </cell>
          <cell r="Z66" t="str">
            <v>необходимо увеличить продажи!!!</v>
          </cell>
          <cell r="AA66">
            <v>0</v>
          </cell>
          <cell r="AB66">
            <v>0</v>
          </cell>
        </row>
        <row r="67">
          <cell r="A67" t="str">
            <v>Смаколадьи с яблоком и грушей ТМ Зареченские  флоу-пак 0,9 кг.  Поком</v>
          </cell>
          <cell r="B67" t="str">
            <v>шт</v>
          </cell>
          <cell r="C67">
            <v>37</v>
          </cell>
          <cell r="E67">
            <v>1</v>
          </cell>
          <cell r="F67">
            <v>36</v>
          </cell>
          <cell r="G67">
            <v>0</v>
          </cell>
          <cell r="H67" t="e">
            <v>#N/A</v>
          </cell>
          <cell r="I67" t="str">
            <v>не в матрице</v>
          </cell>
          <cell r="J67">
            <v>1</v>
          </cell>
          <cell r="K67">
            <v>0</v>
          </cell>
          <cell r="L67">
            <v>1</v>
          </cell>
          <cell r="O67">
            <v>0.2</v>
          </cell>
          <cell r="S67">
            <v>180</v>
          </cell>
          <cell r="T67">
            <v>180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0.4</v>
          </cell>
          <cell r="Z67" t="str">
            <v>необходимо увеличить продажи!!!</v>
          </cell>
          <cell r="AA67">
            <v>0</v>
          </cell>
          <cell r="AB67">
            <v>0</v>
          </cell>
        </row>
        <row r="68">
          <cell r="A68" t="str">
            <v>Сосиски Оригинальные заморож. ТМ Стародворье в вак 0,33 кг  Поком</v>
          </cell>
          <cell r="B68" t="str">
            <v>шт</v>
          </cell>
          <cell r="C68">
            <v>21</v>
          </cell>
          <cell r="F68">
            <v>21</v>
          </cell>
          <cell r="G68">
            <v>0</v>
          </cell>
          <cell r="H68">
            <v>365</v>
          </cell>
          <cell r="I68" t="str">
            <v>не в матрице</v>
          </cell>
          <cell r="K68">
            <v>0</v>
          </cell>
          <cell r="L68">
            <v>0</v>
          </cell>
          <cell r="O68">
            <v>0</v>
          </cell>
          <cell r="S68" t="e">
            <v>#DIV/0!</v>
          </cell>
          <cell r="T68" t="e">
            <v>#DIV/0!</v>
          </cell>
          <cell r="U68">
            <v>0</v>
          </cell>
          <cell r="V68">
            <v>0</v>
          </cell>
          <cell r="W68">
            <v>1.2</v>
          </cell>
          <cell r="X68">
            <v>0</v>
          </cell>
          <cell r="Y68">
            <v>1.2</v>
          </cell>
          <cell r="Z68" t="str">
            <v>необходимо увеличить продажи!!!</v>
          </cell>
          <cell r="AA68">
            <v>0</v>
          </cell>
          <cell r="AB68">
            <v>0</v>
          </cell>
        </row>
        <row r="69">
          <cell r="A69" t="str">
            <v>Фрай-пицца с ветчиной и грибами ТМ Зареченские ТС Зареченские продукты.  Поком</v>
          </cell>
          <cell r="B69" t="str">
            <v>кг</v>
          </cell>
          <cell r="C69">
            <v>84</v>
          </cell>
          <cell r="D69">
            <v>30</v>
          </cell>
          <cell r="E69">
            <v>3</v>
          </cell>
          <cell r="F69">
            <v>111</v>
          </cell>
          <cell r="G69">
            <v>1</v>
          </cell>
          <cell r="H69">
            <v>180</v>
          </cell>
          <cell r="I69" t="str">
            <v>матрица</v>
          </cell>
          <cell r="J69">
            <v>3</v>
          </cell>
          <cell r="K69">
            <v>0</v>
          </cell>
          <cell r="L69">
            <v>3</v>
          </cell>
          <cell r="N69">
            <v>0</v>
          </cell>
          <cell r="O69">
            <v>0.6</v>
          </cell>
          <cell r="S69">
            <v>185</v>
          </cell>
          <cell r="T69">
            <v>185</v>
          </cell>
          <cell r="U69">
            <v>0.6</v>
          </cell>
          <cell r="V69">
            <v>0</v>
          </cell>
          <cell r="W69">
            <v>9.6</v>
          </cell>
          <cell r="X69">
            <v>0</v>
          </cell>
          <cell r="Y69">
            <v>16.2</v>
          </cell>
          <cell r="AA69">
            <v>0</v>
          </cell>
          <cell r="AB69">
            <v>3</v>
          </cell>
          <cell r="AC69">
            <v>0</v>
          </cell>
          <cell r="AD69">
            <v>0</v>
          </cell>
        </row>
        <row r="70">
          <cell r="A70" t="str">
            <v>Хотстеры ТМ Горячая штучка ТС Хотстеры 0,25 кг зам  ПОКОМ</v>
          </cell>
          <cell r="B70" t="str">
            <v>шт</v>
          </cell>
          <cell r="C70">
            <v>360</v>
          </cell>
          <cell r="D70">
            <v>1920</v>
          </cell>
          <cell r="E70">
            <v>2034</v>
          </cell>
          <cell r="F70">
            <v>231</v>
          </cell>
          <cell r="G70">
            <v>0.25</v>
          </cell>
          <cell r="H70">
            <v>180</v>
          </cell>
          <cell r="I70" t="str">
            <v>матрица</v>
          </cell>
          <cell r="J70">
            <v>2035</v>
          </cell>
          <cell r="K70">
            <v>-1</v>
          </cell>
          <cell r="L70">
            <v>114</v>
          </cell>
          <cell r="M70">
            <v>1920</v>
          </cell>
          <cell r="N70">
            <v>0</v>
          </cell>
          <cell r="O70">
            <v>22.8</v>
          </cell>
          <cell r="P70">
            <v>88.199999999999989</v>
          </cell>
          <cell r="S70">
            <v>13.999999999999998</v>
          </cell>
          <cell r="T70">
            <v>10.131578947368421</v>
          </cell>
          <cell r="U70">
            <v>23.6</v>
          </cell>
          <cell r="V70">
            <v>21.4</v>
          </cell>
          <cell r="W70">
            <v>22.6</v>
          </cell>
          <cell r="X70">
            <v>23.2</v>
          </cell>
          <cell r="Y70">
            <v>18.600000000000001</v>
          </cell>
          <cell r="AA70">
            <v>22.049999999999997</v>
          </cell>
          <cell r="AB70">
            <v>12</v>
          </cell>
          <cell r="AC70">
            <v>7</v>
          </cell>
          <cell r="AD70">
            <v>21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335</v>
          </cell>
          <cell r="D71">
            <v>588</v>
          </cell>
          <cell r="E71">
            <v>699</v>
          </cell>
          <cell r="F71">
            <v>192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699</v>
          </cell>
          <cell r="K71">
            <v>0</v>
          </cell>
          <cell r="L71">
            <v>111</v>
          </cell>
          <cell r="M71">
            <v>588</v>
          </cell>
          <cell r="N71">
            <v>12</v>
          </cell>
          <cell r="O71">
            <v>22.2</v>
          </cell>
          <cell r="P71">
            <v>106.80000000000001</v>
          </cell>
          <cell r="S71">
            <v>14.000000000000002</v>
          </cell>
          <cell r="T71">
            <v>9.1891891891891895</v>
          </cell>
          <cell r="U71">
            <v>21.4</v>
          </cell>
          <cell r="V71">
            <v>15.2</v>
          </cell>
          <cell r="W71">
            <v>25.8</v>
          </cell>
          <cell r="X71">
            <v>28.6</v>
          </cell>
          <cell r="Y71">
            <v>24.2</v>
          </cell>
          <cell r="AA71">
            <v>32.04</v>
          </cell>
          <cell r="AB71">
            <v>12</v>
          </cell>
          <cell r="AC71">
            <v>9</v>
          </cell>
          <cell r="AD71">
            <v>32.4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C72">
            <v>90</v>
          </cell>
          <cell r="E72">
            <v>43.2</v>
          </cell>
          <cell r="F72">
            <v>39.6</v>
          </cell>
          <cell r="G72">
            <v>1</v>
          </cell>
          <cell r="H72">
            <v>180</v>
          </cell>
          <cell r="I72" t="str">
            <v>матрица</v>
          </cell>
          <cell r="J72">
            <v>41.3</v>
          </cell>
          <cell r="K72">
            <v>1.9000000000000057</v>
          </cell>
          <cell r="L72">
            <v>43.2</v>
          </cell>
          <cell r="N72">
            <v>54</v>
          </cell>
          <cell r="O72">
            <v>8.64</v>
          </cell>
          <cell r="P72">
            <v>27.360000000000007</v>
          </cell>
          <cell r="S72">
            <v>14</v>
          </cell>
          <cell r="T72">
            <v>10.833333333333332</v>
          </cell>
          <cell r="U72">
            <v>9.7200000000000006</v>
          </cell>
          <cell r="V72">
            <v>7.92</v>
          </cell>
          <cell r="W72">
            <v>12.24</v>
          </cell>
          <cell r="X72">
            <v>14.36</v>
          </cell>
          <cell r="Y72">
            <v>11.42</v>
          </cell>
          <cell r="AA72">
            <v>27.360000000000007</v>
          </cell>
          <cell r="AB72">
            <v>1.8</v>
          </cell>
          <cell r="AC72">
            <v>15</v>
          </cell>
          <cell r="AD72">
            <v>27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454</v>
          </cell>
          <cell r="D73">
            <v>540</v>
          </cell>
          <cell r="E73">
            <v>631</v>
          </cell>
          <cell r="F73">
            <v>335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629</v>
          </cell>
          <cell r="K73">
            <v>2</v>
          </cell>
          <cell r="L73">
            <v>91</v>
          </cell>
          <cell r="M73">
            <v>540</v>
          </cell>
          <cell r="N73">
            <v>0</v>
          </cell>
          <cell r="O73">
            <v>18.2</v>
          </cell>
          <cell r="S73">
            <v>18.406593406593409</v>
          </cell>
          <cell r="T73">
            <v>18.406593406593409</v>
          </cell>
          <cell r="U73">
            <v>22.2</v>
          </cell>
          <cell r="V73">
            <v>14.6</v>
          </cell>
          <cell r="W73">
            <v>18</v>
          </cell>
          <cell r="X73">
            <v>20.6</v>
          </cell>
          <cell r="Y73">
            <v>17</v>
          </cell>
          <cell r="Z73" t="str">
            <v>необходимо увеличить продажи</v>
          </cell>
          <cell r="AA73">
            <v>0</v>
          </cell>
          <cell r="AB73">
            <v>12</v>
          </cell>
          <cell r="AC73">
            <v>0</v>
          </cell>
          <cell r="AD73">
            <v>0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50</v>
          </cell>
          <cell r="D74">
            <v>1134</v>
          </cell>
          <cell r="E74">
            <v>1125</v>
          </cell>
          <cell r="F74">
            <v>40</v>
          </cell>
          <cell r="G74">
            <v>0.2</v>
          </cell>
          <cell r="H74">
            <v>365</v>
          </cell>
          <cell r="I74" t="str">
            <v>матрица</v>
          </cell>
          <cell r="J74">
            <v>1120</v>
          </cell>
          <cell r="K74">
            <v>5</v>
          </cell>
          <cell r="L74">
            <v>45</v>
          </cell>
          <cell r="M74">
            <v>1080</v>
          </cell>
          <cell r="N74">
            <v>54</v>
          </cell>
          <cell r="O74">
            <v>9</v>
          </cell>
          <cell r="P74">
            <v>32</v>
          </cell>
          <cell r="S74">
            <v>14</v>
          </cell>
          <cell r="T74">
            <v>10.444444444444445</v>
          </cell>
          <cell r="U74">
            <v>10</v>
          </cell>
          <cell r="V74">
            <v>8.8000000000000007</v>
          </cell>
          <cell r="W74">
            <v>8.8000000000000007</v>
          </cell>
          <cell r="X74">
            <v>9</v>
          </cell>
          <cell r="Y74">
            <v>6.6</v>
          </cell>
          <cell r="AA74">
            <v>6.4</v>
          </cell>
          <cell r="AB74">
            <v>6</v>
          </cell>
          <cell r="AC74">
            <v>5</v>
          </cell>
          <cell r="AD74">
            <v>6</v>
          </cell>
        </row>
        <row r="75">
          <cell r="A75" t="str">
            <v>Чебупай спелая вишня ТМ Горячая штучка ТС Чебупай 0,2 кг УВС. зам  ПОКОМ</v>
          </cell>
          <cell r="B75" t="str">
            <v>шт</v>
          </cell>
          <cell r="C75">
            <v>108</v>
          </cell>
          <cell r="D75">
            <v>1146</v>
          </cell>
          <cell r="E75">
            <v>1134</v>
          </cell>
          <cell r="F75">
            <v>97</v>
          </cell>
          <cell r="G75">
            <v>0.2</v>
          </cell>
          <cell r="H75">
            <v>365</v>
          </cell>
          <cell r="I75" t="str">
            <v>матрица</v>
          </cell>
          <cell r="J75">
            <v>1134</v>
          </cell>
          <cell r="K75">
            <v>0</v>
          </cell>
          <cell r="L75">
            <v>54</v>
          </cell>
          <cell r="M75">
            <v>1080</v>
          </cell>
          <cell r="N75">
            <v>0</v>
          </cell>
          <cell r="O75">
            <v>10.8</v>
          </cell>
          <cell r="P75">
            <v>54.200000000000017</v>
          </cell>
          <cell r="S75">
            <v>14</v>
          </cell>
          <cell r="T75">
            <v>8.981481481481481</v>
          </cell>
          <cell r="U75">
            <v>9.8000000000000007</v>
          </cell>
          <cell r="V75">
            <v>13.2</v>
          </cell>
          <cell r="W75">
            <v>0</v>
          </cell>
          <cell r="X75">
            <v>16.2</v>
          </cell>
          <cell r="Y75">
            <v>6.8</v>
          </cell>
          <cell r="AA75">
            <v>10.840000000000003</v>
          </cell>
          <cell r="AB75">
            <v>6</v>
          </cell>
          <cell r="AC75">
            <v>9</v>
          </cell>
          <cell r="AD75">
            <v>10.8</v>
          </cell>
        </row>
        <row r="76">
          <cell r="A76" t="str">
            <v>Чебупели Курочка гриль Базовый ассортимент Фикс.вес 0,3 Пакет Горячая штучка  Поком</v>
          </cell>
          <cell r="B76" t="str">
            <v>шт</v>
          </cell>
          <cell r="C76">
            <v>57</v>
          </cell>
          <cell r="E76">
            <v>19</v>
          </cell>
          <cell r="F76">
            <v>33</v>
          </cell>
          <cell r="G76">
            <v>0.3</v>
          </cell>
          <cell r="H76">
            <v>180</v>
          </cell>
          <cell r="I76" t="str">
            <v>матрица</v>
          </cell>
          <cell r="J76">
            <v>19</v>
          </cell>
          <cell r="K76">
            <v>0</v>
          </cell>
          <cell r="L76">
            <v>19</v>
          </cell>
          <cell r="N76">
            <v>14</v>
          </cell>
          <cell r="O76">
            <v>3.8</v>
          </cell>
          <cell r="P76">
            <v>14</v>
          </cell>
          <cell r="S76">
            <v>16.05263157894737</v>
          </cell>
          <cell r="T76">
            <v>12.368421052631579</v>
          </cell>
          <cell r="U76">
            <v>4.4000000000000004</v>
          </cell>
          <cell r="V76">
            <v>2</v>
          </cell>
          <cell r="W76">
            <v>6.4</v>
          </cell>
          <cell r="X76">
            <v>6.4</v>
          </cell>
          <cell r="Y76">
            <v>7</v>
          </cell>
          <cell r="AA76">
            <v>4.2</v>
          </cell>
          <cell r="AB76">
            <v>14</v>
          </cell>
          <cell r="AC76">
            <v>1</v>
          </cell>
          <cell r="AD76">
            <v>4.2</v>
          </cell>
        </row>
        <row r="77">
          <cell r="A77" t="str">
            <v>Чебупели с мясом Базовый ассортимент Фикс.вес 0,48 Лоток Горячая штучка ХХЛ  Поком</v>
          </cell>
          <cell r="B77" t="str">
            <v>шт</v>
          </cell>
          <cell r="G77">
            <v>0</v>
          </cell>
          <cell r="H77" t="e">
            <v>#N/A</v>
          </cell>
          <cell r="I77" t="str">
            <v>матрица</v>
          </cell>
          <cell r="K77">
            <v>0</v>
          </cell>
          <cell r="L77">
            <v>0</v>
          </cell>
          <cell r="O77">
            <v>0</v>
          </cell>
          <cell r="S77" t="e">
            <v>#DIV/0!</v>
          </cell>
          <cell r="T77" t="e">
            <v>#DIV/0!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нет потребности</v>
          </cell>
          <cell r="AA77">
            <v>0</v>
          </cell>
          <cell r="AB77">
            <v>0</v>
          </cell>
        </row>
        <row r="78">
          <cell r="A78" t="str">
            <v>Чебупицца Пепперони ТМ Горячая штучка ТС Чебупицца 0.25кг зам  ПОКОМ</v>
          </cell>
          <cell r="B78" t="str">
            <v>шт</v>
          </cell>
          <cell r="C78">
            <v>349</v>
          </cell>
          <cell r="D78">
            <v>1284</v>
          </cell>
          <cell r="E78">
            <v>1306</v>
          </cell>
          <cell r="F78">
            <v>287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1303</v>
          </cell>
          <cell r="K78">
            <v>3</v>
          </cell>
          <cell r="L78">
            <v>166</v>
          </cell>
          <cell r="M78">
            <v>1140</v>
          </cell>
          <cell r="N78">
            <v>24</v>
          </cell>
          <cell r="O78">
            <v>33.200000000000003</v>
          </cell>
          <cell r="P78">
            <v>153.80000000000007</v>
          </cell>
          <cell r="S78">
            <v>14</v>
          </cell>
          <cell r="T78">
            <v>9.3674698795180706</v>
          </cell>
          <cell r="U78">
            <v>33.4</v>
          </cell>
          <cell r="V78">
            <v>40</v>
          </cell>
          <cell r="W78">
            <v>47.4</v>
          </cell>
          <cell r="X78">
            <v>39</v>
          </cell>
          <cell r="Y78">
            <v>40</v>
          </cell>
          <cell r="AA78">
            <v>38.450000000000017</v>
          </cell>
          <cell r="AB78">
            <v>12</v>
          </cell>
          <cell r="AC78">
            <v>13</v>
          </cell>
          <cell r="AD78">
            <v>39</v>
          </cell>
        </row>
        <row r="79">
          <cell r="A79" t="str">
            <v>Чебупицца курочка по-итальянски Горячая штучка 0,25 кг зам  ПОКОМ</v>
          </cell>
          <cell r="B79" t="str">
            <v>шт</v>
          </cell>
          <cell r="C79">
            <v>367</v>
          </cell>
          <cell r="D79">
            <v>936</v>
          </cell>
          <cell r="E79">
            <v>947</v>
          </cell>
          <cell r="F79">
            <v>311</v>
          </cell>
          <cell r="G79">
            <v>0.25</v>
          </cell>
          <cell r="H79">
            <v>180</v>
          </cell>
          <cell r="I79" t="str">
            <v>матрица / паллет</v>
          </cell>
          <cell r="J79">
            <v>942</v>
          </cell>
          <cell r="K79">
            <v>5</v>
          </cell>
          <cell r="L79">
            <v>191</v>
          </cell>
          <cell r="M79">
            <v>756</v>
          </cell>
          <cell r="N79">
            <v>24</v>
          </cell>
          <cell r="O79">
            <v>38.200000000000003</v>
          </cell>
          <cell r="P79">
            <v>199.80000000000007</v>
          </cell>
          <cell r="S79">
            <v>14</v>
          </cell>
          <cell r="T79">
            <v>8.7696335078534027</v>
          </cell>
          <cell r="U79">
            <v>37</v>
          </cell>
          <cell r="V79">
            <v>45</v>
          </cell>
          <cell r="W79">
            <v>51.6</v>
          </cell>
          <cell r="X79">
            <v>42.8</v>
          </cell>
          <cell r="Y79">
            <v>41.4</v>
          </cell>
          <cell r="AA79">
            <v>49.950000000000017</v>
          </cell>
          <cell r="AB79">
            <v>12</v>
          </cell>
          <cell r="AC79">
            <v>14</v>
          </cell>
          <cell r="AD79">
            <v>42</v>
          </cell>
          <cell r="AE79">
            <v>14</v>
          </cell>
          <cell r="AF79">
            <v>70</v>
          </cell>
        </row>
        <row r="80">
          <cell r="A80" t="str">
            <v>Чебуреки Мясные вес 2,7 кг ТМ Зареченские ТС Зареченские продукты   Поком</v>
          </cell>
          <cell r="B80" t="str">
            <v>кг</v>
          </cell>
          <cell r="C80">
            <v>45.9</v>
          </cell>
          <cell r="E80">
            <v>8.1</v>
          </cell>
          <cell r="F80">
            <v>35.1</v>
          </cell>
          <cell r="G80">
            <v>1</v>
          </cell>
          <cell r="H80">
            <v>180</v>
          </cell>
          <cell r="I80" t="str">
            <v>матрица</v>
          </cell>
          <cell r="J80">
            <v>8.1</v>
          </cell>
          <cell r="K80">
            <v>0</v>
          </cell>
          <cell r="L80">
            <v>8.1</v>
          </cell>
          <cell r="N80">
            <v>0</v>
          </cell>
          <cell r="O80">
            <v>1.6199999999999999</v>
          </cell>
          <cell r="S80">
            <v>21.666666666666668</v>
          </cell>
          <cell r="T80">
            <v>21.666666666666668</v>
          </cell>
          <cell r="U80">
            <v>2.7</v>
          </cell>
          <cell r="V80">
            <v>3.24</v>
          </cell>
          <cell r="W80">
            <v>4.8600000000000003</v>
          </cell>
          <cell r="X80">
            <v>7.56</v>
          </cell>
          <cell r="Y80">
            <v>3.24</v>
          </cell>
          <cell r="Z80" t="str">
            <v>необходимо увеличить продажи</v>
          </cell>
          <cell r="AA80">
            <v>0</v>
          </cell>
          <cell r="AB80">
            <v>2.7</v>
          </cell>
          <cell r="AC80">
            <v>0</v>
          </cell>
          <cell r="AD80">
            <v>0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C81">
            <v>310</v>
          </cell>
          <cell r="D81">
            <v>65</v>
          </cell>
          <cell r="E81">
            <v>230</v>
          </cell>
          <cell r="F81">
            <v>110</v>
          </cell>
          <cell r="G81">
            <v>1</v>
          </cell>
          <cell r="H81">
            <v>180</v>
          </cell>
          <cell r="I81" t="str">
            <v>матрица / паллет</v>
          </cell>
          <cell r="J81">
            <v>231</v>
          </cell>
          <cell r="K81">
            <v>-1</v>
          </cell>
          <cell r="L81">
            <v>230</v>
          </cell>
          <cell r="N81">
            <v>260</v>
          </cell>
          <cell r="O81">
            <v>46</v>
          </cell>
          <cell r="P81">
            <v>274</v>
          </cell>
          <cell r="S81">
            <v>14</v>
          </cell>
          <cell r="T81">
            <v>8.0434782608695645</v>
          </cell>
          <cell r="U81">
            <v>43</v>
          </cell>
          <cell r="V81">
            <v>37</v>
          </cell>
          <cell r="W81">
            <v>51</v>
          </cell>
          <cell r="X81">
            <v>47</v>
          </cell>
          <cell r="Y81">
            <v>48.939</v>
          </cell>
          <cell r="AA81">
            <v>274</v>
          </cell>
          <cell r="AB81">
            <v>5</v>
          </cell>
          <cell r="AC81">
            <v>60</v>
          </cell>
          <cell r="AD81">
            <v>300</v>
          </cell>
          <cell r="AE81">
            <v>12</v>
          </cell>
          <cell r="AF81">
            <v>84</v>
          </cell>
        </row>
        <row r="82">
          <cell r="A82" t="str">
            <v>Чебуречище горячая штучка 0,14кг Поком</v>
          </cell>
          <cell r="B82" t="str">
            <v>шт</v>
          </cell>
          <cell r="C82">
            <v>1098</v>
          </cell>
          <cell r="E82">
            <v>185</v>
          </cell>
          <cell r="F82">
            <v>854</v>
          </cell>
          <cell r="G82">
            <v>0.14000000000000001</v>
          </cell>
          <cell r="H82">
            <v>180</v>
          </cell>
          <cell r="I82" t="str">
            <v>матрица</v>
          </cell>
          <cell r="J82">
            <v>190</v>
          </cell>
          <cell r="K82">
            <v>-5</v>
          </cell>
          <cell r="L82">
            <v>185</v>
          </cell>
          <cell r="N82">
            <v>0</v>
          </cell>
          <cell r="O82">
            <v>37</v>
          </cell>
          <cell r="S82">
            <v>23.081081081081081</v>
          </cell>
          <cell r="T82">
            <v>23.081081081081081</v>
          </cell>
          <cell r="U82">
            <v>66.400000000000006</v>
          </cell>
          <cell r="V82">
            <v>38.6</v>
          </cell>
          <cell r="W82">
            <v>56.4</v>
          </cell>
          <cell r="X82">
            <v>44.2</v>
          </cell>
          <cell r="Y82">
            <v>43.8</v>
          </cell>
          <cell r="Z82" t="str">
            <v>необходимо увеличить продажи</v>
          </cell>
          <cell r="AA82">
            <v>0</v>
          </cell>
          <cell r="AB82">
            <v>22</v>
          </cell>
          <cell r="AC82">
            <v>0</v>
          </cell>
          <cell r="AD8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8" activePane="bottomRight" state="frozen"/>
      <selection pane="topRight" activeCell="C1" sqref="C1"/>
      <selection pane="bottomLeft" activeCell="A6" sqref="A6"/>
      <selection pane="bottomRight" activeCell="AG14" sqref="AG14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140625" style="9" customWidth="1"/>
    <col min="8" max="8" width="5.140625" customWidth="1"/>
    <col min="9" max="9" width="15.42578125" customWidth="1"/>
    <col min="10" max="11" width="6.28515625" customWidth="1"/>
    <col min="12" max="14" width="0.85546875" customWidth="1"/>
    <col min="15" max="17" width="6.28515625" customWidth="1"/>
    <col min="18" max="18" width="21.5703125" customWidth="1"/>
    <col min="19" max="20" width="5" customWidth="1"/>
    <col min="21" max="25" width="6.140625" customWidth="1"/>
    <col min="26" max="26" width="35.85546875" customWidth="1"/>
    <col min="27" max="27" width="8" customWidth="1"/>
    <col min="28" max="28" width="8" style="9" customWidth="1"/>
    <col min="29" max="29" width="8" style="32" customWidth="1"/>
    <col min="30" max="30" width="8" style="33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7"/>
      <c r="AC1" s="22"/>
      <c r="AD1" s="23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7"/>
      <c r="AC2" s="22"/>
      <c r="AD2" s="23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8" t="s">
        <v>23</v>
      </c>
      <c r="AC3" s="24" t="s">
        <v>24</v>
      </c>
      <c r="AD3" s="25" t="s">
        <v>25</v>
      </c>
      <c r="AE3" s="2" t="s">
        <v>120</v>
      </c>
      <c r="AF3" s="2" t="s">
        <v>119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1" t="s">
        <v>118</v>
      </c>
      <c r="O4" s="1" t="s">
        <v>26</v>
      </c>
      <c r="P4" s="1"/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7"/>
      <c r="AC4" s="22" t="s">
        <v>121</v>
      </c>
      <c r="AD4" s="23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4033.4</v>
      </c>
      <c r="F5" s="4">
        <f>SUM(F6:F497)</f>
        <v>13299.939999999999</v>
      </c>
      <c r="G5" s="7"/>
      <c r="H5" s="1"/>
      <c r="I5" s="1"/>
      <c r="J5" s="4">
        <f t="shared" ref="J5:Q5" si="0">SUM(J6:J497)</f>
        <v>3926.7000000000003</v>
      </c>
      <c r="K5" s="4">
        <f t="shared" si="0"/>
        <v>106.70000000000002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806.68</v>
      </c>
      <c r="P5" s="4">
        <f t="shared" si="0"/>
        <v>1834.66</v>
      </c>
      <c r="Q5" s="4">
        <f t="shared" si="0"/>
        <v>0</v>
      </c>
      <c r="R5" s="1"/>
      <c r="S5" s="1"/>
      <c r="T5" s="1"/>
      <c r="U5" s="4">
        <f>SUM(U6:U497)</f>
        <v>1055.06</v>
      </c>
      <c r="V5" s="4">
        <f>SUM(V6:V497)</f>
        <v>1204.4660000000003</v>
      </c>
      <c r="W5" s="4">
        <f>SUM(W6:W497)</f>
        <v>1114.941</v>
      </c>
      <c r="X5" s="4">
        <f>SUM(X6:X497)</f>
        <v>1266.2</v>
      </c>
      <c r="Y5" s="4">
        <f>SUM(Y6:Y497)</f>
        <v>1245.9300000000003</v>
      </c>
      <c r="Z5" s="1"/>
      <c r="AA5" s="4">
        <f>SUM(AA6:AA497)</f>
        <v>1272.6260000000002</v>
      </c>
      <c r="AB5" s="7"/>
      <c r="AC5" s="26">
        <f>SUM(AC6:AC497)</f>
        <v>256</v>
      </c>
      <c r="AD5" s="27">
        <f>SUM(AD6:AD497)</f>
        <v>1254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25</v>
      </c>
      <c r="D6" s="1">
        <v>72</v>
      </c>
      <c r="E6" s="1">
        <v>15</v>
      </c>
      <c r="F6" s="1">
        <v>76</v>
      </c>
      <c r="G6" s="7">
        <v>0.3</v>
      </c>
      <c r="H6" s="1">
        <v>180</v>
      </c>
      <c r="I6" s="1" t="s">
        <v>34</v>
      </c>
      <c r="J6" s="1">
        <v>15</v>
      </c>
      <c r="K6" s="1">
        <f t="shared" ref="K6:K35" si="1">E6-J6</f>
        <v>0</v>
      </c>
      <c r="L6" s="1"/>
      <c r="M6" s="1"/>
      <c r="N6" s="1"/>
      <c r="O6" s="1">
        <f>E6/5</f>
        <v>3</v>
      </c>
      <c r="P6" s="5"/>
      <c r="Q6" s="5"/>
      <c r="R6" s="1"/>
      <c r="S6" s="1">
        <f>(F6+P6)/O6</f>
        <v>25.333333333333332</v>
      </c>
      <c r="T6" s="1">
        <f>F6/O6</f>
        <v>25.333333333333332</v>
      </c>
      <c r="U6" s="1">
        <v>6</v>
      </c>
      <c r="V6" s="1">
        <v>4.2</v>
      </c>
      <c r="W6" s="1">
        <v>3</v>
      </c>
      <c r="X6" s="1">
        <v>4.8</v>
      </c>
      <c r="Y6" s="1">
        <v>4</v>
      </c>
      <c r="Z6" s="1"/>
      <c r="AA6" s="1">
        <f t="shared" ref="AA6:AA37" si="2">P6*G6</f>
        <v>0</v>
      </c>
      <c r="AB6" s="7">
        <v>12</v>
      </c>
      <c r="AC6" s="22"/>
      <c r="AD6" s="23"/>
      <c r="AE6" s="1">
        <f>IFERROR(VLOOKUP(A6,[1]Sheet!$A:$AE,31,0),0)</f>
        <v>0</v>
      </c>
      <c r="AF6" s="1">
        <f>IFERROR(VLOOKUP(A6,[1]Sheet!$A:$AF,32,0),0)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369</v>
      </c>
      <c r="D7" s="1"/>
      <c r="E7" s="1">
        <v>60</v>
      </c>
      <c r="F7" s="1">
        <v>279</v>
      </c>
      <c r="G7" s="7">
        <v>0.3</v>
      </c>
      <c r="H7" s="1">
        <v>180</v>
      </c>
      <c r="I7" s="1" t="s">
        <v>34</v>
      </c>
      <c r="J7" s="1">
        <v>75</v>
      </c>
      <c r="K7" s="1">
        <f t="shared" si="1"/>
        <v>-15</v>
      </c>
      <c r="L7" s="1"/>
      <c r="M7" s="1"/>
      <c r="N7" s="1"/>
      <c r="O7" s="1">
        <f t="shared" ref="O7:O67" si="3">E7/5</f>
        <v>12</v>
      </c>
      <c r="P7" s="5"/>
      <c r="Q7" s="5"/>
      <c r="R7" s="1"/>
      <c r="S7" s="1">
        <f t="shared" ref="S7:S67" si="4">(F7+P7)/O7</f>
        <v>23.25</v>
      </c>
      <c r="T7" s="1">
        <f t="shared" ref="T7:T67" si="5">F7/O7</f>
        <v>23.25</v>
      </c>
      <c r="U7" s="1">
        <v>14.2</v>
      </c>
      <c r="V7" s="1">
        <v>19</v>
      </c>
      <c r="W7" s="1">
        <v>15.4</v>
      </c>
      <c r="X7" s="1">
        <v>23.6</v>
      </c>
      <c r="Y7" s="1">
        <v>18.600000000000001</v>
      </c>
      <c r="Z7" s="15" t="s">
        <v>36</v>
      </c>
      <c r="AA7" s="1">
        <f t="shared" si="2"/>
        <v>0</v>
      </c>
      <c r="AB7" s="7">
        <v>12</v>
      </c>
      <c r="AC7" s="22"/>
      <c r="AD7" s="23"/>
      <c r="AE7" s="1">
        <f>IFERROR(VLOOKUP(A7,[1]Sheet!$A:$AE,31,0),0)</f>
        <v>0</v>
      </c>
      <c r="AF7" s="1">
        <f>IFERROR(VLOOKUP(A7,[1]Sheet!$A:$AF,32,0),0)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228</v>
      </c>
      <c r="D8" s="1">
        <v>72</v>
      </c>
      <c r="E8" s="1">
        <v>79</v>
      </c>
      <c r="F8" s="1">
        <v>189</v>
      </c>
      <c r="G8" s="7">
        <v>0.3</v>
      </c>
      <c r="H8" s="1">
        <v>180</v>
      </c>
      <c r="I8" s="1" t="s">
        <v>34</v>
      </c>
      <c r="J8" s="1">
        <v>85</v>
      </c>
      <c r="K8" s="1">
        <f t="shared" si="1"/>
        <v>-6</v>
      </c>
      <c r="L8" s="1"/>
      <c r="M8" s="1"/>
      <c r="N8" s="1"/>
      <c r="O8" s="1">
        <f t="shared" si="3"/>
        <v>15.8</v>
      </c>
      <c r="P8" s="5">
        <f>16*O8-F8</f>
        <v>63.800000000000011</v>
      </c>
      <c r="Q8" s="5"/>
      <c r="R8" s="1"/>
      <c r="S8" s="1">
        <f t="shared" si="4"/>
        <v>16</v>
      </c>
      <c r="T8" s="1">
        <f t="shared" si="5"/>
        <v>11.962025316455696</v>
      </c>
      <c r="U8" s="1">
        <v>19</v>
      </c>
      <c r="V8" s="1">
        <v>23.4</v>
      </c>
      <c r="W8" s="1">
        <v>25.2</v>
      </c>
      <c r="X8" s="1">
        <v>26.8</v>
      </c>
      <c r="Y8" s="1">
        <v>26.6</v>
      </c>
      <c r="Z8" s="1"/>
      <c r="AA8" s="1">
        <f t="shared" si="2"/>
        <v>19.140000000000004</v>
      </c>
      <c r="AB8" s="7">
        <v>12</v>
      </c>
      <c r="AC8" s="22">
        <f>MROUND(P8,AB8)/AB8</f>
        <v>5</v>
      </c>
      <c r="AD8" s="23">
        <f>AC8*AB8*G8</f>
        <v>18</v>
      </c>
      <c r="AE8" s="1">
        <f>IFERROR(VLOOKUP(A8,[1]Sheet!$A:$AE,31,0),0)</f>
        <v>0</v>
      </c>
      <c r="AF8" s="1">
        <f>IFERROR(VLOOKUP(A8,[1]Sheet!$A:$AF,32,0),0)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33</v>
      </c>
      <c r="C9" s="1">
        <v>206</v>
      </c>
      <c r="D9" s="1"/>
      <c r="E9" s="1">
        <v>42</v>
      </c>
      <c r="F9" s="1">
        <v>136</v>
      </c>
      <c r="G9" s="7">
        <v>0.3</v>
      </c>
      <c r="H9" s="1">
        <v>180</v>
      </c>
      <c r="I9" s="1" t="s">
        <v>34</v>
      </c>
      <c r="J9" s="1">
        <v>42</v>
      </c>
      <c r="K9" s="1">
        <f t="shared" si="1"/>
        <v>0</v>
      </c>
      <c r="L9" s="1"/>
      <c r="M9" s="1"/>
      <c r="N9" s="1"/>
      <c r="O9" s="1">
        <f t="shared" si="3"/>
        <v>8.4</v>
      </c>
      <c r="P9" s="5"/>
      <c r="Q9" s="5"/>
      <c r="R9" s="1"/>
      <c r="S9" s="1">
        <f t="shared" si="4"/>
        <v>16.19047619047619</v>
      </c>
      <c r="T9" s="1">
        <f t="shared" si="5"/>
        <v>16.19047619047619</v>
      </c>
      <c r="U9" s="1">
        <v>12.6</v>
      </c>
      <c r="V9" s="1">
        <v>14</v>
      </c>
      <c r="W9" s="1">
        <v>18.8</v>
      </c>
      <c r="X9" s="1">
        <v>28.2</v>
      </c>
      <c r="Y9" s="1">
        <v>27.8</v>
      </c>
      <c r="Z9" s="15" t="s">
        <v>36</v>
      </c>
      <c r="AA9" s="1">
        <f t="shared" si="2"/>
        <v>0</v>
      </c>
      <c r="AB9" s="7">
        <v>12</v>
      </c>
      <c r="AC9" s="22">
        <f t="shared" ref="AC9:AC15" si="6">MROUND(P9,AB9)/AB9</f>
        <v>0</v>
      </c>
      <c r="AD9" s="23">
        <f t="shared" ref="AD9:AD16" si="7">AC9*AB9*G9</f>
        <v>0</v>
      </c>
      <c r="AE9" s="1">
        <f>IFERROR(VLOOKUP(A9,[1]Sheet!$A:$AE,31,0),0)</f>
        <v>0</v>
      </c>
      <c r="AF9" s="1">
        <f>IFERROR(VLOOKUP(A9,[1]Sheet!$A:$AF,32,0),0)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33</v>
      </c>
      <c r="C10" s="1">
        <v>173</v>
      </c>
      <c r="D10" s="1">
        <v>240</v>
      </c>
      <c r="E10" s="1">
        <v>65</v>
      </c>
      <c r="F10" s="1">
        <v>314</v>
      </c>
      <c r="G10" s="7">
        <v>0.3</v>
      </c>
      <c r="H10" s="1">
        <v>180</v>
      </c>
      <c r="I10" s="1" t="s">
        <v>34</v>
      </c>
      <c r="J10" s="1">
        <v>72</v>
      </c>
      <c r="K10" s="1">
        <f t="shared" si="1"/>
        <v>-7</v>
      </c>
      <c r="L10" s="1"/>
      <c r="M10" s="1"/>
      <c r="N10" s="1"/>
      <c r="O10" s="1">
        <f t="shared" si="3"/>
        <v>13</v>
      </c>
      <c r="P10" s="5"/>
      <c r="Q10" s="5"/>
      <c r="R10" s="1"/>
      <c r="S10" s="1">
        <f t="shared" si="4"/>
        <v>24.153846153846153</v>
      </c>
      <c r="T10" s="1">
        <f t="shared" si="5"/>
        <v>24.153846153846153</v>
      </c>
      <c r="U10" s="1">
        <v>27</v>
      </c>
      <c r="V10" s="1">
        <v>24.6</v>
      </c>
      <c r="W10" s="1">
        <v>22.6</v>
      </c>
      <c r="X10" s="1">
        <v>19.8</v>
      </c>
      <c r="Y10" s="1">
        <v>39.4</v>
      </c>
      <c r="Z10" s="1"/>
      <c r="AA10" s="1">
        <f t="shared" si="2"/>
        <v>0</v>
      </c>
      <c r="AB10" s="7">
        <v>12</v>
      </c>
      <c r="AC10" s="22">
        <f t="shared" si="6"/>
        <v>0</v>
      </c>
      <c r="AD10" s="23">
        <f t="shared" si="7"/>
        <v>0</v>
      </c>
      <c r="AE10" s="1">
        <f>IFERROR(VLOOKUP(A10,[1]Sheet!$A:$AE,31,0),0)</f>
        <v>0</v>
      </c>
      <c r="AF10" s="1">
        <f>IFERROR(VLOOKUP(A10,[1]Sheet!$A:$AF,32,0),0)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33</v>
      </c>
      <c r="C11" s="1">
        <v>188</v>
      </c>
      <c r="D11" s="1"/>
      <c r="E11" s="1">
        <v>47</v>
      </c>
      <c r="F11" s="1">
        <v>141</v>
      </c>
      <c r="G11" s="7">
        <v>0.09</v>
      </c>
      <c r="H11" s="1">
        <v>180</v>
      </c>
      <c r="I11" s="1" t="s">
        <v>34</v>
      </c>
      <c r="J11" s="1">
        <v>43</v>
      </c>
      <c r="K11" s="1">
        <f t="shared" si="1"/>
        <v>4</v>
      </c>
      <c r="L11" s="1"/>
      <c r="M11" s="1"/>
      <c r="N11" s="1"/>
      <c r="O11" s="1">
        <f t="shared" si="3"/>
        <v>9.4</v>
      </c>
      <c r="P11" s="5">
        <f>16*O11-F11</f>
        <v>9.4000000000000057</v>
      </c>
      <c r="Q11" s="5"/>
      <c r="R11" s="1"/>
      <c r="S11" s="1">
        <f t="shared" si="4"/>
        <v>16</v>
      </c>
      <c r="T11" s="1">
        <f t="shared" si="5"/>
        <v>15</v>
      </c>
      <c r="U11" s="1">
        <v>8</v>
      </c>
      <c r="V11" s="1">
        <v>7.8</v>
      </c>
      <c r="W11" s="1">
        <v>17.399999999999999</v>
      </c>
      <c r="X11" s="1">
        <v>21.4</v>
      </c>
      <c r="Y11" s="1">
        <v>12.4</v>
      </c>
      <c r="Z11" s="1"/>
      <c r="AA11" s="1">
        <f t="shared" si="2"/>
        <v>0.84600000000000053</v>
      </c>
      <c r="AB11" s="7">
        <v>24</v>
      </c>
      <c r="AC11" s="22">
        <f t="shared" si="6"/>
        <v>0</v>
      </c>
      <c r="AD11" s="23">
        <f t="shared" si="7"/>
        <v>0</v>
      </c>
      <c r="AE11" s="1">
        <f>IFERROR(VLOOKUP(A11,[1]Sheet!$A:$AE,31,0),0)</f>
        <v>0</v>
      </c>
      <c r="AF11" s="1">
        <f>IFERROR(VLOOKUP(A11,[1]Sheet!$A:$AF,32,0),0)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33</v>
      </c>
      <c r="C12" s="1">
        <v>8</v>
      </c>
      <c r="D12" s="1">
        <v>100</v>
      </c>
      <c r="E12" s="1">
        <v>12</v>
      </c>
      <c r="F12" s="1">
        <v>96</v>
      </c>
      <c r="G12" s="7">
        <v>0.36</v>
      </c>
      <c r="H12" s="1">
        <v>180</v>
      </c>
      <c r="I12" s="1" t="s">
        <v>34</v>
      </c>
      <c r="J12" s="1">
        <v>15</v>
      </c>
      <c r="K12" s="1">
        <f t="shared" si="1"/>
        <v>-3</v>
      </c>
      <c r="L12" s="1"/>
      <c r="M12" s="1"/>
      <c r="N12" s="1"/>
      <c r="O12" s="1">
        <f t="shared" si="3"/>
        <v>2.4</v>
      </c>
      <c r="P12" s="5"/>
      <c r="Q12" s="5"/>
      <c r="R12" s="1"/>
      <c r="S12" s="1">
        <f t="shared" si="4"/>
        <v>40</v>
      </c>
      <c r="T12" s="1">
        <f t="shared" si="5"/>
        <v>40</v>
      </c>
      <c r="U12" s="1">
        <v>3.6</v>
      </c>
      <c r="V12" s="1">
        <v>9.1999999999999993</v>
      </c>
      <c r="W12" s="1">
        <v>4.2</v>
      </c>
      <c r="X12" s="1">
        <v>5</v>
      </c>
      <c r="Y12" s="1">
        <v>4.4000000000000004</v>
      </c>
      <c r="Z12" s="15" t="s">
        <v>36</v>
      </c>
      <c r="AA12" s="1">
        <f t="shared" si="2"/>
        <v>0</v>
      </c>
      <c r="AB12" s="7">
        <v>10</v>
      </c>
      <c r="AC12" s="22">
        <f t="shared" si="6"/>
        <v>0</v>
      </c>
      <c r="AD12" s="23">
        <f t="shared" si="7"/>
        <v>0</v>
      </c>
      <c r="AE12" s="1">
        <f>IFERROR(VLOOKUP(A12,[1]Sheet!$A:$AE,31,0),0)</f>
        <v>0</v>
      </c>
      <c r="AF12" s="1">
        <f>IFERROR(VLOOKUP(A12,[1]Sheet!$A:$AF,32,0),0)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43</v>
      </c>
      <c r="C13" s="1">
        <v>65.5</v>
      </c>
      <c r="D13" s="1">
        <v>165</v>
      </c>
      <c r="E13" s="1">
        <v>55</v>
      </c>
      <c r="F13" s="1">
        <v>164.5</v>
      </c>
      <c r="G13" s="7">
        <v>1</v>
      </c>
      <c r="H13" s="1" t="e">
        <v>#N/A</v>
      </c>
      <c r="I13" s="1" t="s">
        <v>34</v>
      </c>
      <c r="J13" s="1">
        <v>53.1</v>
      </c>
      <c r="K13" s="1">
        <f t="shared" si="1"/>
        <v>1.8999999999999986</v>
      </c>
      <c r="L13" s="1"/>
      <c r="M13" s="1"/>
      <c r="N13" s="1"/>
      <c r="O13" s="1">
        <f t="shared" si="3"/>
        <v>11</v>
      </c>
      <c r="P13" s="5">
        <f t="shared" ref="P13:P16" si="8">16*O13-F13</f>
        <v>11.5</v>
      </c>
      <c r="Q13" s="5"/>
      <c r="R13" s="1"/>
      <c r="S13" s="1">
        <f t="shared" si="4"/>
        <v>16</v>
      </c>
      <c r="T13" s="1">
        <f t="shared" si="5"/>
        <v>14.954545454545455</v>
      </c>
      <c r="U13" s="1">
        <v>15.7</v>
      </c>
      <c r="V13" s="1">
        <v>18.5</v>
      </c>
      <c r="W13" s="1">
        <v>8.8000000000000007</v>
      </c>
      <c r="X13" s="1">
        <v>19.399999999999999</v>
      </c>
      <c r="Y13" s="1">
        <v>19.440000000000001</v>
      </c>
      <c r="Z13" s="1"/>
      <c r="AA13" s="1">
        <f t="shared" si="2"/>
        <v>11.5</v>
      </c>
      <c r="AB13" s="7">
        <v>5.5</v>
      </c>
      <c r="AC13" s="22">
        <f t="shared" si="6"/>
        <v>2</v>
      </c>
      <c r="AD13" s="23">
        <f t="shared" si="7"/>
        <v>11</v>
      </c>
      <c r="AE13" s="1">
        <f>IFERROR(VLOOKUP(A13,[1]Sheet!$A:$AE,31,0),0)</f>
        <v>0</v>
      </c>
      <c r="AF13" s="1">
        <f>IFERROR(VLOOKUP(A13,[1]Sheet!$A:$AF,32,0),0)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43</v>
      </c>
      <c r="C14" s="1">
        <v>90</v>
      </c>
      <c r="D14" s="1">
        <v>33</v>
      </c>
      <c r="E14" s="1">
        <v>33</v>
      </c>
      <c r="F14" s="1">
        <v>84</v>
      </c>
      <c r="G14" s="7">
        <v>1</v>
      </c>
      <c r="H14" s="1">
        <v>180</v>
      </c>
      <c r="I14" s="1" t="s">
        <v>34</v>
      </c>
      <c r="J14" s="1">
        <v>33</v>
      </c>
      <c r="K14" s="1">
        <f t="shared" si="1"/>
        <v>0</v>
      </c>
      <c r="L14" s="1"/>
      <c r="M14" s="1"/>
      <c r="N14" s="1"/>
      <c r="O14" s="1">
        <f t="shared" si="3"/>
        <v>6.6</v>
      </c>
      <c r="P14" s="5">
        <f t="shared" si="8"/>
        <v>21.599999999999994</v>
      </c>
      <c r="Q14" s="5"/>
      <c r="R14" s="1"/>
      <c r="S14" s="1">
        <f t="shared" si="4"/>
        <v>16</v>
      </c>
      <c r="T14" s="1">
        <f t="shared" si="5"/>
        <v>12.727272727272728</v>
      </c>
      <c r="U14" s="1">
        <v>8.4</v>
      </c>
      <c r="V14" s="1">
        <v>7.2</v>
      </c>
      <c r="W14" s="1">
        <v>10.8</v>
      </c>
      <c r="X14" s="1">
        <v>8.4</v>
      </c>
      <c r="Y14" s="1">
        <v>11.4</v>
      </c>
      <c r="Z14" s="1"/>
      <c r="AA14" s="1">
        <f t="shared" si="2"/>
        <v>21.599999999999994</v>
      </c>
      <c r="AB14" s="7">
        <v>3</v>
      </c>
      <c r="AC14" s="22">
        <f t="shared" si="6"/>
        <v>7</v>
      </c>
      <c r="AD14" s="23">
        <f t="shared" si="7"/>
        <v>21</v>
      </c>
      <c r="AE14" s="1">
        <f>IFERROR(VLOOKUP(A14,[1]Sheet!$A:$AE,31,0),0)</f>
        <v>0</v>
      </c>
      <c r="AF14" s="1">
        <f>IFERROR(VLOOKUP(A14,[1]Sheet!$A:$AF,32,0),0)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43</v>
      </c>
      <c r="C15" s="1">
        <v>26.1</v>
      </c>
      <c r="D15" s="1"/>
      <c r="E15" s="1">
        <v>7.4</v>
      </c>
      <c r="F15" s="1">
        <v>18.7</v>
      </c>
      <c r="G15" s="7">
        <v>1</v>
      </c>
      <c r="H15" s="1">
        <v>180</v>
      </c>
      <c r="I15" s="1" t="s">
        <v>34</v>
      </c>
      <c r="J15" s="1">
        <v>6.7</v>
      </c>
      <c r="K15" s="1">
        <f t="shared" si="1"/>
        <v>0.70000000000000018</v>
      </c>
      <c r="L15" s="1"/>
      <c r="M15" s="1"/>
      <c r="N15" s="1"/>
      <c r="O15" s="1">
        <f t="shared" si="3"/>
        <v>1.48</v>
      </c>
      <c r="P15" s="5">
        <f t="shared" si="8"/>
        <v>4.9800000000000004</v>
      </c>
      <c r="Q15" s="5"/>
      <c r="R15" s="1"/>
      <c r="S15" s="1">
        <f t="shared" si="4"/>
        <v>16</v>
      </c>
      <c r="T15" s="1">
        <f t="shared" si="5"/>
        <v>12.635135135135135</v>
      </c>
      <c r="U15" s="1">
        <v>0.74</v>
      </c>
      <c r="V15" s="1">
        <v>0.74</v>
      </c>
      <c r="W15" s="1">
        <v>2.1800000000000002</v>
      </c>
      <c r="X15" s="1">
        <v>1.48</v>
      </c>
      <c r="Y15" s="1">
        <v>2.2200000000000002</v>
      </c>
      <c r="Z15" s="1"/>
      <c r="AA15" s="1">
        <f t="shared" si="2"/>
        <v>4.9800000000000004</v>
      </c>
      <c r="AB15" s="7">
        <v>3.7</v>
      </c>
      <c r="AC15" s="22">
        <f t="shared" si="6"/>
        <v>1</v>
      </c>
      <c r="AD15" s="23">
        <f t="shared" si="7"/>
        <v>3.7</v>
      </c>
      <c r="AE15" s="1">
        <f>IFERROR(VLOOKUP(A15,[1]Sheet!$A:$AE,31,0),0)</f>
        <v>0</v>
      </c>
      <c r="AF15" s="1">
        <f>IFERROR(VLOOKUP(A15,[1]Sheet!$A:$AF,32,0),0)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43</v>
      </c>
      <c r="C16" s="1">
        <v>243.6</v>
      </c>
      <c r="D16" s="1">
        <v>336.7</v>
      </c>
      <c r="E16" s="1">
        <v>136.9</v>
      </c>
      <c r="F16" s="1">
        <v>402.7</v>
      </c>
      <c r="G16" s="7">
        <v>1</v>
      </c>
      <c r="H16" s="1" t="e">
        <v>#N/A</v>
      </c>
      <c r="I16" s="1" t="s">
        <v>47</v>
      </c>
      <c r="J16" s="1">
        <v>139.19999999999999</v>
      </c>
      <c r="K16" s="1">
        <f t="shared" si="1"/>
        <v>-2.2999999999999829</v>
      </c>
      <c r="L16" s="1"/>
      <c r="M16" s="1"/>
      <c r="N16" s="1"/>
      <c r="O16" s="1">
        <f t="shared" si="3"/>
        <v>27.380000000000003</v>
      </c>
      <c r="P16" s="5">
        <f t="shared" si="8"/>
        <v>35.380000000000052</v>
      </c>
      <c r="Q16" s="5"/>
      <c r="R16" s="1"/>
      <c r="S16" s="1">
        <f t="shared" si="4"/>
        <v>16</v>
      </c>
      <c r="T16" s="1">
        <f t="shared" si="5"/>
        <v>14.707815924032138</v>
      </c>
      <c r="U16" s="1">
        <v>37.6</v>
      </c>
      <c r="V16" s="1">
        <v>33.56</v>
      </c>
      <c r="W16" s="1">
        <v>37</v>
      </c>
      <c r="X16" s="1">
        <v>37.739999999999988</v>
      </c>
      <c r="Y16" s="1">
        <v>40.700000000000003</v>
      </c>
      <c r="Z16" s="1"/>
      <c r="AA16" s="1">
        <f t="shared" si="2"/>
        <v>35.380000000000052</v>
      </c>
      <c r="AB16" s="7">
        <v>3.7</v>
      </c>
      <c r="AC16" s="22">
        <f>MROUND(P16,AB16*AE16)/AB16</f>
        <v>14</v>
      </c>
      <c r="AD16" s="23">
        <f t="shared" si="7"/>
        <v>51.800000000000004</v>
      </c>
      <c r="AE16" s="1">
        <f>IFERROR(VLOOKUP(A16,[1]Sheet!$A:$AE,31,0),0)</f>
        <v>14</v>
      </c>
      <c r="AF16" s="1">
        <f>IFERROR(VLOOKUP(A16,[1]Sheet!$A:$AF,32,0),0)</f>
        <v>126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8" t="s">
        <v>49</v>
      </c>
      <c r="B17" s="18" t="s">
        <v>43</v>
      </c>
      <c r="C17" s="18"/>
      <c r="D17" s="18"/>
      <c r="E17" s="18"/>
      <c r="F17" s="18"/>
      <c r="G17" s="19">
        <v>0</v>
      </c>
      <c r="H17" s="18" t="e">
        <v>#N/A</v>
      </c>
      <c r="I17" s="18" t="s">
        <v>34</v>
      </c>
      <c r="J17" s="18"/>
      <c r="K17" s="18">
        <f t="shared" si="1"/>
        <v>0</v>
      </c>
      <c r="L17" s="18"/>
      <c r="M17" s="18"/>
      <c r="N17" s="18"/>
      <c r="O17" s="18">
        <f t="shared" si="3"/>
        <v>0</v>
      </c>
      <c r="P17" s="20"/>
      <c r="Q17" s="20"/>
      <c r="R17" s="18"/>
      <c r="S17" s="18" t="e">
        <f t="shared" si="4"/>
        <v>#DIV/0!</v>
      </c>
      <c r="T17" s="18" t="e">
        <f t="shared" si="5"/>
        <v>#DIV/0!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 t="s">
        <v>50</v>
      </c>
      <c r="AA17" s="18">
        <f t="shared" si="2"/>
        <v>0</v>
      </c>
      <c r="AB17" s="19">
        <v>0</v>
      </c>
      <c r="AC17" s="28"/>
      <c r="AD17" s="29"/>
      <c r="AE17" s="18">
        <f>IFERROR(VLOOKUP(A17,[1]Sheet!$A:$AE,31,0),0)</f>
        <v>0</v>
      </c>
      <c r="AF17" s="18">
        <f>IFERROR(VLOOKUP(A17,[1]Sheet!$A:$AF,32,0),0)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33</v>
      </c>
      <c r="C18" s="1">
        <v>25</v>
      </c>
      <c r="D18" s="1">
        <v>48</v>
      </c>
      <c r="E18" s="1">
        <v>20</v>
      </c>
      <c r="F18" s="1">
        <v>33</v>
      </c>
      <c r="G18" s="7">
        <v>0.25</v>
      </c>
      <c r="H18" s="1">
        <v>180</v>
      </c>
      <c r="I18" s="1" t="s">
        <v>34</v>
      </c>
      <c r="J18" s="1">
        <v>26</v>
      </c>
      <c r="K18" s="1">
        <f t="shared" si="1"/>
        <v>-6</v>
      </c>
      <c r="L18" s="1"/>
      <c r="M18" s="1"/>
      <c r="N18" s="1"/>
      <c r="O18" s="1">
        <f t="shared" si="3"/>
        <v>4</v>
      </c>
      <c r="P18" s="5">
        <f t="shared" ref="P18:P19" si="9">16*O18-F18</f>
        <v>31</v>
      </c>
      <c r="Q18" s="5"/>
      <c r="R18" s="1"/>
      <c r="S18" s="1">
        <f t="shared" si="4"/>
        <v>16</v>
      </c>
      <c r="T18" s="1">
        <f t="shared" si="5"/>
        <v>8.25</v>
      </c>
      <c r="U18" s="1">
        <v>13.8</v>
      </c>
      <c r="V18" s="1">
        <v>15.6</v>
      </c>
      <c r="W18" s="1">
        <v>10.4</v>
      </c>
      <c r="X18" s="1">
        <v>10.199999999999999</v>
      </c>
      <c r="Y18" s="1">
        <v>18.2</v>
      </c>
      <c r="Z18" s="1"/>
      <c r="AA18" s="1">
        <f t="shared" si="2"/>
        <v>7.75</v>
      </c>
      <c r="AB18" s="7">
        <v>12</v>
      </c>
      <c r="AC18" s="22">
        <f t="shared" ref="AC18:AC19" si="10">MROUND(P18,AB18)/AB18</f>
        <v>3</v>
      </c>
      <c r="AD18" s="23">
        <f t="shared" ref="AD18:AD19" si="11">AC18*AB18*G18</f>
        <v>9</v>
      </c>
      <c r="AE18" s="1">
        <f>IFERROR(VLOOKUP(A18,[1]Sheet!$A:$AE,31,0),0)</f>
        <v>0</v>
      </c>
      <c r="AF18" s="1">
        <f>IFERROR(VLOOKUP(A18,[1]Sheet!$A:$AF,32,0),0)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33</v>
      </c>
      <c r="C19" s="1">
        <v>51</v>
      </c>
      <c r="D19" s="1">
        <v>132</v>
      </c>
      <c r="E19" s="1">
        <v>41</v>
      </c>
      <c r="F19" s="1">
        <v>126</v>
      </c>
      <c r="G19" s="7">
        <v>0.25</v>
      </c>
      <c r="H19" s="1">
        <v>180</v>
      </c>
      <c r="I19" s="1" t="s">
        <v>34</v>
      </c>
      <c r="J19" s="1">
        <v>51</v>
      </c>
      <c r="K19" s="1">
        <f t="shared" si="1"/>
        <v>-10</v>
      </c>
      <c r="L19" s="1"/>
      <c r="M19" s="1"/>
      <c r="N19" s="1"/>
      <c r="O19" s="1">
        <f t="shared" si="3"/>
        <v>8.1999999999999993</v>
      </c>
      <c r="P19" s="5">
        <f t="shared" si="9"/>
        <v>5.1999999999999886</v>
      </c>
      <c r="Q19" s="5"/>
      <c r="R19" s="1"/>
      <c r="S19" s="1">
        <f t="shared" si="4"/>
        <v>16</v>
      </c>
      <c r="T19" s="1">
        <f t="shared" si="5"/>
        <v>15.365853658536587</v>
      </c>
      <c r="U19" s="1">
        <v>12</v>
      </c>
      <c r="V19" s="1">
        <v>13.8</v>
      </c>
      <c r="W19" s="1">
        <v>10</v>
      </c>
      <c r="X19" s="1">
        <v>14.4</v>
      </c>
      <c r="Y19" s="1">
        <v>15</v>
      </c>
      <c r="Z19" s="1"/>
      <c r="AA19" s="1">
        <f t="shared" si="2"/>
        <v>1.2999999999999972</v>
      </c>
      <c r="AB19" s="7">
        <v>12</v>
      </c>
      <c r="AC19" s="22">
        <f t="shared" si="10"/>
        <v>0</v>
      </c>
      <c r="AD19" s="23">
        <f t="shared" si="11"/>
        <v>0</v>
      </c>
      <c r="AE19" s="1">
        <f>IFERROR(VLOOKUP(A19,[1]Sheet!$A:$AE,31,0),0)</f>
        <v>0</v>
      </c>
      <c r="AF19" s="1">
        <f>IFERROR(VLOOKUP(A19,[1]Sheet!$A:$AF,32,0),0)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2" t="s">
        <v>53</v>
      </c>
      <c r="B20" s="12" t="s">
        <v>43</v>
      </c>
      <c r="C20" s="12">
        <v>87.02</v>
      </c>
      <c r="D20" s="12"/>
      <c r="E20" s="16">
        <v>5.4</v>
      </c>
      <c r="F20" s="16">
        <v>81.62</v>
      </c>
      <c r="G20" s="13">
        <v>0</v>
      </c>
      <c r="H20" s="12">
        <v>180</v>
      </c>
      <c r="I20" s="12" t="s">
        <v>48</v>
      </c>
      <c r="J20" s="12">
        <v>5.4</v>
      </c>
      <c r="K20" s="12">
        <f t="shared" si="1"/>
        <v>0</v>
      </c>
      <c r="L20" s="12"/>
      <c r="M20" s="12"/>
      <c r="N20" s="12"/>
      <c r="O20" s="12">
        <f t="shared" si="3"/>
        <v>1.08</v>
      </c>
      <c r="P20" s="14"/>
      <c r="Q20" s="14"/>
      <c r="R20" s="12"/>
      <c r="S20" s="12">
        <f t="shared" si="4"/>
        <v>75.574074074074076</v>
      </c>
      <c r="T20" s="12">
        <f t="shared" si="5"/>
        <v>75.574074074074076</v>
      </c>
      <c r="U20" s="12">
        <v>1.08</v>
      </c>
      <c r="V20" s="12">
        <v>1.44</v>
      </c>
      <c r="W20" s="12">
        <v>2.3959999999999999</v>
      </c>
      <c r="X20" s="12">
        <v>3.62</v>
      </c>
      <c r="Y20" s="12">
        <v>4.68</v>
      </c>
      <c r="Z20" s="16" t="s">
        <v>54</v>
      </c>
      <c r="AA20" s="12">
        <f t="shared" si="2"/>
        <v>0</v>
      </c>
      <c r="AB20" s="13">
        <v>0</v>
      </c>
      <c r="AC20" s="30"/>
      <c r="AD20" s="31"/>
      <c r="AE20" s="12">
        <f>IFERROR(VLOOKUP(A20,[1]Sheet!$A:$AE,31,0),0)</f>
        <v>0</v>
      </c>
      <c r="AF20" s="12">
        <f>IFERROR(VLOOKUP(A20,[1]Sheet!$A:$AF,32,0),0)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55</v>
      </c>
      <c r="B21" s="12" t="s">
        <v>43</v>
      </c>
      <c r="C21" s="12">
        <v>300.3</v>
      </c>
      <c r="D21" s="12"/>
      <c r="E21" s="16">
        <v>55</v>
      </c>
      <c r="F21" s="16">
        <v>241.7</v>
      </c>
      <c r="G21" s="13">
        <v>0</v>
      </c>
      <c r="H21" s="12">
        <v>180</v>
      </c>
      <c r="I21" s="12" t="s">
        <v>48</v>
      </c>
      <c r="J21" s="12">
        <v>55.5</v>
      </c>
      <c r="K21" s="12">
        <f t="shared" si="1"/>
        <v>-0.5</v>
      </c>
      <c r="L21" s="12"/>
      <c r="M21" s="12"/>
      <c r="N21" s="12"/>
      <c r="O21" s="12">
        <f t="shared" si="3"/>
        <v>11</v>
      </c>
      <c r="P21" s="14"/>
      <c r="Q21" s="14"/>
      <c r="R21" s="12"/>
      <c r="S21" s="12">
        <f t="shared" si="4"/>
        <v>21.972727272727273</v>
      </c>
      <c r="T21" s="12">
        <f t="shared" si="5"/>
        <v>21.972727272727273</v>
      </c>
      <c r="U21" s="12">
        <v>8</v>
      </c>
      <c r="V21" s="12">
        <v>12.58</v>
      </c>
      <c r="W21" s="12">
        <v>16.28</v>
      </c>
      <c r="X21" s="12">
        <v>13.32</v>
      </c>
      <c r="Y21" s="12">
        <v>17.02</v>
      </c>
      <c r="Z21" s="16" t="s">
        <v>54</v>
      </c>
      <c r="AA21" s="12">
        <f t="shared" si="2"/>
        <v>0</v>
      </c>
      <c r="AB21" s="13">
        <v>0</v>
      </c>
      <c r="AC21" s="30"/>
      <c r="AD21" s="31"/>
      <c r="AE21" s="12">
        <f>IFERROR(VLOOKUP(A21,[1]Sheet!$A:$AE,31,0),0)</f>
        <v>0</v>
      </c>
      <c r="AF21" s="12">
        <f>IFERROR(VLOOKUP(A21,[1]Sheet!$A:$AF,32,0),0)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6" t="s">
        <v>56</v>
      </c>
      <c r="B22" s="1" t="s">
        <v>43</v>
      </c>
      <c r="C22" s="1"/>
      <c r="D22" s="1"/>
      <c r="E22" s="16">
        <f>E21</f>
        <v>55</v>
      </c>
      <c r="F22" s="16">
        <f>F21</f>
        <v>241.7</v>
      </c>
      <c r="G22" s="7">
        <v>1</v>
      </c>
      <c r="H22" s="1">
        <v>180</v>
      </c>
      <c r="I22" s="1" t="s">
        <v>47</v>
      </c>
      <c r="J22" s="1"/>
      <c r="K22" s="1">
        <f t="shared" si="1"/>
        <v>55</v>
      </c>
      <c r="L22" s="1"/>
      <c r="M22" s="1"/>
      <c r="N22" s="1"/>
      <c r="O22" s="1">
        <f t="shared" si="3"/>
        <v>11</v>
      </c>
      <c r="P22" s="5"/>
      <c r="Q22" s="5"/>
      <c r="R22" s="1"/>
      <c r="S22" s="1">
        <f t="shared" si="4"/>
        <v>21.972727272727273</v>
      </c>
      <c r="T22" s="1">
        <f t="shared" si="5"/>
        <v>21.972727272727273</v>
      </c>
      <c r="U22" s="1">
        <v>8</v>
      </c>
      <c r="V22" s="1">
        <v>12.58</v>
      </c>
      <c r="W22" s="1">
        <v>16.28</v>
      </c>
      <c r="X22" s="1">
        <v>13.32</v>
      </c>
      <c r="Y22" s="1">
        <v>17.02</v>
      </c>
      <c r="Z22" s="17" t="s">
        <v>57</v>
      </c>
      <c r="AA22" s="1">
        <f t="shared" si="2"/>
        <v>0</v>
      </c>
      <c r="AB22" s="7">
        <v>3.7</v>
      </c>
      <c r="AC22" s="22">
        <f>MROUND(P22,AB22*AE22)/AB22</f>
        <v>0</v>
      </c>
      <c r="AD22" s="23">
        <f t="shared" ref="AD22:AD28" si="12">AC22*AB22*G22</f>
        <v>0</v>
      </c>
      <c r="AE22" s="1">
        <f>IFERROR(VLOOKUP(A22,[1]Sheet!$A:$AE,31,0),0)</f>
        <v>14</v>
      </c>
      <c r="AF22" s="1">
        <f>IFERROR(VLOOKUP(A22,[1]Sheet!$A:$AF,32,0),0)</f>
        <v>126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6" t="s">
        <v>58</v>
      </c>
      <c r="B23" s="1" t="s">
        <v>43</v>
      </c>
      <c r="C23" s="1"/>
      <c r="D23" s="1"/>
      <c r="E23" s="16">
        <f>E20</f>
        <v>5.4</v>
      </c>
      <c r="F23" s="16">
        <f>F20</f>
        <v>81.62</v>
      </c>
      <c r="G23" s="7">
        <v>1</v>
      </c>
      <c r="H23" s="1">
        <v>180</v>
      </c>
      <c r="I23" s="1" t="s">
        <v>34</v>
      </c>
      <c r="J23" s="1"/>
      <c r="K23" s="1">
        <f t="shared" si="1"/>
        <v>5.4</v>
      </c>
      <c r="L23" s="1"/>
      <c r="M23" s="1"/>
      <c r="N23" s="1"/>
      <c r="O23" s="1">
        <f t="shared" si="3"/>
        <v>1.08</v>
      </c>
      <c r="P23" s="5"/>
      <c r="Q23" s="5"/>
      <c r="R23" s="1"/>
      <c r="S23" s="1">
        <f t="shared" si="4"/>
        <v>75.574074074074076</v>
      </c>
      <c r="T23" s="1">
        <f t="shared" si="5"/>
        <v>75.574074074074076</v>
      </c>
      <c r="U23" s="1">
        <v>1.08</v>
      </c>
      <c r="V23" s="1">
        <v>1.44</v>
      </c>
      <c r="W23" s="1">
        <v>2.3959999999999999</v>
      </c>
      <c r="X23" s="1">
        <v>3.62</v>
      </c>
      <c r="Y23" s="1">
        <v>4.68</v>
      </c>
      <c r="Z23" s="17" t="s">
        <v>57</v>
      </c>
      <c r="AA23" s="1">
        <f t="shared" si="2"/>
        <v>0</v>
      </c>
      <c r="AB23" s="7">
        <v>1.8</v>
      </c>
      <c r="AC23" s="22">
        <f t="shared" ref="AC23:AC28" si="13">MROUND(P23,AB23)/AB23</f>
        <v>0</v>
      </c>
      <c r="AD23" s="23">
        <f t="shared" si="12"/>
        <v>0</v>
      </c>
      <c r="AE23" s="1">
        <f>IFERROR(VLOOKUP(A23,[1]Sheet!$A:$AE,31,0),0)</f>
        <v>0</v>
      </c>
      <c r="AF23" s="1">
        <f>IFERROR(VLOOKUP(A23,[1]Sheet!$A:$AF,32,0),0)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33</v>
      </c>
      <c r="C24" s="1">
        <v>233</v>
      </c>
      <c r="D24" s="1">
        <v>372</v>
      </c>
      <c r="E24" s="1">
        <v>118</v>
      </c>
      <c r="F24" s="1">
        <v>447</v>
      </c>
      <c r="G24" s="7">
        <v>0.25</v>
      </c>
      <c r="H24" s="1">
        <v>180</v>
      </c>
      <c r="I24" s="1" t="s">
        <v>34</v>
      </c>
      <c r="J24" s="1">
        <v>120</v>
      </c>
      <c r="K24" s="1">
        <f t="shared" si="1"/>
        <v>-2</v>
      </c>
      <c r="L24" s="1"/>
      <c r="M24" s="1"/>
      <c r="N24" s="1"/>
      <c r="O24" s="1">
        <f t="shared" si="3"/>
        <v>23.6</v>
      </c>
      <c r="P24" s="5"/>
      <c r="Q24" s="5"/>
      <c r="R24" s="1"/>
      <c r="S24" s="1">
        <f t="shared" si="4"/>
        <v>18.940677966101696</v>
      </c>
      <c r="T24" s="1">
        <f t="shared" si="5"/>
        <v>18.940677966101696</v>
      </c>
      <c r="U24" s="1">
        <v>40.4</v>
      </c>
      <c r="V24" s="1">
        <v>50.2</v>
      </c>
      <c r="W24" s="1">
        <v>43.2</v>
      </c>
      <c r="X24" s="1">
        <v>40.4</v>
      </c>
      <c r="Y24" s="1">
        <v>55.2</v>
      </c>
      <c r="Z24" s="1"/>
      <c r="AA24" s="1">
        <f t="shared" si="2"/>
        <v>0</v>
      </c>
      <c r="AB24" s="7">
        <v>6</v>
      </c>
      <c r="AC24" s="22">
        <f t="shared" si="13"/>
        <v>0</v>
      </c>
      <c r="AD24" s="23">
        <f t="shared" si="12"/>
        <v>0</v>
      </c>
      <c r="AE24" s="1">
        <f>IFERROR(VLOOKUP(A24,[1]Sheet!$A:$AE,31,0),0)</f>
        <v>0</v>
      </c>
      <c r="AF24" s="1">
        <f>IFERROR(VLOOKUP(A24,[1]Sheet!$A:$AF,32,0),0)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33</v>
      </c>
      <c r="C25" s="1">
        <v>127</v>
      </c>
      <c r="D25" s="1">
        <v>294</v>
      </c>
      <c r="E25" s="1">
        <v>72</v>
      </c>
      <c r="F25" s="1">
        <v>320</v>
      </c>
      <c r="G25" s="7">
        <v>0.25</v>
      </c>
      <c r="H25" s="1">
        <v>180</v>
      </c>
      <c r="I25" s="1" t="s">
        <v>34</v>
      </c>
      <c r="J25" s="1">
        <v>76</v>
      </c>
      <c r="K25" s="1">
        <f t="shared" si="1"/>
        <v>-4</v>
      </c>
      <c r="L25" s="1"/>
      <c r="M25" s="1"/>
      <c r="N25" s="1"/>
      <c r="O25" s="1">
        <f t="shared" si="3"/>
        <v>14.4</v>
      </c>
      <c r="P25" s="5"/>
      <c r="Q25" s="5"/>
      <c r="R25" s="1"/>
      <c r="S25" s="1">
        <f t="shared" si="4"/>
        <v>22.222222222222221</v>
      </c>
      <c r="T25" s="1">
        <f t="shared" si="5"/>
        <v>22.222222222222221</v>
      </c>
      <c r="U25" s="1">
        <v>27.6</v>
      </c>
      <c r="V25" s="1">
        <v>26.8</v>
      </c>
      <c r="W25" s="1">
        <v>23.6</v>
      </c>
      <c r="X25" s="1">
        <v>24.2</v>
      </c>
      <c r="Y25" s="1">
        <v>26</v>
      </c>
      <c r="Z25" s="1"/>
      <c r="AA25" s="1">
        <f t="shared" si="2"/>
        <v>0</v>
      </c>
      <c r="AB25" s="7">
        <v>6</v>
      </c>
      <c r="AC25" s="22">
        <f t="shared" si="13"/>
        <v>0</v>
      </c>
      <c r="AD25" s="23">
        <f t="shared" si="12"/>
        <v>0</v>
      </c>
      <c r="AE25" s="1">
        <f>IFERROR(VLOOKUP(A25,[1]Sheet!$A:$AE,31,0),0)</f>
        <v>0</v>
      </c>
      <c r="AF25" s="1">
        <f>IFERROR(VLOOKUP(A25,[1]Sheet!$A:$AF,32,0),0)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33</v>
      </c>
      <c r="C26" s="1">
        <v>105</v>
      </c>
      <c r="D26" s="1">
        <v>186</v>
      </c>
      <c r="E26" s="1">
        <v>50</v>
      </c>
      <c r="F26" s="1">
        <v>217</v>
      </c>
      <c r="G26" s="7">
        <v>0.25</v>
      </c>
      <c r="H26" s="1">
        <v>180</v>
      </c>
      <c r="I26" s="1" t="s">
        <v>34</v>
      </c>
      <c r="J26" s="1">
        <v>53</v>
      </c>
      <c r="K26" s="1">
        <f t="shared" si="1"/>
        <v>-3</v>
      </c>
      <c r="L26" s="1"/>
      <c r="M26" s="1"/>
      <c r="N26" s="1"/>
      <c r="O26" s="1">
        <f t="shared" si="3"/>
        <v>10</v>
      </c>
      <c r="P26" s="5"/>
      <c r="Q26" s="5"/>
      <c r="R26" s="1"/>
      <c r="S26" s="1">
        <f t="shared" si="4"/>
        <v>21.7</v>
      </c>
      <c r="T26" s="1">
        <f t="shared" si="5"/>
        <v>21.7</v>
      </c>
      <c r="U26" s="1">
        <v>18.8</v>
      </c>
      <c r="V26" s="1">
        <v>21.8</v>
      </c>
      <c r="W26" s="1">
        <v>18.600000000000001</v>
      </c>
      <c r="X26" s="1">
        <v>17</v>
      </c>
      <c r="Y26" s="1">
        <v>10.4</v>
      </c>
      <c r="Z26" s="1"/>
      <c r="AA26" s="1">
        <f t="shared" si="2"/>
        <v>0</v>
      </c>
      <c r="AB26" s="7">
        <v>6</v>
      </c>
      <c r="AC26" s="22">
        <f t="shared" si="13"/>
        <v>0</v>
      </c>
      <c r="AD26" s="23">
        <f t="shared" si="12"/>
        <v>0</v>
      </c>
      <c r="AE26" s="1">
        <f>IFERROR(VLOOKUP(A26,[1]Sheet!$A:$AE,31,0),0)</f>
        <v>0</v>
      </c>
      <c r="AF26" s="1">
        <f>IFERROR(VLOOKUP(A26,[1]Sheet!$A:$AF,32,0),0)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43</v>
      </c>
      <c r="C27" s="1">
        <v>216</v>
      </c>
      <c r="D27" s="1">
        <v>324</v>
      </c>
      <c r="E27" s="1">
        <v>144</v>
      </c>
      <c r="F27" s="1">
        <v>378</v>
      </c>
      <c r="G27" s="7">
        <v>1</v>
      </c>
      <c r="H27" s="1">
        <v>180</v>
      </c>
      <c r="I27" s="1" t="s">
        <v>34</v>
      </c>
      <c r="J27" s="1">
        <v>150</v>
      </c>
      <c r="K27" s="1">
        <f t="shared" si="1"/>
        <v>-6</v>
      </c>
      <c r="L27" s="1"/>
      <c r="M27" s="1"/>
      <c r="N27" s="1"/>
      <c r="O27" s="1">
        <f t="shared" si="3"/>
        <v>28.8</v>
      </c>
      <c r="P27" s="5">
        <f>16*O27-F27</f>
        <v>82.800000000000011</v>
      </c>
      <c r="Q27" s="5"/>
      <c r="R27" s="1"/>
      <c r="S27" s="1">
        <f t="shared" si="4"/>
        <v>16</v>
      </c>
      <c r="T27" s="1">
        <f t="shared" si="5"/>
        <v>13.125</v>
      </c>
      <c r="U27" s="1">
        <v>37.200000000000003</v>
      </c>
      <c r="V27" s="1">
        <v>42</v>
      </c>
      <c r="W27" s="1">
        <v>39.6</v>
      </c>
      <c r="X27" s="1">
        <v>34.799999999999997</v>
      </c>
      <c r="Y27" s="1">
        <v>53.8</v>
      </c>
      <c r="Z27" s="1"/>
      <c r="AA27" s="1">
        <f t="shared" si="2"/>
        <v>82.800000000000011</v>
      </c>
      <c r="AB27" s="7">
        <v>6</v>
      </c>
      <c r="AC27" s="22">
        <f t="shared" si="13"/>
        <v>14</v>
      </c>
      <c r="AD27" s="23">
        <f t="shared" si="12"/>
        <v>84</v>
      </c>
      <c r="AE27" s="1">
        <f>IFERROR(VLOOKUP(A27,[1]Sheet!$A:$AE,31,0),0)</f>
        <v>0</v>
      </c>
      <c r="AF27" s="1">
        <f>IFERROR(VLOOKUP(A27,[1]Sheet!$A:$AF,32,0),0)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33</v>
      </c>
      <c r="C28" s="1">
        <v>134</v>
      </c>
      <c r="D28" s="1">
        <v>684</v>
      </c>
      <c r="E28" s="1">
        <v>171</v>
      </c>
      <c r="F28" s="1">
        <v>590</v>
      </c>
      <c r="G28" s="7">
        <v>0.25</v>
      </c>
      <c r="H28" s="1">
        <v>180</v>
      </c>
      <c r="I28" s="1" t="s">
        <v>34</v>
      </c>
      <c r="J28" s="1">
        <v>196</v>
      </c>
      <c r="K28" s="1">
        <f t="shared" si="1"/>
        <v>-25</v>
      </c>
      <c r="L28" s="1"/>
      <c r="M28" s="1"/>
      <c r="N28" s="1"/>
      <c r="O28" s="1">
        <f t="shared" si="3"/>
        <v>34.200000000000003</v>
      </c>
      <c r="P28" s="5"/>
      <c r="Q28" s="5"/>
      <c r="R28" s="1"/>
      <c r="S28" s="1">
        <f t="shared" si="4"/>
        <v>17.251461988304094</v>
      </c>
      <c r="T28" s="1">
        <f t="shared" si="5"/>
        <v>17.251461988304094</v>
      </c>
      <c r="U28" s="1">
        <v>54</v>
      </c>
      <c r="V28" s="1">
        <v>41.8</v>
      </c>
      <c r="W28" s="1">
        <v>35.200000000000003</v>
      </c>
      <c r="X28" s="1">
        <v>56.6</v>
      </c>
      <c r="Y28" s="1">
        <v>40</v>
      </c>
      <c r="Z28" s="1"/>
      <c r="AA28" s="1">
        <f t="shared" si="2"/>
        <v>0</v>
      </c>
      <c r="AB28" s="7">
        <v>12</v>
      </c>
      <c r="AC28" s="22">
        <f t="shared" si="13"/>
        <v>0</v>
      </c>
      <c r="AD28" s="23">
        <f t="shared" si="12"/>
        <v>0</v>
      </c>
      <c r="AE28" s="1">
        <f>IFERROR(VLOOKUP(A28,[1]Sheet!$A:$AE,31,0),0)</f>
        <v>0</v>
      </c>
      <c r="AF28" s="1">
        <f>IFERROR(VLOOKUP(A28,[1]Sheet!$A:$AF,32,0),0)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2" t="s">
        <v>64</v>
      </c>
      <c r="B29" s="12" t="s">
        <v>33</v>
      </c>
      <c r="C29" s="12">
        <v>452</v>
      </c>
      <c r="D29" s="21">
        <v>396</v>
      </c>
      <c r="E29" s="16">
        <v>216</v>
      </c>
      <c r="F29" s="16">
        <v>584</v>
      </c>
      <c r="G29" s="13">
        <v>0</v>
      </c>
      <c r="H29" s="12">
        <v>180</v>
      </c>
      <c r="I29" s="12" t="s">
        <v>48</v>
      </c>
      <c r="J29" s="12">
        <v>243</v>
      </c>
      <c r="K29" s="12">
        <f t="shared" si="1"/>
        <v>-27</v>
      </c>
      <c r="L29" s="12"/>
      <c r="M29" s="12"/>
      <c r="N29" s="12"/>
      <c r="O29" s="12">
        <f t="shared" si="3"/>
        <v>43.2</v>
      </c>
      <c r="P29" s="14"/>
      <c r="Q29" s="14"/>
      <c r="R29" s="12"/>
      <c r="S29" s="12">
        <f t="shared" si="4"/>
        <v>13.518518518518517</v>
      </c>
      <c r="T29" s="12">
        <f t="shared" si="5"/>
        <v>13.518518518518517</v>
      </c>
      <c r="U29" s="12">
        <v>36</v>
      </c>
      <c r="V29" s="12">
        <v>70.400000000000006</v>
      </c>
      <c r="W29" s="12">
        <v>62</v>
      </c>
      <c r="X29" s="12">
        <v>35.4</v>
      </c>
      <c r="Y29" s="12">
        <v>9.6</v>
      </c>
      <c r="Z29" s="21" t="s">
        <v>65</v>
      </c>
      <c r="AA29" s="12">
        <f t="shared" si="2"/>
        <v>0</v>
      </c>
      <c r="AB29" s="13">
        <v>0</v>
      </c>
      <c r="AC29" s="30"/>
      <c r="AD29" s="31"/>
      <c r="AE29" s="12">
        <f>IFERROR(VLOOKUP(A29,[1]Sheet!$A:$AE,31,0),0)</f>
        <v>0</v>
      </c>
      <c r="AF29" s="12">
        <f>IFERROR(VLOOKUP(A29,[1]Sheet!$A:$AF,32,0),0)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33</v>
      </c>
      <c r="C30" s="1"/>
      <c r="D30" s="1">
        <v>12</v>
      </c>
      <c r="E30" s="16">
        <f>12+E29</f>
        <v>228</v>
      </c>
      <c r="F30" s="16">
        <f>F29</f>
        <v>584</v>
      </c>
      <c r="G30" s="7">
        <v>0.25</v>
      </c>
      <c r="H30" s="1">
        <v>180</v>
      </c>
      <c r="I30" s="1" t="s">
        <v>34</v>
      </c>
      <c r="J30" s="1">
        <v>10</v>
      </c>
      <c r="K30" s="1">
        <f t="shared" si="1"/>
        <v>218</v>
      </c>
      <c r="L30" s="1"/>
      <c r="M30" s="1"/>
      <c r="N30" s="1"/>
      <c r="O30" s="1">
        <f t="shared" si="3"/>
        <v>45.6</v>
      </c>
      <c r="P30" s="5">
        <f>16*O30-F30</f>
        <v>145.60000000000002</v>
      </c>
      <c r="Q30" s="5"/>
      <c r="R30" s="1"/>
      <c r="S30" s="1">
        <f t="shared" si="4"/>
        <v>16</v>
      </c>
      <c r="T30" s="1">
        <f t="shared" si="5"/>
        <v>12.807017543859649</v>
      </c>
      <c r="U30" s="1">
        <v>36</v>
      </c>
      <c r="V30" s="1">
        <v>70.2</v>
      </c>
      <c r="W30" s="1">
        <v>62.4</v>
      </c>
      <c r="X30" s="1">
        <v>50.2</v>
      </c>
      <c r="Y30" s="1">
        <v>48.4</v>
      </c>
      <c r="Z30" s="1" t="s">
        <v>67</v>
      </c>
      <c r="AA30" s="1">
        <f t="shared" si="2"/>
        <v>36.400000000000006</v>
      </c>
      <c r="AB30" s="7">
        <v>12</v>
      </c>
      <c r="AC30" s="22">
        <f>MROUND(P30,AB30)/AB30</f>
        <v>12</v>
      </c>
      <c r="AD30" s="23">
        <f>AC30*AB30*G30</f>
        <v>36</v>
      </c>
      <c r="AE30" s="1">
        <f>IFERROR(VLOOKUP(A30,[1]Sheet!$A:$AE,31,0),0)</f>
        <v>0</v>
      </c>
      <c r="AF30" s="1">
        <f>IFERROR(VLOOKUP(A30,[1]Sheet!$A:$AF,32,0),0)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8" t="s">
        <v>68</v>
      </c>
      <c r="B31" s="18" t="s">
        <v>33</v>
      </c>
      <c r="C31" s="18"/>
      <c r="D31" s="18"/>
      <c r="E31" s="18"/>
      <c r="F31" s="18"/>
      <c r="G31" s="19">
        <v>0</v>
      </c>
      <c r="H31" s="18" t="e">
        <v>#N/A</v>
      </c>
      <c r="I31" s="18" t="s">
        <v>34</v>
      </c>
      <c r="J31" s="18"/>
      <c r="K31" s="18">
        <f t="shared" si="1"/>
        <v>0</v>
      </c>
      <c r="L31" s="18"/>
      <c r="M31" s="18"/>
      <c r="N31" s="18"/>
      <c r="O31" s="18">
        <f t="shared" si="3"/>
        <v>0</v>
      </c>
      <c r="P31" s="20"/>
      <c r="Q31" s="20"/>
      <c r="R31" s="18"/>
      <c r="S31" s="18" t="e">
        <f t="shared" si="4"/>
        <v>#DIV/0!</v>
      </c>
      <c r="T31" s="18" t="e">
        <f t="shared" si="5"/>
        <v>#DIV/0!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 t="s">
        <v>50</v>
      </c>
      <c r="AA31" s="18">
        <f t="shared" si="2"/>
        <v>0</v>
      </c>
      <c r="AB31" s="19">
        <v>0</v>
      </c>
      <c r="AC31" s="28"/>
      <c r="AD31" s="29"/>
      <c r="AE31" s="18">
        <f>IFERROR(VLOOKUP(A31,[1]Sheet!$A:$AE,31,0),0)</f>
        <v>0</v>
      </c>
      <c r="AF31" s="18">
        <f>IFERROR(VLOOKUP(A31,[1]Sheet!$A:$AF,32,0),0)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33</v>
      </c>
      <c r="C32" s="1"/>
      <c r="D32" s="1">
        <v>96</v>
      </c>
      <c r="E32" s="1">
        <v>21</v>
      </c>
      <c r="F32" s="1">
        <v>73</v>
      </c>
      <c r="G32" s="7">
        <v>0.25</v>
      </c>
      <c r="H32" s="1">
        <v>180</v>
      </c>
      <c r="I32" s="1" t="s">
        <v>34</v>
      </c>
      <c r="J32" s="1">
        <v>34</v>
      </c>
      <c r="K32" s="1">
        <f t="shared" si="1"/>
        <v>-13</v>
      </c>
      <c r="L32" s="1"/>
      <c r="M32" s="1"/>
      <c r="N32" s="1"/>
      <c r="O32" s="1">
        <f t="shared" si="3"/>
        <v>4.2</v>
      </c>
      <c r="P32" s="5">
        <v>18</v>
      </c>
      <c r="Q32" s="5"/>
      <c r="R32" s="1"/>
      <c r="S32" s="1">
        <f t="shared" si="4"/>
        <v>21.666666666666664</v>
      </c>
      <c r="T32" s="1">
        <f t="shared" si="5"/>
        <v>17.38095238095238</v>
      </c>
      <c r="U32" s="1">
        <v>3.6</v>
      </c>
      <c r="V32" s="1">
        <v>7.6</v>
      </c>
      <c r="W32" s="1">
        <v>0.4</v>
      </c>
      <c r="X32" s="1">
        <v>5.8</v>
      </c>
      <c r="Y32" s="1">
        <v>5</v>
      </c>
      <c r="Z32" s="1"/>
      <c r="AA32" s="1">
        <f t="shared" si="2"/>
        <v>4.5</v>
      </c>
      <c r="AB32" s="7">
        <v>6</v>
      </c>
      <c r="AC32" s="22">
        <f t="shared" ref="AC32:AC33" si="14">MROUND(P32,AB32)/AB32</f>
        <v>3</v>
      </c>
      <c r="AD32" s="23">
        <f t="shared" ref="AD32:AD33" si="15">AC32*AB32*G32</f>
        <v>4.5</v>
      </c>
      <c r="AE32" s="1">
        <f>IFERROR(VLOOKUP(A32,[1]Sheet!$A:$AE,31,0),0)</f>
        <v>0</v>
      </c>
      <c r="AF32" s="1">
        <f>IFERROR(VLOOKUP(A32,[1]Sheet!$A:$AF,32,0),0)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33</v>
      </c>
      <c r="C33" s="1">
        <v>5</v>
      </c>
      <c r="D33" s="1">
        <v>108</v>
      </c>
      <c r="E33" s="1">
        <v>17</v>
      </c>
      <c r="F33" s="1">
        <v>91</v>
      </c>
      <c r="G33" s="7">
        <v>0.25</v>
      </c>
      <c r="H33" s="1">
        <v>180</v>
      </c>
      <c r="I33" s="1" t="s">
        <v>34</v>
      </c>
      <c r="J33" s="1">
        <v>22</v>
      </c>
      <c r="K33" s="1">
        <f t="shared" si="1"/>
        <v>-5</v>
      </c>
      <c r="L33" s="1"/>
      <c r="M33" s="1"/>
      <c r="N33" s="1"/>
      <c r="O33" s="1">
        <f t="shared" si="3"/>
        <v>3.4</v>
      </c>
      <c r="P33" s="5"/>
      <c r="Q33" s="5"/>
      <c r="R33" s="1"/>
      <c r="S33" s="1">
        <f t="shared" si="4"/>
        <v>26.764705882352942</v>
      </c>
      <c r="T33" s="1">
        <f t="shared" si="5"/>
        <v>26.764705882352942</v>
      </c>
      <c r="U33" s="1">
        <v>3.8</v>
      </c>
      <c r="V33" s="1">
        <v>8</v>
      </c>
      <c r="W33" s="1">
        <v>1.8</v>
      </c>
      <c r="X33" s="1">
        <v>5.6</v>
      </c>
      <c r="Y33" s="1">
        <v>2.4</v>
      </c>
      <c r="Z33" s="1"/>
      <c r="AA33" s="1">
        <f t="shared" si="2"/>
        <v>0</v>
      </c>
      <c r="AB33" s="7">
        <v>12</v>
      </c>
      <c r="AC33" s="22">
        <f t="shared" si="14"/>
        <v>0</v>
      </c>
      <c r="AD33" s="23">
        <f t="shared" si="15"/>
        <v>0</v>
      </c>
      <c r="AE33" s="1">
        <f>IFERROR(VLOOKUP(A33,[1]Sheet!$A:$AE,31,0),0)</f>
        <v>0</v>
      </c>
      <c r="AF33" s="1">
        <f>IFERROR(VLOOKUP(A33,[1]Sheet!$A:$AF,32,0),0)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8" t="s">
        <v>71</v>
      </c>
      <c r="B34" s="18" t="s">
        <v>33</v>
      </c>
      <c r="C34" s="18"/>
      <c r="D34" s="18"/>
      <c r="E34" s="18"/>
      <c r="F34" s="18"/>
      <c r="G34" s="19">
        <v>0</v>
      </c>
      <c r="H34" s="18" t="e">
        <v>#N/A</v>
      </c>
      <c r="I34" s="18" t="s">
        <v>34</v>
      </c>
      <c r="J34" s="18"/>
      <c r="K34" s="18">
        <f t="shared" si="1"/>
        <v>0</v>
      </c>
      <c r="L34" s="18"/>
      <c r="M34" s="18"/>
      <c r="N34" s="18"/>
      <c r="O34" s="18">
        <f t="shared" si="3"/>
        <v>0</v>
      </c>
      <c r="P34" s="20"/>
      <c r="Q34" s="20"/>
      <c r="R34" s="18"/>
      <c r="S34" s="18" t="e">
        <f t="shared" si="4"/>
        <v>#DIV/0!</v>
      </c>
      <c r="T34" s="18" t="e">
        <f t="shared" si="5"/>
        <v>#DIV/0!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 t="s">
        <v>50</v>
      </c>
      <c r="AA34" s="18">
        <f t="shared" si="2"/>
        <v>0</v>
      </c>
      <c r="AB34" s="19">
        <v>0</v>
      </c>
      <c r="AC34" s="28"/>
      <c r="AD34" s="29"/>
      <c r="AE34" s="18">
        <f>IFERROR(VLOOKUP(A34,[1]Sheet!$A:$AE,31,0),0)</f>
        <v>0</v>
      </c>
      <c r="AF34" s="18">
        <f>IFERROR(VLOOKUP(A34,[1]Sheet!$A:$AF,32,0),0)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8" t="s">
        <v>72</v>
      </c>
      <c r="B35" s="18" t="s">
        <v>33</v>
      </c>
      <c r="C35" s="18"/>
      <c r="D35" s="18"/>
      <c r="E35" s="18"/>
      <c r="F35" s="18"/>
      <c r="G35" s="19">
        <v>0</v>
      </c>
      <c r="H35" s="18" t="e">
        <v>#N/A</v>
      </c>
      <c r="I35" s="18" t="s">
        <v>34</v>
      </c>
      <c r="J35" s="18"/>
      <c r="K35" s="18">
        <f t="shared" si="1"/>
        <v>0</v>
      </c>
      <c r="L35" s="18"/>
      <c r="M35" s="18"/>
      <c r="N35" s="18"/>
      <c r="O35" s="18">
        <f t="shared" si="3"/>
        <v>0</v>
      </c>
      <c r="P35" s="20"/>
      <c r="Q35" s="20"/>
      <c r="R35" s="18"/>
      <c r="S35" s="18" t="e">
        <f t="shared" si="4"/>
        <v>#DIV/0!</v>
      </c>
      <c r="T35" s="18" t="e">
        <f t="shared" si="5"/>
        <v>#DIV/0!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 t="s">
        <v>50</v>
      </c>
      <c r="AA35" s="18">
        <f t="shared" si="2"/>
        <v>0</v>
      </c>
      <c r="AB35" s="19">
        <v>0</v>
      </c>
      <c r="AC35" s="28"/>
      <c r="AD35" s="29"/>
      <c r="AE35" s="18">
        <f>IFERROR(VLOOKUP(A35,[1]Sheet!$A:$AE,31,0),0)</f>
        <v>0</v>
      </c>
      <c r="AF35" s="18">
        <f>IFERROR(VLOOKUP(A35,[1]Sheet!$A:$AF,32,0),0)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8" t="s">
        <v>73</v>
      </c>
      <c r="B36" s="18" t="s">
        <v>33</v>
      </c>
      <c r="C36" s="18"/>
      <c r="D36" s="18"/>
      <c r="E36" s="18"/>
      <c r="F36" s="18"/>
      <c r="G36" s="19">
        <v>0</v>
      </c>
      <c r="H36" s="18" t="e">
        <v>#N/A</v>
      </c>
      <c r="I36" s="18" t="s">
        <v>34</v>
      </c>
      <c r="J36" s="18"/>
      <c r="K36" s="18">
        <f t="shared" ref="K36:K66" si="16">E36-J36</f>
        <v>0</v>
      </c>
      <c r="L36" s="18"/>
      <c r="M36" s="18"/>
      <c r="N36" s="18"/>
      <c r="O36" s="18">
        <f t="shared" si="3"/>
        <v>0</v>
      </c>
      <c r="P36" s="20"/>
      <c r="Q36" s="20"/>
      <c r="R36" s="18"/>
      <c r="S36" s="18" t="e">
        <f t="shared" si="4"/>
        <v>#DIV/0!</v>
      </c>
      <c r="T36" s="18" t="e">
        <f t="shared" si="5"/>
        <v>#DIV/0!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 t="s">
        <v>50</v>
      </c>
      <c r="AA36" s="18">
        <f t="shared" si="2"/>
        <v>0</v>
      </c>
      <c r="AB36" s="19">
        <v>0</v>
      </c>
      <c r="AC36" s="28"/>
      <c r="AD36" s="29"/>
      <c r="AE36" s="18">
        <f>IFERROR(VLOOKUP(A36,[1]Sheet!$A:$AE,31,0),0)</f>
        <v>0</v>
      </c>
      <c r="AF36" s="18">
        <f>IFERROR(VLOOKUP(A36,[1]Sheet!$A:$AF,32,0),0)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33</v>
      </c>
      <c r="C37" s="1">
        <v>285</v>
      </c>
      <c r="D37" s="1">
        <v>168</v>
      </c>
      <c r="E37" s="1">
        <v>136</v>
      </c>
      <c r="F37" s="1">
        <v>275</v>
      </c>
      <c r="G37" s="7">
        <v>0.75</v>
      </c>
      <c r="H37" s="1">
        <v>180</v>
      </c>
      <c r="I37" s="1" t="s">
        <v>34</v>
      </c>
      <c r="J37" s="1">
        <v>126</v>
      </c>
      <c r="K37" s="1">
        <f t="shared" si="16"/>
        <v>10</v>
      </c>
      <c r="L37" s="1"/>
      <c r="M37" s="1"/>
      <c r="N37" s="1"/>
      <c r="O37" s="1">
        <f t="shared" si="3"/>
        <v>27.2</v>
      </c>
      <c r="P37" s="5">
        <f>16*O37-F37</f>
        <v>160.19999999999999</v>
      </c>
      <c r="Q37" s="5"/>
      <c r="R37" s="1"/>
      <c r="S37" s="1">
        <f t="shared" si="4"/>
        <v>16</v>
      </c>
      <c r="T37" s="1">
        <f t="shared" si="5"/>
        <v>10.11029411764706</v>
      </c>
      <c r="U37" s="1">
        <v>29.2</v>
      </c>
      <c r="V37" s="1">
        <v>27.8</v>
      </c>
      <c r="W37" s="1">
        <v>35</v>
      </c>
      <c r="X37" s="1">
        <v>45.8</v>
      </c>
      <c r="Y37" s="1">
        <v>39</v>
      </c>
      <c r="Z37" s="1"/>
      <c r="AA37" s="1">
        <f t="shared" si="2"/>
        <v>120.14999999999999</v>
      </c>
      <c r="AB37" s="7">
        <v>8</v>
      </c>
      <c r="AC37" s="22">
        <f>MROUND(P37,AB37)/AB37</f>
        <v>20</v>
      </c>
      <c r="AD37" s="23">
        <f>AC37*AB37*G37</f>
        <v>120</v>
      </c>
      <c r="AE37" s="1">
        <f>IFERROR(VLOOKUP(A37,[1]Sheet!$A:$AE,31,0),0)</f>
        <v>0</v>
      </c>
      <c r="AF37" s="1">
        <f>IFERROR(VLOOKUP(A37,[1]Sheet!$A:$AF,32,0),0)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8" t="s">
        <v>75</v>
      </c>
      <c r="B38" s="18" t="s">
        <v>33</v>
      </c>
      <c r="C38" s="18"/>
      <c r="D38" s="18"/>
      <c r="E38" s="18"/>
      <c r="F38" s="18"/>
      <c r="G38" s="19">
        <v>0</v>
      </c>
      <c r="H38" s="18" t="e">
        <v>#N/A</v>
      </c>
      <c r="I38" s="18" t="s">
        <v>34</v>
      </c>
      <c r="J38" s="18"/>
      <c r="K38" s="18">
        <f t="shared" si="16"/>
        <v>0</v>
      </c>
      <c r="L38" s="18"/>
      <c r="M38" s="18"/>
      <c r="N38" s="18"/>
      <c r="O38" s="18">
        <f t="shared" si="3"/>
        <v>0</v>
      </c>
      <c r="P38" s="20"/>
      <c r="Q38" s="20"/>
      <c r="R38" s="18"/>
      <c r="S38" s="18" t="e">
        <f t="shared" si="4"/>
        <v>#DIV/0!</v>
      </c>
      <c r="T38" s="18" t="e">
        <f t="shared" si="5"/>
        <v>#DIV/0!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 t="s">
        <v>50</v>
      </c>
      <c r="AA38" s="18">
        <f t="shared" ref="AA38:AA69" si="17">P38*G38</f>
        <v>0</v>
      </c>
      <c r="AB38" s="19">
        <v>0</v>
      </c>
      <c r="AC38" s="28"/>
      <c r="AD38" s="29"/>
      <c r="AE38" s="18">
        <f>IFERROR(VLOOKUP(A38,[1]Sheet!$A:$AE,31,0),0)</f>
        <v>0</v>
      </c>
      <c r="AF38" s="18">
        <f>IFERROR(VLOOKUP(A38,[1]Sheet!$A:$AF,32,0),0)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8" t="s">
        <v>76</v>
      </c>
      <c r="B39" s="18" t="s">
        <v>33</v>
      </c>
      <c r="C39" s="18"/>
      <c r="D39" s="18"/>
      <c r="E39" s="18"/>
      <c r="F39" s="18"/>
      <c r="G39" s="19">
        <v>0</v>
      </c>
      <c r="H39" s="18" t="e">
        <v>#N/A</v>
      </c>
      <c r="I39" s="18" t="s">
        <v>34</v>
      </c>
      <c r="J39" s="18"/>
      <c r="K39" s="18">
        <f t="shared" si="16"/>
        <v>0</v>
      </c>
      <c r="L39" s="18"/>
      <c r="M39" s="18"/>
      <c r="N39" s="18"/>
      <c r="O39" s="18">
        <f t="shared" si="3"/>
        <v>0</v>
      </c>
      <c r="P39" s="20"/>
      <c r="Q39" s="20"/>
      <c r="R39" s="18"/>
      <c r="S39" s="18" t="e">
        <f t="shared" si="4"/>
        <v>#DIV/0!</v>
      </c>
      <c r="T39" s="18" t="e">
        <f t="shared" si="5"/>
        <v>#DIV/0!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 t="s">
        <v>50</v>
      </c>
      <c r="AA39" s="18">
        <f t="shared" si="17"/>
        <v>0</v>
      </c>
      <c r="AB39" s="19">
        <v>0</v>
      </c>
      <c r="AC39" s="28"/>
      <c r="AD39" s="29"/>
      <c r="AE39" s="18">
        <f>IFERROR(VLOOKUP(A39,[1]Sheet!$A:$AE,31,0),0)</f>
        <v>0</v>
      </c>
      <c r="AF39" s="18">
        <f>IFERROR(VLOOKUP(A39,[1]Sheet!$A:$AF,32,0),0)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8" t="s">
        <v>77</v>
      </c>
      <c r="B40" s="18" t="s">
        <v>33</v>
      </c>
      <c r="C40" s="18"/>
      <c r="D40" s="18"/>
      <c r="E40" s="18"/>
      <c r="F40" s="18"/>
      <c r="G40" s="19">
        <v>0</v>
      </c>
      <c r="H40" s="18" t="e">
        <v>#N/A</v>
      </c>
      <c r="I40" s="18" t="s">
        <v>34</v>
      </c>
      <c r="J40" s="18"/>
      <c r="K40" s="18">
        <f t="shared" si="16"/>
        <v>0</v>
      </c>
      <c r="L40" s="18"/>
      <c r="M40" s="18"/>
      <c r="N40" s="18"/>
      <c r="O40" s="18">
        <f t="shared" si="3"/>
        <v>0</v>
      </c>
      <c r="P40" s="20"/>
      <c r="Q40" s="20"/>
      <c r="R40" s="18"/>
      <c r="S40" s="18" t="e">
        <f t="shared" si="4"/>
        <v>#DIV/0!</v>
      </c>
      <c r="T40" s="18" t="e">
        <f t="shared" si="5"/>
        <v>#DIV/0!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 t="s">
        <v>50</v>
      </c>
      <c r="AA40" s="18">
        <f t="shared" si="17"/>
        <v>0</v>
      </c>
      <c r="AB40" s="19">
        <v>0</v>
      </c>
      <c r="AC40" s="28"/>
      <c r="AD40" s="29"/>
      <c r="AE40" s="18">
        <f>IFERROR(VLOOKUP(A40,[1]Sheet!$A:$AE,31,0),0)</f>
        <v>0</v>
      </c>
      <c r="AF40" s="18">
        <f>IFERROR(VLOOKUP(A40,[1]Sheet!$A:$AF,32,0),0)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33</v>
      </c>
      <c r="C41" s="1">
        <v>456</v>
      </c>
      <c r="D41" s="1"/>
      <c r="E41" s="1">
        <v>59</v>
      </c>
      <c r="F41" s="1">
        <v>378</v>
      </c>
      <c r="G41" s="7">
        <v>0.9</v>
      </c>
      <c r="H41" s="1">
        <v>180</v>
      </c>
      <c r="I41" s="1" t="s">
        <v>34</v>
      </c>
      <c r="J41" s="1">
        <v>57</v>
      </c>
      <c r="K41" s="1">
        <f t="shared" si="16"/>
        <v>2</v>
      </c>
      <c r="L41" s="1"/>
      <c r="M41" s="1"/>
      <c r="N41" s="1"/>
      <c r="O41" s="1">
        <f t="shared" si="3"/>
        <v>11.8</v>
      </c>
      <c r="P41" s="5"/>
      <c r="Q41" s="5"/>
      <c r="R41" s="1"/>
      <c r="S41" s="1">
        <f t="shared" si="4"/>
        <v>32.03389830508474</v>
      </c>
      <c r="T41" s="1">
        <f t="shared" si="5"/>
        <v>32.03389830508474</v>
      </c>
      <c r="U41" s="1">
        <v>13</v>
      </c>
      <c r="V41" s="1">
        <v>11.8</v>
      </c>
      <c r="W41" s="1">
        <v>12</v>
      </c>
      <c r="X41" s="1">
        <v>15.2</v>
      </c>
      <c r="Y41" s="1">
        <v>9.6</v>
      </c>
      <c r="Z41" s="15" t="s">
        <v>36</v>
      </c>
      <c r="AA41" s="1">
        <f t="shared" si="17"/>
        <v>0</v>
      </c>
      <c r="AB41" s="7">
        <v>8</v>
      </c>
      <c r="AC41" s="22">
        <f t="shared" ref="AC41:AC42" si="18">MROUND(P41,AB41)/AB41</f>
        <v>0</v>
      </c>
      <c r="AD41" s="23">
        <f t="shared" ref="AD41:AD42" si="19">AC41*AB41*G41</f>
        <v>0</v>
      </c>
      <c r="AE41" s="1">
        <f>IFERROR(VLOOKUP(A41,[1]Sheet!$A:$AE,31,0),0)</f>
        <v>0</v>
      </c>
      <c r="AF41" s="1">
        <f>IFERROR(VLOOKUP(A41,[1]Sheet!$A:$AF,32,0),0)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33</v>
      </c>
      <c r="C42" s="1">
        <v>344</v>
      </c>
      <c r="D42" s="1"/>
      <c r="E42" s="1">
        <v>56</v>
      </c>
      <c r="F42" s="1">
        <v>265</v>
      </c>
      <c r="G42" s="7">
        <v>0.9</v>
      </c>
      <c r="H42" s="1">
        <v>180</v>
      </c>
      <c r="I42" s="1" t="s">
        <v>34</v>
      </c>
      <c r="J42" s="1">
        <v>57</v>
      </c>
      <c r="K42" s="1">
        <f t="shared" si="16"/>
        <v>-1</v>
      </c>
      <c r="L42" s="1"/>
      <c r="M42" s="1"/>
      <c r="N42" s="1"/>
      <c r="O42" s="1">
        <f t="shared" si="3"/>
        <v>11.2</v>
      </c>
      <c r="P42" s="5"/>
      <c r="Q42" s="5"/>
      <c r="R42" s="1"/>
      <c r="S42" s="1">
        <f t="shared" si="4"/>
        <v>23.660714285714288</v>
      </c>
      <c r="T42" s="1">
        <f t="shared" si="5"/>
        <v>23.660714285714288</v>
      </c>
      <c r="U42" s="1">
        <v>14.4</v>
      </c>
      <c r="V42" s="1">
        <v>19.600000000000001</v>
      </c>
      <c r="W42" s="1">
        <v>11</v>
      </c>
      <c r="X42" s="1">
        <v>20</v>
      </c>
      <c r="Y42" s="1">
        <v>12.6</v>
      </c>
      <c r="Z42" s="15" t="s">
        <v>36</v>
      </c>
      <c r="AA42" s="1">
        <f t="shared" si="17"/>
        <v>0</v>
      </c>
      <c r="AB42" s="7">
        <v>8</v>
      </c>
      <c r="AC42" s="22">
        <f t="shared" si="18"/>
        <v>0</v>
      </c>
      <c r="AD42" s="23">
        <f t="shared" si="19"/>
        <v>0</v>
      </c>
      <c r="AE42" s="1">
        <f>IFERROR(VLOOKUP(A42,[1]Sheet!$A:$AE,31,0),0)</f>
        <v>0</v>
      </c>
      <c r="AF42" s="1">
        <f>IFERROR(VLOOKUP(A42,[1]Sheet!$A:$AF,32,0),0)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8" t="s">
        <v>80</v>
      </c>
      <c r="B43" s="18" t="s">
        <v>33</v>
      </c>
      <c r="C43" s="18"/>
      <c r="D43" s="18"/>
      <c r="E43" s="18"/>
      <c r="F43" s="18"/>
      <c r="G43" s="19">
        <v>0</v>
      </c>
      <c r="H43" s="18" t="e">
        <v>#N/A</v>
      </c>
      <c r="I43" s="18" t="s">
        <v>34</v>
      </c>
      <c r="J43" s="18"/>
      <c r="K43" s="18">
        <f t="shared" si="16"/>
        <v>0</v>
      </c>
      <c r="L43" s="18"/>
      <c r="M43" s="18"/>
      <c r="N43" s="18"/>
      <c r="O43" s="18">
        <f t="shared" si="3"/>
        <v>0</v>
      </c>
      <c r="P43" s="20"/>
      <c r="Q43" s="20"/>
      <c r="R43" s="18"/>
      <c r="S43" s="18" t="e">
        <f t="shared" si="4"/>
        <v>#DIV/0!</v>
      </c>
      <c r="T43" s="18" t="e">
        <f t="shared" si="5"/>
        <v>#DIV/0!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 t="s">
        <v>50</v>
      </c>
      <c r="AA43" s="18">
        <f t="shared" si="17"/>
        <v>0</v>
      </c>
      <c r="AB43" s="19">
        <v>0</v>
      </c>
      <c r="AC43" s="28"/>
      <c r="AD43" s="29"/>
      <c r="AE43" s="18">
        <f>IFERROR(VLOOKUP(A43,[1]Sheet!$A:$AE,31,0),0)</f>
        <v>0</v>
      </c>
      <c r="AF43" s="18">
        <f>IFERROR(VLOOKUP(A43,[1]Sheet!$A:$AF,32,0),0)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33</v>
      </c>
      <c r="C44" s="1">
        <v>341</v>
      </c>
      <c r="D44" s="1"/>
      <c r="E44" s="1">
        <v>84</v>
      </c>
      <c r="F44" s="1">
        <v>233</v>
      </c>
      <c r="G44" s="7">
        <v>0.9</v>
      </c>
      <c r="H44" s="1">
        <v>180</v>
      </c>
      <c r="I44" s="1" t="s">
        <v>47</v>
      </c>
      <c r="J44" s="1">
        <v>84</v>
      </c>
      <c r="K44" s="1">
        <f t="shared" si="16"/>
        <v>0</v>
      </c>
      <c r="L44" s="1"/>
      <c r="M44" s="1"/>
      <c r="N44" s="1"/>
      <c r="O44" s="1">
        <f t="shared" si="3"/>
        <v>16.8</v>
      </c>
      <c r="P44" s="5">
        <f t="shared" ref="P44:P45" si="20">16*O44-F44</f>
        <v>35.800000000000011</v>
      </c>
      <c r="Q44" s="5"/>
      <c r="R44" s="1"/>
      <c r="S44" s="1">
        <f t="shared" si="4"/>
        <v>16</v>
      </c>
      <c r="T44" s="1">
        <f t="shared" si="5"/>
        <v>13.869047619047619</v>
      </c>
      <c r="U44" s="1">
        <v>23.4</v>
      </c>
      <c r="V44" s="1">
        <v>26.6</v>
      </c>
      <c r="W44" s="1">
        <v>22.4</v>
      </c>
      <c r="X44" s="1">
        <v>35.799999999999997</v>
      </c>
      <c r="Y44" s="1">
        <v>25.6</v>
      </c>
      <c r="Z44" s="1"/>
      <c r="AA44" s="1">
        <f t="shared" si="17"/>
        <v>32.220000000000013</v>
      </c>
      <c r="AB44" s="7">
        <v>8</v>
      </c>
      <c r="AC44" s="22">
        <f t="shared" ref="AC44:AC45" si="21">MROUND(P44,AB44*AE44)/AB44</f>
        <v>0</v>
      </c>
      <c r="AD44" s="23">
        <f t="shared" ref="AD44:AD55" si="22">AC44*AB44*G44</f>
        <v>0</v>
      </c>
      <c r="AE44" s="1">
        <f>IFERROR(VLOOKUP(A44,[1]Sheet!$A:$AE,31,0),0)</f>
        <v>12</v>
      </c>
      <c r="AF44" s="1">
        <f>IFERROR(VLOOKUP(A44,[1]Sheet!$A:$AF,32,0),0)</f>
        <v>84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33</v>
      </c>
      <c r="C45" s="1">
        <v>51</v>
      </c>
      <c r="D45" s="1">
        <v>16</v>
      </c>
      <c r="E45" s="1">
        <v>25</v>
      </c>
      <c r="F45" s="1">
        <v>37</v>
      </c>
      <c r="G45" s="7">
        <v>0.43</v>
      </c>
      <c r="H45" s="1">
        <v>180</v>
      </c>
      <c r="I45" s="1" t="s">
        <v>47</v>
      </c>
      <c r="J45" s="1">
        <v>28</v>
      </c>
      <c r="K45" s="1">
        <f t="shared" si="16"/>
        <v>-3</v>
      </c>
      <c r="L45" s="1"/>
      <c r="M45" s="1"/>
      <c r="N45" s="1"/>
      <c r="O45" s="1">
        <f t="shared" si="3"/>
        <v>5</v>
      </c>
      <c r="P45" s="5">
        <f t="shared" si="20"/>
        <v>43</v>
      </c>
      <c r="Q45" s="5"/>
      <c r="R45" s="1"/>
      <c r="S45" s="1">
        <f t="shared" si="4"/>
        <v>16</v>
      </c>
      <c r="T45" s="1">
        <f t="shared" si="5"/>
        <v>7.4</v>
      </c>
      <c r="U45" s="1">
        <v>4.8</v>
      </c>
      <c r="V45" s="1">
        <v>5.4</v>
      </c>
      <c r="W45" s="1">
        <v>6.6</v>
      </c>
      <c r="X45" s="1">
        <v>7.4</v>
      </c>
      <c r="Y45" s="1">
        <v>6.2</v>
      </c>
      <c r="Z45" s="1"/>
      <c r="AA45" s="1">
        <f t="shared" si="17"/>
        <v>18.489999999999998</v>
      </c>
      <c r="AB45" s="7">
        <v>16</v>
      </c>
      <c r="AC45" s="22">
        <f t="shared" si="21"/>
        <v>0</v>
      </c>
      <c r="AD45" s="23">
        <f t="shared" si="22"/>
        <v>0</v>
      </c>
      <c r="AE45" s="1">
        <f>IFERROR(VLOOKUP(A45,[1]Sheet!$A:$AE,31,0),0)</f>
        <v>12</v>
      </c>
      <c r="AF45" s="1">
        <f>IFERROR(VLOOKUP(A45,[1]Sheet!$A:$AF,32,0),0)</f>
        <v>84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43</v>
      </c>
      <c r="C46" s="1">
        <v>455</v>
      </c>
      <c r="D46" s="1">
        <v>755</v>
      </c>
      <c r="E46" s="1">
        <v>245</v>
      </c>
      <c r="F46" s="1">
        <v>930</v>
      </c>
      <c r="G46" s="7">
        <v>1</v>
      </c>
      <c r="H46" s="1">
        <v>180</v>
      </c>
      <c r="I46" s="1" t="s">
        <v>34</v>
      </c>
      <c r="J46" s="1">
        <v>230</v>
      </c>
      <c r="K46" s="1">
        <f t="shared" si="16"/>
        <v>15</v>
      </c>
      <c r="L46" s="1"/>
      <c r="M46" s="1"/>
      <c r="N46" s="1"/>
      <c r="O46" s="1">
        <f t="shared" si="3"/>
        <v>49</v>
      </c>
      <c r="P46" s="5"/>
      <c r="Q46" s="5"/>
      <c r="R46" s="1"/>
      <c r="S46" s="1">
        <f t="shared" si="4"/>
        <v>18.979591836734695</v>
      </c>
      <c r="T46" s="1">
        <f t="shared" si="5"/>
        <v>18.979591836734695</v>
      </c>
      <c r="U46" s="1">
        <v>83</v>
      </c>
      <c r="V46" s="1">
        <v>60.206000000000003</v>
      </c>
      <c r="W46" s="1">
        <v>74.95</v>
      </c>
      <c r="X46" s="1">
        <v>72</v>
      </c>
      <c r="Y46" s="1">
        <v>89</v>
      </c>
      <c r="Z46" s="1"/>
      <c r="AA46" s="1">
        <f t="shared" si="17"/>
        <v>0</v>
      </c>
      <c r="AB46" s="7">
        <v>5</v>
      </c>
      <c r="AC46" s="22">
        <f t="shared" ref="AC46:AC54" si="23">MROUND(P46,AB46)/AB46</f>
        <v>0</v>
      </c>
      <c r="AD46" s="23">
        <f t="shared" si="22"/>
        <v>0</v>
      </c>
      <c r="AE46" s="1">
        <f>IFERROR(VLOOKUP(A46,[1]Sheet!$A:$AE,31,0),0)</f>
        <v>0</v>
      </c>
      <c r="AF46" s="1">
        <f>IFERROR(VLOOKUP(A46,[1]Sheet!$A:$AF,32,0),0)</f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33</v>
      </c>
      <c r="C47" s="1">
        <v>472</v>
      </c>
      <c r="D47" s="1">
        <v>224</v>
      </c>
      <c r="E47" s="1">
        <v>207</v>
      </c>
      <c r="F47" s="1">
        <v>447</v>
      </c>
      <c r="G47" s="7">
        <v>0.9</v>
      </c>
      <c r="H47" s="1">
        <v>180</v>
      </c>
      <c r="I47" s="1" t="s">
        <v>47</v>
      </c>
      <c r="J47" s="1">
        <v>206</v>
      </c>
      <c r="K47" s="1">
        <f t="shared" si="16"/>
        <v>1</v>
      </c>
      <c r="L47" s="1"/>
      <c r="M47" s="1"/>
      <c r="N47" s="1"/>
      <c r="O47" s="1">
        <f t="shared" si="3"/>
        <v>41.4</v>
      </c>
      <c r="P47" s="5">
        <f>16*O47-F47</f>
        <v>215.39999999999998</v>
      </c>
      <c r="Q47" s="5"/>
      <c r="R47" s="1"/>
      <c r="S47" s="1">
        <f t="shared" si="4"/>
        <v>16</v>
      </c>
      <c r="T47" s="1">
        <f t="shared" si="5"/>
        <v>10.797101449275363</v>
      </c>
      <c r="U47" s="1">
        <v>45.8</v>
      </c>
      <c r="V47" s="1">
        <v>62.6</v>
      </c>
      <c r="W47" s="1">
        <v>63.8</v>
      </c>
      <c r="X47" s="1">
        <v>63</v>
      </c>
      <c r="Y47" s="1">
        <v>68.400000000000006</v>
      </c>
      <c r="Z47" s="1"/>
      <c r="AA47" s="1">
        <f t="shared" si="17"/>
        <v>193.85999999999999</v>
      </c>
      <c r="AB47" s="7">
        <v>8</v>
      </c>
      <c r="AC47" s="22">
        <f t="shared" ref="AC47:AC48" si="24">MROUND(P47,AB47*AE47)/AB47</f>
        <v>24</v>
      </c>
      <c r="AD47" s="23">
        <f t="shared" si="22"/>
        <v>172.8</v>
      </c>
      <c r="AE47" s="1">
        <f>IFERROR(VLOOKUP(A47,[1]Sheet!$A:$AE,31,0),0)</f>
        <v>12</v>
      </c>
      <c r="AF47" s="1">
        <f>IFERROR(VLOOKUP(A47,[1]Sheet!$A:$AF,32,0),0)</f>
        <v>84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33</v>
      </c>
      <c r="C48" s="1">
        <v>228</v>
      </c>
      <c r="D48" s="1"/>
      <c r="E48" s="1">
        <v>49</v>
      </c>
      <c r="F48" s="1">
        <v>173</v>
      </c>
      <c r="G48" s="7">
        <v>0.43</v>
      </c>
      <c r="H48" s="1">
        <v>180</v>
      </c>
      <c r="I48" s="1" t="s">
        <v>47</v>
      </c>
      <c r="J48" s="1">
        <v>53</v>
      </c>
      <c r="K48" s="1">
        <f t="shared" si="16"/>
        <v>-4</v>
      </c>
      <c r="L48" s="1"/>
      <c r="M48" s="1"/>
      <c r="N48" s="1"/>
      <c r="O48" s="1">
        <f t="shared" si="3"/>
        <v>9.8000000000000007</v>
      </c>
      <c r="P48" s="5"/>
      <c r="Q48" s="5"/>
      <c r="R48" s="1"/>
      <c r="S48" s="1">
        <f t="shared" si="4"/>
        <v>17.653061224489793</v>
      </c>
      <c r="T48" s="1">
        <f t="shared" si="5"/>
        <v>17.653061224489793</v>
      </c>
      <c r="U48" s="1">
        <v>11.8</v>
      </c>
      <c r="V48" s="1">
        <v>11.6</v>
      </c>
      <c r="W48" s="1">
        <v>22.8</v>
      </c>
      <c r="X48" s="1">
        <v>18.2</v>
      </c>
      <c r="Y48" s="1">
        <v>10.8</v>
      </c>
      <c r="Z48" s="1"/>
      <c r="AA48" s="1">
        <f t="shared" si="17"/>
        <v>0</v>
      </c>
      <c r="AB48" s="7">
        <v>16</v>
      </c>
      <c r="AC48" s="22">
        <f t="shared" si="24"/>
        <v>0</v>
      </c>
      <c r="AD48" s="23">
        <f t="shared" si="22"/>
        <v>0</v>
      </c>
      <c r="AE48" s="1">
        <f>IFERROR(VLOOKUP(A48,[1]Sheet!$A:$AE,31,0),0)</f>
        <v>12</v>
      </c>
      <c r="AF48" s="1">
        <f>IFERROR(VLOOKUP(A48,[1]Sheet!$A:$AF,32,0),0)</f>
        <v>84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86</v>
      </c>
      <c r="B49" s="1" t="s">
        <v>33</v>
      </c>
      <c r="C49" s="1">
        <v>13</v>
      </c>
      <c r="D49" s="1"/>
      <c r="E49" s="1">
        <v>11</v>
      </c>
      <c r="F49" s="1">
        <v>2</v>
      </c>
      <c r="G49" s="7">
        <v>0.7</v>
      </c>
      <c r="H49" s="1">
        <v>180</v>
      </c>
      <c r="I49" s="1" t="s">
        <v>34</v>
      </c>
      <c r="J49" s="1">
        <v>11</v>
      </c>
      <c r="K49" s="1">
        <f t="shared" si="16"/>
        <v>0</v>
      </c>
      <c r="L49" s="1"/>
      <c r="M49" s="1"/>
      <c r="N49" s="1"/>
      <c r="O49" s="1">
        <f t="shared" si="3"/>
        <v>2.2000000000000002</v>
      </c>
      <c r="P49" s="5">
        <f>16*O49-F49</f>
        <v>33.200000000000003</v>
      </c>
      <c r="Q49" s="5"/>
      <c r="R49" s="1"/>
      <c r="S49" s="1">
        <f t="shared" si="4"/>
        <v>16</v>
      </c>
      <c r="T49" s="1">
        <f t="shared" si="5"/>
        <v>0.90909090909090906</v>
      </c>
      <c r="U49" s="1">
        <v>0.2</v>
      </c>
      <c r="V49" s="1">
        <v>2.4</v>
      </c>
      <c r="W49" s="1">
        <v>0.4</v>
      </c>
      <c r="X49" s="1">
        <v>1.6</v>
      </c>
      <c r="Y49" s="1">
        <v>2.8</v>
      </c>
      <c r="Z49" s="1"/>
      <c r="AA49" s="1">
        <f t="shared" si="17"/>
        <v>23.240000000000002</v>
      </c>
      <c r="AB49" s="7">
        <v>8</v>
      </c>
      <c r="AC49" s="22">
        <f t="shared" si="23"/>
        <v>4</v>
      </c>
      <c r="AD49" s="23">
        <f t="shared" si="22"/>
        <v>22.4</v>
      </c>
      <c r="AE49" s="1">
        <f>IFERROR(VLOOKUP(A49,[1]Sheet!$A:$AE,31,0),0)</f>
        <v>0</v>
      </c>
      <c r="AF49" s="1">
        <f>IFERROR(VLOOKUP(A49,[1]Sheet!$A:$AF,32,0),0)</f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87</v>
      </c>
      <c r="B50" s="1" t="s">
        <v>33</v>
      </c>
      <c r="C50" s="1">
        <v>26</v>
      </c>
      <c r="D50" s="1">
        <v>8</v>
      </c>
      <c r="E50" s="1">
        <v>8</v>
      </c>
      <c r="F50" s="1">
        <v>26</v>
      </c>
      <c r="G50" s="7">
        <v>0.7</v>
      </c>
      <c r="H50" s="1">
        <v>180</v>
      </c>
      <c r="I50" s="1" t="s">
        <v>34</v>
      </c>
      <c r="J50" s="1">
        <v>8</v>
      </c>
      <c r="K50" s="1">
        <f t="shared" si="16"/>
        <v>0</v>
      </c>
      <c r="L50" s="1"/>
      <c r="M50" s="1"/>
      <c r="N50" s="1"/>
      <c r="O50" s="1">
        <f t="shared" si="3"/>
        <v>1.6</v>
      </c>
      <c r="P50" s="5"/>
      <c r="Q50" s="5"/>
      <c r="R50" s="1"/>
      <c r="S50" s="1">
        <f t="shared" si="4"/>
        <v>16.25</v>
      </c>
      <c r="T50" s="1">
        <f t="shared" si="5"/>
        <v>16.25</v>
      </c>
      <c r="U50" s="1">
        <v>0.4</v>
      </c>
      <c r="V50" s="1">
        <v>2.4</v>
      </c>
      <c r="W50" s="1">
        <v>1.6</v>
      </c>
      <c r="X50" s="1">
        <v>3.6</v>
      </c>
      <c r="Y50" s="1">
        <v>2.6</v>
      </c>
      <c r="Z50" s="1"/>
      <c r="AA50" s="1">
        <f t="shared" si="17"/>
        <v>0</v>
      </c>
      <c r="AB50" s="7">
        <v>8</v>
      </c>
      <c r="AC50" s="22">
        <f t="shared" si="23"/>
        <v>0</v>
      </c>
      <c r="AD50" s="23">
        <f t="shared" si="22"/>
        <v>0</v>
      </c>
      <c r="AE50" s="1">
        <f>IFERROR(VLOOKUP(A50,[1]Sheet!$A:$AE,31,0),0)</f>
        <v>0</v>
      </c>
      <c r="AF50" s="1">
        <f>IFERROR(VLOOKUP(A50,[1]Sheet!$A:$AF,32,0),0)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33</v>
      </c>
      <c r="C51" s="1">
        <v>36</v>
      </c>
      <c r="D51" s="1"/>
      <c r="E51" s="1">
        <v>2</v>
      </c>
      <c r="F51" s="1">
        <v>34</v>
      </c>
      <c r="G51" s="7">
        <v>0.7</v>
      </c>
      <c r="H51" s="1">
        <v>180</v>
      </c>
      <c r="I51" s="1" t="s">
        <v>34</v>
      </c>
      <c r="J51" s="1">
        <v>2</v>
      </c>
      <c r="K51" s="1">
        <f t="shared" si="16"/>
        <v>0</v>
      </c>
      <c r="L51" s="1"/>
      <c r="M51" s="1"/>
      <c r="N51" s="1"/>
      <c r="O51" s="1">
        <f t="shared" si="3"/>
        <v>0.4</v>
      </c>
      <c r="P51" s="5"/>
      <c r="Q51" s="5"/>
      <c r="R51" s="1"/>
      <c r="S51" s="1">
        <f t="shared" si="4"/>
        <v>85</v>
      </c>
      <c r="T51" s="1">
        <f t="shared" si="5"/>
        <v>85</v>
      </c>
      <c r="U51" s="1">
        <v>0.2</v>
      </c>
      <c r="V51" s="1">
        <v>1</v>
      </c>
      <c r="W51" s="1">
        <v>-0.2</v>
      </c>
      <c r="X51" s="1">
        <v>3.2</v>
      </c>
      <c r="Y51" s="1">
        <v>2.4</v>
      </c>
      <c r="Z51" s="15" t="s">
        <v>36</v>
      </c>
      <c r="AA51" s="1">
        <f t="shared" si="17"/>
        <v>0</v>
      </c>
      <c r="AB51" s="7">
        <v>8</v>
      </c>
      <c r="AC51" s="22">
        <f t="shared" si="23"/>
        <v>0</v>
      </c>
      <c r="AD51" s="23">
        <f t="shared" si="22"/>
        <v>0</v>
      </c>
      <c r="AE51" s="1">
        <f>IFERROR(VLOOKUP(A51,[1]Sheet!$A:$AE,31,0),0)</f>
        <v>0</v>
      </c>
      <c r="AF51" s="1">
        <f>IFERROR(VLOOKUP(A51,[1]Sheet!$A:$AF,32,0),0)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33</v>
      </c>
      <c r="C52" s="1">
        <v>177</v>
      </c>
      <c r="D52" s="1">
        <v>136</v>
      </c>
      <c r="E52" s="1">
        <v>111</v>
      </c>
      <c r="F52" s="1">
        <v>182</v>
      </c>
      <c r="G52" s="7">
        <v>0.7</v>
      </c>
      <c r="H52" s="1">
        <v>180</v>
      </c>
      <c r="I52" s="1" t="s">
        <v>34</v>
      </c>
      <c r="J52" s="1">
        <v>113</v>
      </c>
      <c r="K52" s="1">
        <f t="shared" si="16"/>
        <v>-2</v>
      </c>
      <c r="L52" s="1"/>
      <c r="M52" s="1"/>
      <c r="N52" s="1"/>
      <c r="O52" s="1">
        <f t="shared" si="3"/>
        <v>22.2</v>
      </c>
      <c r="P52" s="5">
        <f>16*O52-F52</f>
        <v>173.2</v>
      </c>
      <c r="Q52" s="5"/>
      <c r="R52" s="1"/>
      <c r="S52" s="1">
        <f t="shared" si="4"/>
        <v>16</v>
      </c>
      <c r="T52" s="1">
        <f t="shared" si="5"/>
        <v>8.1981981981981988</v>
      </c>
      <c r="U52" s="1">
        <v>20.8</v>
      </c>
      <c r="V52" s="1">
        <v>27.4</v>
      </c>
      <c r="W52" s="1">
        <v>26.6</v>
      </c>
      <c r="X52" s="1">
        <v>32.4</v>
      </c>
      <c r="Y52" s="1">
        <v>31.6</v>
      </c>
      <c r="Z52" s="1"/>
      <c r="AA52" s="1">
        <f t="shared" si="17"/>
        <v>121.23999999999998</v>
      </c>
      <c r="AB52" s="7">
        <v>8</v>
      </c>
      <c r="AC52" s="22">
        <f t="shared" si="23"/>
        <v>22</v>
      </c>
      <c r="AD52" s="23">
        <f t="shared" si="22"/>
        <v>123.19999999999999</v>
      </c>
      <c r="AE52" s="1">
        <f>IFERROR(VLOOKUP(A52,[1]Sheet!$A:$AE,31,0),0)</f>
        <v>0</v>
      </c>
      <c r="AF52" s="1">
        <f>IFERROR(VLOOKUP(A52,[1]Sheet!$A:$AF,32,0),0)</f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33</v>
      </c>
      <c r="C53" s="1">
        <v>91</v>
      </c>
      <c r="D53" s="1">
        <v>200</v>
      </c>
      <c r="E53" s="1">
        <v>67</v>
      </c>
      <c r="F53" s="1">
        <v>205</v>
      </c>
      <c r="G53" s="7">
        <v>0.9</v>
      </c>
      <c r="H53" s="1">
        <v>180</v>
      </c>
      <c r="I53" s="1" t="s">
        <v>34</v>
      </c>
      <c r="J53" s="1">
        <v>66</v>
      </c>
      <c r="K53" s="1">
        <f t="shared" si="16"/>
        <v>1</v>
      </c>
      <c r="L53" s="1"/>
      <c r="M53" s="1"/>
      <c r="N53" s="1"/>
      <c r="O53" s="1">
        <f t="shared" si="3"/>
        <v>13.4</v>
      </c>
      <c r="P53" s="5">
        <v>40</v>
      </c>
      <c r="Q53" s="5"/>
      <c r="R53" s="1"/>
      <c r="S53" s="1">
        <f t="shared" si="4"/>
        <v>18.283582089552237</v>
      </c>
      <c r="T53" s="1">
        <f t="shared" si="5"/>
        <v>15.298507462686567</v>
      </c>
      <c r="U53" s="1">
        <v>20.8</v>
      </c>
      <c r="V53" s="1">
        <v>10.4</v>
      </c>
      <c r="W53" s="1">
        <v>15.2</v>
      </c>
      <c r="X53" s="1">
        <v>15.6</v>
      </c>
      <c r="Y53" s="1">
        <v>16</v>
      </c>
      <c r="Z53" s="1"/>
      <c r="AA53" s="1">
        <f t="shared" si="17"/>
        <v>36</v>
      </c>
      <c r="AB53" s="7">
        <v>8</v>
      </c>
      <c r="AC53" s="22">
        <f t="shared" si="23"/>
        <v>5</v>
      </c>
      <c r="AD53" s="23">
        <f t="shared" si="22"/>
        <v>36</v>
      </c>
      <c r="AE53" s="1">
        <f>IFERROR(VLOOKUP(A53,[1]Sheet!$A:$AE,31,0),0)</f>
        <v>0</v>
      </c>
      <c r="AF53" s="1">
        <f>IFERROR(VLOOKUP(A53,[1]Sheet!$A:$AF,32,0),0)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33</v>
      </c>
      <c r="C54" s="1">
        <v>7</v>
      </c>
      <c r="D54" s="1">
        <v>112</v>
      </c>
      <c r="E54" s="1">
        <v>32</v>
      </c>
      <c r="F54" s="1">
        <v>82</v>
      </c>
      <c r="G54" s="7">
        <v>0.9</v>
      </c>
      <c r="H54" s="1">
        <v>180</v>
      </c>
      <c r="I54" s="1" t="s">
        <v>34</v>
      </c>
      <c r="J54" s="1">
        <v>34</v>
      </c>
      <c r="K54" s="1">
        <f t="shared" si="16"/>
        <v>-2</v>
      </c>
      <c r="L54" s="1"/>
      <c r="M54" s="1"/>
      <c r="N54" s="1"/>
      <c r="O54" s="1">
        <f t="shared" si="3"/>
        <v>6.4</v>
      </c>
      <c r="P54" s="5">
        <f>16*O54-F54</f>
        <v>20.400000000000006</v>
      </c>
      <c r="Q54" s="5"/>
      <c r="R54" s="1"/>
      <c r="S54" s="1">
        <f t="shared" si="4"/>
        <v>16</v>
      </c>
      <c r="T54" s="1">
        <f t="shared" si="5"/>
        <v>12.8125</v>
      </c>
      <c r="U54" s="1">
        <v>8.1999999999999993</v>
      </c>
      <c r="V54" s="1">
        <v>6.2</v>
      </c>
      <c r="W54" s="1">
        <v>4.4000000000000004</v>
      </c>
      <c r="X54" s="1">
        <v>6.4</v>
      </c>
      <c r="Y54" s="1">
        <v>9.8000000000000007</v>
      </c>
      <c r="Z54" s="1"/>
      <c r="AA54" s="1">
        <f t="shared" si="17"/>
        <v>18.360000000000007</v>
      </c>
      <c r="AB54" s="7">
        <v>8</v>
      </c>
      <c r="AC54" s="22">
        <f t="shared" si="23"/>
        <v>3</v>
      </c>
      <c r="AD54" s="23">
        <f t="shared" si="22"/>
        <v>21.6</v>
      </c>
      <c r="AE54" s="1">
        <f>IFERROR(VLOOKUP(A54,[1]Sheet!$A:$AE,31,0),0)</f>
        <v>0</v>
      </c>
      <c r="AF54" s="1">
        <f>IFERROR(VLOOKUP(A54,[1]Sheet!$A:$AF,32,0),0)</f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43</v>
      </c>
      <c r="C55" s="1">
        <v>320</v>
      </c>
      <c r="D55" s="1">
        <v>660</v>
      </c>
      <c r="E55" s="1">
        <v>235</v>
      </c>
      <c r="F55" s="1">
        <v>695</v>
      </c>
      <c r="G55" s="7">
        <v>1</v>
      </c>
      <c r="H55" s="1">
        <v>180</v>
      </c>
      <c r="I55" s="1" t="s">
        <v>47</v>
      </c>
      <c r="J55" s="1">
        <v>255</v>
      </c>
      <c r="K55" s="1">
        <f t="shared" si="16"/>
        <v>-20</v>
      </c>
      <c r="L55" s="1"/>
      <c r="M55" s="1"/>
      <c r="N55" s="1"/>
      <c r="O55" s="1">
        <f t="shared" si="3"/>
        <v>47</v>
      </c>
      <c r="P55" s="5">
        <v>100</v>
      </c>
      <c r="Q55" s="5"/>
      <c r="R55" s="1"/>
      <c r="S55" s="1">
        <f t="shared" si="4"/>
        <v>16.914893617021278</v>
      </c>
      <c r="T55" s="1">
        <f t="shared" si="5"/>
        <v>14.787234042553191</v>
      </c>
      <c r="U55" s="1">
        <v>65</v>
      </c>
      <c r="V55" s="1">
        <v>76</v>
      </c>
      <c r="W55" s="1">
        <v>59.899000000000001</v>
      </c>
      <c r="X55" s="1">
        <v>85</v>
      </c>
      <c r="Y55" s="1">
        <v>85.45</v>
      </c>
      <c r="Z55" s="1"/>
      <c r="AA55" s="1">
        <f t="shared" si="17"/>
        <v>100</v>
      </c>
      <c r="AB55" s="7">
        <v>5</v>
      </c>
      <c r="AC55" s="22">
        <f>MROUND(P55,AB55*AE55)/AB55</f>
        <v>24</v>
      </c>
      <c r="AD55" s="23">
        <f t="shared" si="22"/>
        <v>120</v>
      </c>
      <c r="AE55" s="1">
        <f>IFERROR(VLOOKUP(A55,[1]Sheet!$A:$AE,31,0),0)</f>
        <v>12</v>
      </c>
      <c r="AF55" s="1">
        <f>IFERROR(VLOOKUP(A55,[1]Sheet!$A:$AF,32,0),0)</f>
        <v>144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8" t="s">
        <v>93</v>
      </c>
      <c r="B56" s="18" t="s">
        <v>33</v>
      </c>
      <c r="C56" s="18"/>
      <c r="D56" s="18"/>
      <c r="E56" s="18"/>
      <c r="F56" s="18"/>
      <c r="G56" s="19">
        <v>0</v>
      </c>
      <c r="H56" s="18" t="e">
        <v>#N/A</v>
      </c>
      <c r="I56" s="18" t="s">
        <v>34</v>
      </c>
      <c r="J56" s="18"/>
      <c r="K56" s="18">
        <f t="shared" si="16"/>
        <v>0</v>
      </c>
      <c r="L56" s="18"/>
      <c r="M56" s="18"/>
      <c r="N56" s="18"/>
      <c r="O56" s="18">
        <f t="shared" si="3"/>
        <v>0</v>
      </c>
      <c r="P56" s="20"/>
      <c r="Q56" s="20"/>
      <c r="R56" s="18"/>
      <c r="S56" s="18" t="e">
        <f t="shared" si="4"/>
        <v>#DIV/0!</v>
      </c>
      <c r="T56" s="18" t="e">
        <f t="shared" si="5"/>
        <v>#DIV/0!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 t="s">
        <v>50</v>
      </c>
      <c r="AA56" s="18">
        <f t="shared" si="17"/>
        <v>0</v>
      </c>
      <c r="AB56" s="19">
        <v>0</v>
      </c>
      <c r="AC56" s="28"/>
      <c r="AD56" s="29"/>
      <c r="AE56" s="18">
        <f>IFERROR(VLOOKUP(A56,[1]Sheet!$A:$AE,31,0),0)</f>
        <v>0</v>
      </c>
      <c r="AF56" s="18">
        <f>IFERROR(VLOOKUP(A56,[1]Sheet!$A:$AF,32,0),0)</f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2" t="s">
        <v>94</v>
      </c>
      <c r="B57" s="12" t="s">
        <v>33</v>
      </c>
      <c r="C57" s="12">
        <v>22</v>
      </c>
      <c r="D57" s="12"/>
      <c r="E57" s="12">
        <v>14</v>
      </c>
      <c r="F57" s="12">
        <v>5</v>
      </c>
      <c r="G57" s="13">
        <v>0</v>
      </c>
      <c r="H57" s="12" t="e">
        <v>#N/A</v>
      </c>
      <c r="I57" s="12" t="s">
        <v>48</v>
      </c>
      <c r="J57" s="12">
        <v>14</v>
      </c>
      <c r="K57" s="12">
        <f t="shared" si="16"/>
        <v>0</v>
      </c>
      <c r="L57" s="12"/>
      <c r="M57" s="12"/>
      <c r="N57" s="12"/>
      <c r="O57" s="12">
        <f t="shared" si="3"/>
        <v>2.8</v>
      </c>
      <c r="P57" s="14"/>
      <c r="Q57" s="14"/>
      <c r="R57" s="12"/>
      <c r="S57" s="12">
        <f t="shared" si="4"/>
        <v>1.7857142857142858</v>
      </c>
      <c r="T57" s="12">
        <f t="shared" si="5"/>
        <v>1.7857142857142858</v>
      </c>
      <c r="U57" s="12">
        <v>7</v>
      </c>
      <c r="V57" s="12">
        <v>10.4</v>
      </c>
      <c r="W57" s="12">
        <v>1.2</v>
      </c>
      <c r="X57" s="12">
        <v>0</v>
      </c>
      <c r="Y57" s="12">
        <v>0</v>
      </c>
      <c r="Z57" s="12" t="s">
        <v>95</v>
      </c>
      <c r="AA57" s="12">
        <f t="shared" si="17"/>
        <v>0</v>
      </c>
      <c r="AB57" s="13">
        <v>0</v>
      </c>
      <c r="AC57" s="30"/>
      <c r="AD57" s="31"/>
      <c r="AE57" s="12">
        <f>IFERROR(VLOOKUP(A57,[1]Sheet!$A:$AE,31,0),0)</f>
        <v>0</v>
      </c>
      <c r="AF57" s="12">
        <f>IFERROR(VLOOKUP(A57,[1]Sheet!$A:$AF,32,0),0)</f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8" t="s">
        <v>96</v>
      </c>
      <c r="B58" s="18" t="s">
        <v>33</v>
      </c>
      <c r="C58" s="18"/>
      <c r="D58" s="18"/>
      <c r="E58" s="18"/>
      <c r="F58" s="18"/>
      <c r="G58" s="19">
        <v>0</v>
      </c>
      <c r="H58" s="18" t="e">
        <v>#N/A</v>
      </c>
      <c r="I58" s="18" t="s">
        <v>34</v>
      </c>
      <c r="J58" s="18"/>
      <c r="K58" s="18">
        <f t="shared" si="16"/>
        <v>0</v>
      </c>
      <c r="L58" s="18"/>
      <c r="M58" s="18"/>
      <c r="N58" s="18"/>
      <c r="O58" s="18">
        <f t="shared" si="3"/>
        <v>0</v>
      </c>
      <c r="P58" s="20"/>
      <c r="Q58" s="20"/>
      <c r="R58" s="18"/>
      <c r="S58" s="18" t="e">
        <f t="shared" si="4"/>
        <v>#DIV/0!</v>
      </c>
      <c r="T58" s="18" t="e">
        <f t="shared" si="5"/>
        <v>#DIV/0!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 t="s">
        <v>50</v>
      </c>
      <c r="AA58" s="18">
        <f t="shared" si="17"/>
        <v>0</v>
      </c>
      <c r="AB58" s="19">
        <v>0</v>
      </c>
      <c r="AC58" s="28"/>
      <c r="AD58" s="29"/>
      <c r="AE58" s="18">
        <f>IFERROR(VLOOKUP(A58,[1]Sheet!$A:$AE,31,0),0)</f>
        <v>0</v>
      </c>
      <c r="AF58" s="18">
        <f>IFERROR(VLOOKUP(A58,[1]Sheet!$A:$AF,32,0),0)</f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8" t="s">
        <v>97</v>
      </c>
      <c r="B59" s="18" t="s">
        <v>33</v>
      </c>
      <c r="C59" s="18"/>
      <c r="D59" s="18"/>
      <c r="E59" s="18"/>
      <c r="F59" s="18"/>
      <c r="G59" s="19">
        <v>0</v>
      </c>
      <c r="H59" s="18" t="e">
        <v>#N/A</v>
      </c>
      <c r="I59" s="18" t="s">
        <v>34</v>
      </c>
      <c r="J59" s="18"/>
      <c r="K59" s="18">
        <f t="shared" si="16"/>
        <v>0</v>
      </c>
      <c r="L59" s="18"/>
      <c r="M59" s="18"/>
      <c r="N59" s="18"/>
      <c r="O59" s="18">
        <f t="shared" si="3"/>
        <v>0</v>
      </c>
      <c r="P59" s="20"/>
      <c r="Q59" s="20"/>
      <c r="R59" s="18"/>
      <c r="S59" s="18" t="e">
        <f t="shared" si="4"/>
        <v>#DIV/0!</v>
      </c>
      <c r="T59" s="18" t="e">
        <f t="shared" si="5"/>
        <v>#DIV/0!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 t="s">
        <v>50</v>
      </c>
      <c r="AA59" s="18">
        <f t="shared" si="17"/>
        <v>0</v>
      </c>
      <c r="AB59" s="19">
        <v>0</v>
      </c>
      <c r="AC59" s="28"/>
      <c r="AD59" s="29"/>
      <c r="AE59" s="18">
        <f>IFERROR(VLOOKUP(A59,[1]Sheet!$A:$AE,31,0),0)</f>
        <v>0</v>
      </c>
      <c r="AF59" s="18">
        <f>IFERROR(VLOOKUP(A59,[1]Sheet!$A:$AF,32,0),0)</f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2" t="s">
        <v>98</v>
      </c>
      <c r="B60" s="12" t="s">
        <v>33</v>
      </c>
      <c r="C60" s="12">
        <v>3</v>
      </c>
      <c r="D60" s="12"/>
      <c r="E60" s="12"/>
      <c r="F60" s="12"/>
      <c r="G60" s="13">
        <v>0</v>
      </c>
      <c r="H60" s="12">
        <v>180</v>
      </c>
      <c r="I60" s="12" t="s">
        <v>48</v>
      </c>
      <c r="J60" s="12"/>
      <c r="K60" s="12">
        <f t="shared" si="16"/>
        <v>0</v>
      </c>
      <c r="L60" s="12"/>
      <c r="M60" s="12"/>
      <c r="N60" s="12"/>
      <c r="O60" s="12">
        <f t="shared" si="3"/>
        <v>0</v>
      </c>
      <c r="P60" s="14"/>
      <c r="Q60" s="14"/>
      <c r="R60" s="12"/>
      <c r="S60" s="12" t="e">
        <f t="shared" si="4"/>
        <v>#DIV/0!</v>
      </c>
      <c r="T60" s="12" t="e">
        <f t="shared" si="5"/>
        <v>#DIV/0!</v>
      </c>
      <c r="U60" s="12">
        <v>0.6</v>
      </c>
      <c r="V60" s="12">
        <v>0</v>
      </c>
      <c r="W60" s="12">
        <v>0.4</v>
      </c>
      <c r="X60" s="12">
        <v>0</v>
      </c>
      <c r="Y60" s="12">
        <v>0.4</v>
      </c>
      <c r="Z60" s="12"/>
      <c r="AA60" s="12">
        <f t="shared" si="17"/>
        <v>0</v>
      </c>
      <c r="AB60" s="13">
        <v>0</v>
      </c>
      <c r="AC60" s="30"/>
      <c r="AD60" s="31"/>
      <c r="AE60" s="12">
        <f>IFERROR(VLOOKUP(A60,[1]Sheet!$A:$AE,31,0),0)</f>
        <v>0</v>
      </c>
      <c r="AF60" s="12">
        <f>IFERROR(VLOOKUP(A60,[1]Sheet!$A:$AF,32,0),0)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8" t="s">
        <v>99</v>
      </c>
      <c r="B61" s="18" t="s">
        <v>33</v>
      </c>
      <c r="C61" s="18"/>
      <c r="D61" s="18"/>
      <c r="E61" s="18"/>
      <c r="F61" s="18"/>
      <c r="G61" s="19">
        <v>0</v>
      </c>
      <c r="H61" s="18" t="e">
        <v>#N/A</v>
      </c>
      <c r="I61" s="18" t="s">
        <v>34</v>
      </c>
      <c r="J61" s="18"/>
      <c r="K61" s="18">
        <f t="shared" si="16"/>
        <v>0</v>
      </c>
      <c r="L61" s="18"/>
      <c r="M61" s="18"/>
      <c r="N61" s="18"/>
      <c r="O61" s="18">
        <f t="shared" si="3"/>
        <v>0</v>
      </c>
      <c r="P61" s="20"/>
      <c r="Q61" s="20"/>
      <c r="R61" s="18"/>
      <c r="S61" s="18" t="e">
        <f t="shared" si="4"/>
        <v>#DIV/0!</v>
      </c>
      <c r="T61" s="18" t="e">
        <f t="shared" si="5"/>
        <v>#DIV/0!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 t="s">
        <v>50</v>
      </c>
      <c r="AA61" s="18">
        <f t="shared" si="17"/>
        <v>0</v>
      </c>
      <c r="AB61" s="19">
        <v>0</v>
      </c>
      <c r="AC61" s="28"/>
      <c r="AD61" s="29"/>
      <c r="AE61" s="18">
        <f>IFERROR(VLOOKUP(A61,[1]Sheet!$A:$AE,31,0),0)</f>
        <v>0</v>
      </c>
      <c r="AF61" s="18">
        <f>IFERROR(VLOOKUP(A61,[1]Sheet!$A:$AF,32,0),0)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2" t="s">
        <v>100</v>
      </c>
      <c r="B62" s="12" t="s">
        <v>33</v>
      </c>
      <c r="C62" s="12">
        <v>51</v>
      </c>
      <c r="D62" s="12"/>
      <c r="E62" s="12">
        <v>1</v>
      </c>
      <c r="F62" s="12">
        <v>50</v>
      </c>
      <c r="G62" s="13">
        <v>0</v>
      </c>
      <c r="H62" s="12" t="e">
        <v>#N/A</v>
      </c>
      <c r="I62" s="12" t="s">
        <v>48</v>
      </c>
      <c r="J62" s="12"/>
      <c r="K62" s="12">
        <f t="shared" si="16"/>
        <v>1</v>
      </c>
      <c r="L62" s="12"/>
      <c r="M62" s="12"/>
      <c r="N62" s="12"/>
      <c r="O62" s="12">
        <f t="shared" si="3"/>
        <v>0.2</v>
      </c>
      <c r="P62" s="14"/>
      <c r="Q62" s="14"/>
      <c r="R62" s="12"/>
      <c r="S62" s="12">
        <f t="shared" si="4"/>
        <v>250</v>
      </c>
      <c r="T62" s="12">
        <f t="shared" si="5"/>
        <v>250</v>
      </c>
      <c r="U62" s="12">
        <v>0</v>
      </c>
      <c r="V62" s="12">
        <v>0</v>
      </c>
      <c r="W62" s="12">
        <v>0</v>
      </c>
      <c r="X62" s="12">
        <v>0</v>
      </c>
      <c r="Y62" s="12">
        <v>0.2</v>
      </c>
      <c r="Z62" s="17" t="s">
        <v>57</v>
      </c>
      <c r="AA62" s="12">
        <f t="shared" si="17"/>
        <v>0</v>
      </c>
      <c r="AB62" s="13">
        <v>0</v>
      </c>
      <c r="AC62" s="30"/>
      <c r="AD62" s="31"/>
      <c r="AE62" s="12">
        <f>IFERROR(VLOOKUP(A62,[1]Sheet!$A:$AE,31,0),0)</f>
        <v>0</v>
      </c>
      <c r="AF62" s="12">
        <f>IFERROR(VLOOKUP(A62,[1]Sheet!$A:$AF,32,0),0)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2" t="s">
        <v>101</v>
      </c>
      <c r="B63" s="12" t="s">
        <v>33</v>
      </c>
      <c r="C63" s="12">
        <v>71</v>
      </c>
      <c r="D63" s="12"/>
      <c r="E63" s="12"/>
      <c r="F63" s="12">
        <v>71</v>
      </c>
      <c r="G63" s="13">
        <v>0</v>
      </c>
      <c r="H63" s="12" t="e">
        <v>#N/A</v>
      </c>
      <c r="I63" s="12" t="s">
        <v>48</v>
      </c>
      <c r="J63" s="12"/>
      <c r="K63" s="12">
        <f t="shared" si="16"/>
        <v>0</v>
      </c>
      <c r="L63" s="12"/>
      <c r="M63" s="12"/>
      <c r="N63" s="12"/>
      <c r="O63" s="12">
        <f t="shared" si="3"/>
        <v>0</v>
      </c>
      <c r="P63" s="14"/>
      <c r="Q63" s="14"/>
      <c r="R63" s="12"/>
      <c r="S63" s="12" t="e">
        <f t="shared" si="4"/>
        <v>#DIV/0!</v>
      </c>
      <c r="T63" s="12" t="e">
        <f t="shared" si="5"/>
        <v>#DIV/0!</v>
      </c>
      <c r="U63" s="12">
        <v>0</v>
      </c>
      <c r="V63" s="12">
        <v>0</v>
      </c>
      <c r="W63" s="12">
        <v>0</v>
      </c>
      <c r="X63" s="12">
        <v>0</v>
      </c>
      <c r="Y63" s="12">
        <v>0.2</v>
      </c>
      <c r="Z63" s="17" t="s">
        <v>57</v>
      </c>
      <c r="AA63" s="12">
        <f t="shared" si="17"/>
        <v>0</v>
      </c>
      <c r="AB63" s="13">
        <v>0</v>
      </c>
      <c r="AC63" s="30"/>
      <c r="AD63" s="31"/>
      <c r="AE63" s="12">
        <f>IFERROR(VLOOKUP(A63,[1]Sheet!$A:$AE,31,0),0)</f>
        <v>0</v>
      </c>
      <c r="AF63" s="12">
        <f>IFERROR(VLOOKUP(A63,[1]Sheet!$A:$AF,32,0),0)</f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2" t="s">
        <v>102</v>
      </c>
      <c r="B64" s="12" t="s">
        <v>33</v>
      </c>
      <c r="C64" s="12">
        <v>36</v>
      </c>
      <c r="D64" s="12"/>
      <c r="E64" s="12"/>
      <c r="F64" s="12">
        <v>36</v>
      </c>
      <c r="G64" s="13">
        <v>0</v>
      </c>
      <c r="H64" s="12" t="e">
        <v>#N/A</v>
      </c>
      <c r="I64" s="12" t="s">
        <v>48</v>
      </c>
      <c r="J64" s="12"/>
      <c r="K64" s="12">
        <f t="shared" si="16"/>
        <v>0</v>
      </c>
      <c r="L64" s="12"/>
      <c r="M64" s="12"/>
      <c r="N64" s="12"/>
      <c r="O64" s="12">
        <f t="shared" si="3"/>
        <v>0</v>
      </c>
      <c r="P64" s="14"/>
      <c r="Q64" s="14"/>
      <c r="R64" s="12"/>
      <c r="S64" s="12" t="e">
        <f t="shared" si="4"/>
        <v>#DIV/0!</v>
      </c>
      <c r="T64" s="12" t="e">
        <f t="shared" si="5"/>
        <v>#DIV/0!</v>
      </c>
      <c r="U64" s="12">
        <v>0.2</v>
      </c>
      <c r="V64" s="12">
        <v>0</v>
      </c>
      <c r="W64" s="12">
        <v>0</v>
      </c>
      <c r="X64" s="12">
        <v>0</v>
      </c>
      <c r="Y64" s="12">
        <v>0</v>
      </c>
      <c r="Z64" s="17" t="s">
        <v>57</v>
      </c>
      <c r="AA64" s="12">
        <f t="shared" si="17"/>
        <v>0</v>
      </c>
      <c r="AB64" s="13">
        <v>0</v>
      </c>
      <c r="AC64" s="30"/>
      <c r="AD64" s="31"/>
      <c r="AE64" s="12">
        <f>IFERROR(VLOOKUP(A64,[1]Sheet!$A:$AE,31,0),0)</f>
        <v>0</v>
      </c>
      <c r="AF64" s="12">
        <f>IFERROR(VLOOKUP(A64,[1]Sheet!$A:$AF,32,0),0)</f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2" t="s">
        <v>103</v>
      </c>
      <c r="B65" s="12" t="s">
        <v>33</v>
      </c>
      <c r="C65" s="12">
        <v>21</v>
      </c>
      <c r="D65" s="12"/>
      <c r="E65" s="12"/>
      <c r="F65" s="12">
        <v>21</v>
      </c>
      <c r="G65" s="13">
        <v>0</v>
      </c>
      <c r="H65" s="12">
        <v>365</v>
      </c>
      <c r="I65" s="12" t="s">
        <v>48</v>
      </c>
      <c r="J65" s="12"/>
      <c r="K65" s="12">
        <f t="shared" si="16"/>
        <v>0</v>
      </c>
      <c r="L65" s="12"/>
      <c r="M65" s="12"/>
      <c r="N65" s="12"/>
      <c r="O65" s="12">
        <f t="shared" si="3"/>
        <v>0</v>
      </c>
      <c r="P65" s="14"/>
      <c r="Q65" s="14"/>
      <c r="R65" s="12"/>
      <c r="S65" s="12" t="e">
        <f t="shared" si="4"/>
        <v>#DIV/0!</v>
      </c>
      <c r="T65" s="12" t="e">
        <f t="shared" si="5"/>
        <v>#DIV/0!</v>
      </c>
      <c r="U65" s="12">
        <v>0</v>
      </c>
      <c r="V65" s="12">
        <v>0</v>
      </c>
      <c r="W65" s="12">
        <v>0</v>
      </c>
      <c r="X65" s="12">
        <v>1.2</v>
      </c>
      <c r="Y65" s="12">
        <v>0</v>
      </c>
      <c r="Z65" s="17" t="s">
        <v>57</v>
      </c>
      <c r="AA65" s="12">
        <f t="shared" si="17"/>
        <v>0</v>
      </c>
      <c r="AB65" s="13">
        <v>0</v>
      </c>
      <c r="AC65" s="30"/>
      <c r="AD65" s="31"/>
      <c r="AE65" s="12">
        <f>IFERROR(VLOOKUP(A65,[1]Sheet!$A:$AE,31,0),0)</f>
        <v>0</v>
      </c>
      <c r="AF65" s="12">
        <f>IFERROR(VLOOKUP(A65,[1]Sheet!$A:$AF,32,0),0)</f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104</v>
      </c>
      <c r="B66" s="1" t="s">
        <v>43</v>
      </c>
      <c r="C66" s="1">
        <v>111</v>
      </c>
      <c r="D66" s="1"/>
      <c r="E66" s="1">
        <v>3</v>
      </c>
      <c r="F66" s="1">
        <v>108</v>
      </c>
      <c r="G66" s="7">
        <v>1</v>
      </c>
      <c r="H66" s="1">
        <v>180</v>
      </c>
      <c r="I66" s="1" t="s">
        <v>34</v>
      </c>
      <c r="J66" s="1">
        <v>3</v>
      </c>
      <c r="K66" s="1">
        <f t="shared" si="16"/>
        <v>0</v>
      </c>
      <c r="L66" s="1"/>
      <c r="M66" s="1"/>
      <c r="N66" s="1"/>
      <c r="O66" s="1">
        <f t="shared" si="3"/>
        <v>0.6</v>
      </c>
      <c r="P66" s="5"/>
      <c r="Q66" s="5"/>
      <c r="R66" s="1"/>
      <c r="S66" s="1">
        <f t="shared" si="4"/>
        <v>180</v>
      </c>
      <c r="T66" s="1">
        <f t="shared" si="5"/>
        <v>180</v>
      </c>
      <c r="U66" s="1">
        <v>0.6</v>
      </c>
      <c r="V66" s="1">
        <v>0.6</v>
      </c>
      <c r="W66" s="1">
        <v>0</v>
      </c>
      <c r="X66" s="1">
        <v>9.6</v>
      </c>
      <c r="Y66" s="1">
        <v>0</v>
      </c>
      <c r="Z66" s="17" t="s">
        <v>57</v>
      </c>
      <c r="AA66" s="1">
        <f t="shared" si="17"/>
        <v>0</v>
      </c>
      <c r="AB66" s="7">
        <v>3</v>
      </c>
      <c r="AC66" s="22">
        <f t="shared" ref="AC66:AC73" si="25">MROUND(P66,AB66)/AB66</f>
        <v>0</v>
      </c>
      <c r="AD66" s="23">
        <f t="shared" ref="AD66:AD73" si="26">AC66*AB66*G66</f>
        <v>0</v>
      </c>
      <c r="AE66" s="1">
        <f>IFERROR(VLOOKUP(A66,[1]Sheet!$A:$AE,31,0),0)</f>
        <v>0</v>
      </c>
      <c r="AF66" s="1">
        <f>IFERROR(VLOOKUP(A66,[1]Sheet!$A:$AF,32,0),0)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105</v>
      </c>
      <c r="B67" s="1" t="s">
        <v>33</v>
      </c>
      <c r="C67" s="1">
        <v>244</v>
      </c>
      <c r="D67" s="1">
        <v>84</v>
      </c>
      <c r="E67" s="1">
        <v>70</v>
      </c>
      <c r="F67" s="1">
        <v>246</v>
      </c>
      <c r="G67" s="7">
        <v>0.25</v>
      </c>
      <c r="H67" s="1">
        <v>180</v>
      </c>
      <c r="I67" s="1" t="s">
        <v>34</v>
      </c>
      <c r="J67" s="1">
        <v>80</v>
      </c>
      <c r="K67" s="1">
        <f t="shared" ref="K67:K79" si="27">E67-J67</f>
        <v>-10</v>
      </c>
      <c r="L67" s="1"/>
      <c r="M67" s="1"/>
      <c r="N67" s="1"/>
      <c r="O67" s="1">
        <f t="shared" si="3"/>
        <v>14</v>
      </c>
      <c r="P67" s="5"/>
      <c r="Q67" s="5"/>
      <c r="R67" s="1"/>
      <c r="S67" s="1">
        <f t="shared" si="4"/>
        <v>17.571428571428573</v>
      </c>
      <c r="T67" s="1">
        <f t="shared" si="5"/>
        <v>17.571428571428573</v>
      </c>
      <c r="U67" s="1">
        <v>22.8</v>
      </c>
      <c r="V67" s="1">
        <v>23.6</v>
      </c>
      <c r="W67" s="1">
        <v>21.4</v>
      </c>
      <c r="X67" s="1">
        <v>22.6</v>
      </c>
      <c r="Y67" s="1">
        <v>23.2</v>
      </c>
      <c r="Z67" s="1"/>
      <c r="AA67" s="1">
        <f t="shared" si="17"/>
        <v>0</v>
      </c>
      <c r="AB67" s="7">
        <v>12</v>
      </c>
      <c r="AC67" s="22">
        <f t="shared" si="25"/>
        <v>0</v>
      </c>
      <c r="AD67" s="23">
        <f t="shared" si="26"/>
        <v>0</v>
      </c>
      <c r="AE67" s="1">
        <f>IFERROR(VLOOKUP(A67,[1]Sheet!$A:$AE,31,0),0)</f>
        <v>0</v>
      </c>
      <c r="AF67" s="1">
        <f>IFERROR(VLOOKUP(A67,[1]Sheet!$A:$AF,32,0),0)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106</v>
      </c>
      <c r="B68" s="1" t="s">
        <v>33</v>
      </c>
      <c r="C68" s="1">
        <v>228</v>
      </c>
      <c r="D68" s="1">
        <v>120</v>
      </c>
      <c r="E68" s="1">
        <v>87</v>
      </c>
      <c r="F68" s="1">
        <v>231</v>
      </c>
      <c r="G68" s="7">
        <v>0.3</v>
      </c>
      <c r="H68" s="1">
        <v>180</v>
      </c>
      <c r="I68" s="1" t="s">
        <v>34</v>
      </c>
      <c r="J68" s="1">
        <v>93</v>
      </c>
      <c r="K68" s="1">
        <f t="shared" si="27"/>
        <v>-6</v>
      </c>
      <c r="L68" s="1"/>
      <c r="M68" s="1"/>
      <c r="N68" s="1"/>
      <c r="O68" s="1">
        <f t="shared" ref="O68:O79" si="28">E68/5</f>
        <v>17.399999999999999</v>
      </c>
      <c r="P68" s="5">
        <f>16*O68-F68</f>
        <v>47.399999999999977</v>
      </c>
      <c r="Q68" s="5"/>
      <c r="R68" s="1"/>
      <c r="S68" s="1">
        <f t="shared" ref="S68:S79" si="29">(F68+P68)/O68</f>
        <v>16</v>
      </c>
      <c r="T68" s="1">
        <f t="shared" ref="T68:T79" si="30">F68/O68</f>
        <v>13.275862068965518</v>
      </c>
      <c r="U68" s="1">
        <v>22.2</v>
      </c>
      <c r="V68" s="1">
        <v>21.4</v>
      </c>
      <c r="W68" s="1">
        <v>15.2</v>
      </c>
      <c r="X68" s="1">
        <v>25.8</v>
      </c>
      <c r="Y68" s="1">
        <v>28.6</v>
      </c>
      <c r="Z68" s="1"/>
      <c r="AA68" s="1">
        <f t="shared" si="17"/>
        <v>14.219999999999994</v>
      </c>
      <c r="AB68" s="7">
        <v>12</v>
      </c>
      <c r="AC68" s="22">
        <f t="shared" si="25"/>
        <v>4</v>
      </c>
      <c r="AD68" s="23">
        <f t="shared" si="26"/>
        <v>14.399999999999999</v>
      </c>
      <c r="AE68" s="1">
        <f>IFERROR(VLOOKUP(A68,[1]Sheet!$A:$AE,31,0),0)</f>
        <v>0</v>
      </c>
      <c r="AF68" s="1">
        <f>IFERROR(VLOOKUP(A68,[1]Sheet!$A:$AF,32,0),0)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107</v>
      </c>
      <c r="B69" s="1" t="s">
        <v>43</v>
      </c>
      <c r="C69" s="1">
        <v>45</v>
      </c>
      <c r="D69" s="1">
        <v>81</v>
      </c>
      <c r="E69" s="1">
        <v>28.8</v>
      </c>
      <c r="F69" s="1">
        <v>91.8</v>
      </c>
      <c r="G69" s="7">
        <v>1</v>
      </c>
      <c r="H69" s="1">
        <v>180</v>
      </c>
      <c r="I69" s="1" t="s">
        <v>34</v>
      </c>
      <c r="J69" s="1">
        <v>28.3</v>
      </c>
      <c r="K69" s="1">
        <f t="shared" si="27"/>
        <v>0.5</v>
      </c>
      <c r="L69" s="1"/>
      <c r="M69" s="1"/>
      <c r="N69" s="1"/>
      <c r="O69" s="1">
        <f t="shared" si="28"/>
        <v>5.76</v>
      </c>
      <c r="P69" s="5"/>
      <c r="Q69" s="5"/>
      <c r="R69" s="1"/>
      <c r="S69" s="1">
        <f t="shared" si="29"/>
        <v>15.9375</v>
      </c>
      <c r="T69" s="1">
        <f t="shared" si="30"/>
        <v>15.9375</v>
      </c>
      <c r="U69" s="1">
        <v>8.64</v>
      </c>
      <c r="V69" s="1">
        <v>9.7200000000000006</v>
      </c>
      <c r="W69" s="1">
        <v>7.92</v>
      </c>
      <c r="X69" s="1">
        <v>12.24</v>
      </c>
      <c r="Y69" s="1">
        <v>14.36</v>
      </c>
      <c r="Z69" s="1"/>
      <c r="AA69" s="1">
        <f t="shared" si="17"/>
        <v>0</v>
      </c>
      <c r="AB69" s="7">
        <v>1.8</v>
      </c>
      <c r="AC69" s="22">
        <f t="shared" si="25"/>
        <v>0</v>
      </c>
      <c r="AD69" s="23">
        <f t="shared" si="26"/>
        <v>0</v>
      </c>
      <c r="AE69" s="1">
        <f>IFERROR(VLOOKUP(A69,[1]Sheet!$A:$AE,31,0),0)</f>
        <v>0</v>
      </c>
      <c r="AF69" s="1">
        <f>IFERROR(VLOOKUP(A69,[1]Sheet!$A:$AF,32,0),0)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33</v>
      </c>
      <c r="C70" s="1">
        <v>374</v>
      </c>
      <c r="D70" s="1"/>
      <c r="E70" s="1">
        <v>69</v>
      </c>
      <c r="F70" s="1">
        <v>272</v>
      </c>
      <c r="G70" s="7">
        <v>0.3</v>
      </c>
      <c r="H70" s="1">
        <v>180</v>
      </c>
      <c r="I70" s="1" t="s">
        <v>34</v>
      </c>
      <c r="J70" s="1">
        <v>71</v>
      </c>
      <c r="K70" s="1">
        <f t="shared" si="27"/>
        <v>-2</v>
      </c>
      <c r="L70" s="1"/>
      <c r="M70" s="1"/>
      <c r="N70" s="1"/>
      <c r="O70" s="1">
        <f t="shared" si="28"/>
        <v>13.8</v>
      </c>
      <c r="P70" s="5"/>
      <c r="Q70" s="5"/>
      <c r="R70" s="1"/>
      <c r="S70" s="1">
        <f t="shared" si="29"/>
        <v>19.710144927536231</v>
      </c>
      <c r="T70" s="1">
        <f t="shared" si="30"/>
        <v>19.710144927536231</v>
      </c>
      <c r="U70" s="1">
        <v>18.2</v>
      </c>
      <c r="V70" s="1">
        <v>22.2</v>
      </c>
      <c r="W70" s="1">
        <v>14.6</v>
      </c>
      <c r="X70" s="1">
        <v>18</v>
      </c>
      <c r="Y70" s="1">
        <v>20.6</v>
      </c>
      <c r="Z70" s="15" t="s">
        <v>36</v>
      </c>
      <c r="AA70" s="1">
        <f t="shared" ref="AA70:AA79" si="31">P70*G70</f>
        <v>0</v>
      </c>
      <c r="AB70" s="7">
        <v>12</v>
      </c>
      <c r="AC70" s="22">
        <f t="shared" si="25"/>
        <v>0</v>
      </c>
      <c r="AD70" s="23">
        <f t="shared" si="26"/>
        <v>0</v>
      </c>
      <c r="AE70" s="1">
        <f>IFERROR(VLOOKUP(A70,[1]Sheet!$A:$AE,31,0),0)</f>
        <v>0</v>
      </c>
      <c r="AF70" s="1">
        <f>IFERROR(VLOOKUP(A70,[1]Sheet!$A:$AF,32,0),0)</f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33</v>
      </c>
      <c r="C71" s="1">
        <v>56</v>
      </c>
      <c r="D71" s="1">
        <v>84</v>
      </c>
      <c r="E71" s="1">
        <v>15</v>
      </c>
      <c r="F71" s="1">
        <v>111</v>
      </c>
      <c r="G71" s="7">
        <v>0.2</v>
      </c>
      <c r="H71" s="1">
        <v>365</v>
      </c>
      <c r="I71" s="1" t="s">
        <v>34</v>
      </c>
      <c r="J71" s="1">
        <v>15</v>
      </c>
      <c r="K71" s="1">
        <f t="shared" si="27"/>
        <v>0</v>
      </c>
      <c r="L71" s="1"/>
      <c r="M71" s="1"/>
      <c r="N71" s="1"/>
      <c r="O71" s="1">
        <f t="shared" si="28"/>
        <v>3</v>
      </c>
      <c r="P71" s="5"/>
      <c r="Q71" s="5"/>
      <c r="R71" s="1"/>
      <c r="S71" s="1">
        <f t="shared" si="29"/>
        <v>37</v>
      </c>
      <c r="T71" s="1">
        <f t="shared" si="30"/>
        <v>37</v>
      </c>
      <c r="U71" s="1">
        <v>9</v>
      </c>
      <c r="V71" s="1">
        <v>10</v>
      </c>
      <c r="W71" s="1">
        <v>8.8000000000000007</v>
      </c>
      <c r="X71" s="1">
        <v>8.8000000000000007</v>
      </c>
      <c r="Y71" s="1">
        <v>9</v>
      </c>
      <c r="Z71" s="15" t="s">
        <v>36</v>
      </c>
      <c r="AA71" s="1">
        <f t="shared" si="31"/>
        <v>0</v>
      </c>
      <c r="AB71" s="7">
        <v>6</v>
      </c>
      <c r="AC71" s="22">
        <f t="shared" si="25"/>
        <v>0</v>
      </c>
      <c r="AD71" s="23">
        <f t="shared" si="26"/>
        <v>0</v>
      </c>
      <c r="AE71" s="1">
        <f>IFERROR(VLOOKUP(A71,[1]Sheet!$A:$AE,31,0),0)</f>
        <v>0</v>
      </c>
      <c r="AF71" s="1">
        <f>IFERROR(VLOOKUP(A71,[1]Sheet!$A:$AF,32,0),0)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33</v>
      </c>
      <c r="C72" s="1">
        <v>121</v>
      </c>
      <c r="D72" s="1">
        <v>54</v>
      </c>
      <c r="E72" s="1">
        <v>29</v>
      </c>
      <c r="F72" s="1">
        <v>122</v>
      </c>
      <c r="G72" s="7">
        <v>0.2</v>
      </c>
      <c r="H72" s="1">
        <v>365</v>
      </c>
      <c r="I72" s="1" t="s">
        <v>34</v>
      </c>
      <c r="J72" s="1">
        <v>29</v>
      </c>
      <c r="K72" s="1">
        <f t="shared" si="27"/>
        <v>0</v>
      </c>
      <c r="L72" s="1"/>
      <c r="M72" s="1"/>
      <c r="N72" s="1"/>
      <c r="O72" s="1">
        <f t="shared" si="28"/>
        <v>5.8</v>
      </c>
      <c r="P72" s="5"/>
      <c r="Q72" s="5"/>
      <c r="R72" s="1"/>
      <c r="S72" s="1">
        <f t="shared" si="29"/>
        <v>21.03448275862069</v>
      </c>
      <c r="T72" s="1">
        <f t="shared" si="30"/>
        <v>21.03448275862069</v>
      </c>
      <c r="U72" s="1">
        <v>10.8</v>
      </c>
      <c r="V72" s="1">
        <v>9.8000000000000007</v>
      </c>
      <c r="W72" s="1">
        <v>13.2</v>
      </c>
      <c r="X72" s="1">
        <v>0</v>
      </c>
      <c r="Y72" s="1">
        <v>16.2</v>
      </c>
      <c r="Z72" s="15" t="s">
        <v>36</v>
      </c>
      <c r="AA72" s="1">
        <f t="shared" si="31"/>
        <v>0</v>
      </c>
      <c r="AB72" s="7">
        <v>6</v>
      </c>
      <c r="AC72" s="22">
        <f t="shared" si="25"/>
        <v>0</v>
      </c>
      <c r="AD72" s="23">
        <f t="shared" si="26"/>
        <v>0</v>
      </c>
      <c r="AE72" s="1">
        <f>IFERROR(VLOOKUP(A72,[1]Sheet!$A:$AE,31,0),0)</f>
        <v>0</v>
      </c>
      <c r="AF72" s="1">
        <f>IFERROR(VLOOKUP(A72,[1]Sheet!$A:$AF,32,0),0)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111</v>
      </c>
      <c r="B73" s="1" t="s">
        <v>33</v>
      </c>
      <c r="C73" s="1">
        <v>38</v>
      </c>
      <c r="D73" s="1">
        <v>28</v>
      </c>
      <c r="E73" s="1">
        <v>14</v>
      </c>
      <c r="F73" s="1">
        <v>47</v>
      </c>
      <c r="G73" s="7">
        <v>0.3</v>
      </c>
      <c r="H73" s="1">
        <v>180</v>
      </c>
      <c r="I73" s="1" t="s">
        <v>34</v>
      </c>
      <c r="J73" s="1">
        <v>14</v>
      </c>
      <c r="K73" s="1">
        <f t="shared" si="27"/>
        <v>0</v>
      </c>
      <c r="L73" s="1"/>
      <c r="M73" s="1"/>
      <c r="N73" s="1"/>
      <c r="O73" s="1">
        <f t="shared" si="28"/>
        <v>2.8</v>
      </c>
      <c r="P73" s="5"/>
      <c r="Q73" s="5"/>
      <c r="R73" s="1"/>
      <c r="S73" s="1">
        <f t="shared" si="29"/>
        <v>16.785714285714288</v>
      </c>
      <c r="T73" s="1">
        <f t="shared" si="30"/>
        <v>16.785714285714288</v>
      </c>
      <c r="U73" s="1">
        <v>3.8</v>
      </c>
      <c r="V73" s="1">
        <v>4.4000000000000004</v>
      </c>
      <c r="W73" s="1">
        <v>2</v>
      </c>
      <c r="X73" s="1">
        <v>6.4</v>
      </c>
      <c r="Y73" s="1">
        <v>6.4</v>
      </c>
      <c r="Z73" s="15" t="s">
        <v>36</v>
      </c>
      <c r="AA73" s="1">
        <f t="shared" si="31"/>
        <v>0</v>
      </c>
      <c r="AB73" s="7">
        <v>14</v>
      </c>
      <c r="AC73" s="22">
        <f t="shared" si="25"/>
        <v>0</v>
      </c>
      <c r="AD73" s="23">
        <f t="shared" si="26"/>
        <v>0</v>
      </c>
      <c r="AE73" s="1">
        <f>IFERROR(VLOOKUP(A73,[1]Sheet!$A:$AE,31,0),0)</f>
        <v>0</v>
      </c>
      <c r="AF73" s="1">
        <f>IFERROR(VLOOKUP(A73,[1]Sheet!$A:$AF,32,0),0)</f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8" t="s">
        <v>112</v>
      </c>
      <c r="B74" s="18" t="s">
        <v>33</v>
      </c>
      <c r="C74" s="18"/>
      <c r="D74" s="18"/>
      <c r="E74" s="18"/>
      <c r="F74" s="18"/>
      <c r="G74" s="19">
        <v>0</v>
      </c>
      <c r="H74" s="18" t="e">
        <v>#N/A</v>
      </c>
      <c r="I74" s="18" t="s">
        <v>34</v>
      </c>
      <c r="J74" s="18"/>
      <c r="K74" s="18">
        <f t="shared" si="27"/>
        <v>0</v>
      </c>
      <c r="L74" s="18"/>
      <c r="M74" s="18"/>
      <c r="N74" s="18"/>
      <c r="O74" s="18">
        <f t="shared" si="28"/>
        <v>0</v>
      </c>
      <c r="P74" s="20"/>
      <c r="Q74" s="20"/>
      <c r="R74" s="18"/>
      <c r="S74" s="18" t="e">
        <f t="shared" si="29"/>
        <v>#DIV/0!</v>
      </c>
      <c r="T74" s="18" t="e">
        <f t="shared" si="30"/>
        <v>#DIV/0!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 t="s">
        <v>50</v>
      </c>
      <c r="AA74" s="18">
        <f t="shared" si="31"/>
        <v>0</v>
      </c>
      <c r="AB74" s="19">
        <v>0</v>
      </c>
      <c r="AC74" s="28"/>
      <c r="AD74" s="29"/>
      <c r="AE74" s="18">
        <f>IFERROR(VLOOKUP(A74,[1]Sheet!$A:$AE,31,0),0)</f>
        <v>0</v>
      </c>
      <c r="AF74" s="18">
        <f>IFERROR(VLOOKUP(A74,[1]Sheet!$A:$AF,32,0),0)</f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113</v>
      </c>
      <c r="B75" s="1" t="s">
        <v>33</v>
      </c>
      <c r="C75" s="1">
        <v>330</v>
      </c>
      <c r="D75" s="1">
        <v>180</v>
      </c>
      <c r="E75" s="1">
        <v>131</v>
      </c>
      <c r="F75" s="1">
        <v>340</v>
      </c>
      <c r="G75" s="7">
        <v>0.25</v>
      </c>
      <c r="H75" s="1">
        <v>180</v>
      </c>
      <c r="I75" s="1" t="s">
        <v>34</v>
      </c>
      <c r="J75" s="1">
        <v>138</v>
      </c>
      <c r="K75" s="1">
        <f t="shared" si="27"/>
        <v>-7</v>
      </c>
      <c r="L75" s="1"/>
      <c r="M75" s="1"/>
      <c r="N75" s="1"/>
      <c r="O75" s="1">
        <f t="shared" si="28"/>
        <v>26.2</v>
      </c>
      <c r="P75" s="5">
        <f t="shared" ref="P75:P78" si="32">16*O75-F75</f>
        <v>79.199999999999989</v>
      </c>
      <c r="Q75" s="5"/>
      <c r="R75" s="1"/>
      <c r="S75" s="1">
        <f t="shared" si="29"/>
        <v>16</v>
      </c>
      <c r="T75" s="1">
        <f t="shared" si="30"/>
        <v>12.977099236641221</v>
      </c>
      <c r="U75" s="1">
        <v>33.200000000000003</v>
      </c>
      <c r="V75" s="1">
        <v>33.4</v>
      </c>
      <c r="W75" s="1">
        <v>40</v>
      </c>
      <c r="X75" s="1">
        <v>47.4</v>
      </c>
      <c r="Y75" s="1">
        <v>39</v>
      </c>
      <c r="Z75" s="1"/>
      <c r="AA75" s="1">
        <f t="shared" si="31"/>
        <v>19.799999999999997</v>
      </c>
      <c r="AB75" s="7">
        <v>12</v>
      </c>
      <c r="AC75" s="22">
        <f t="shared" ref="AC75:AC79" si="33">MROUND(P75,AB75)/AB75</f>
        <v>7</v>
      </c>
      <c r="AD75" s="23">
        <f t="shared" ref="AD75:AD79" si="34">AC75*AB75*G75</f>
        <v>21</v>
      </c>
      <c r="AE75" s="1">
        <f>IFERROR(VLOOKUP(A75,[1]Sheet!$A:$AE,31,0),0)</f>
        <v>0</v>
      </c>
      <c r="AF75" s="1">
        <f>IFERROR(VLOOKUP(A75,[1]Sheet!$A:$AF,32,0),0)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114</v>
      </c>
      <c r="B76" s="1" t="s">
        <v>33</v>
      </c>
      <c r="C76" s="1">
        <v>351</v>
      </c>
      <c r="D76" s="1">
        <v>192</v>
      </c>
      <c r="E76" s="1">
        <v>155</v>
      </c>
      <c r="F76" s="1">
        <v>351</v>
      </c>
      <c r="G76" s="7">
        <v>0.25</v>
      </c>
      <c r="H76" s="1">
        <v>180</v>
      </c>
      <c r="I76" s="1" t="s">
        <v>47</v>
      </c>
      <c r="J76" s="1">
        <v>161</v>
      </c>
      <c r="K76" s="1">
        <f t="shared" si="27"/>
        <v>-6</v>
      </c>
      <c r="L76" s="1"/>
      <c r="M76" s="1"/>
      <c r="N76" s="1"/>
      <c r="O76" s="1">
        <f t="shared" si="28"/>
        <v>31</v>
      </c>
      <c r="P76" s="5">
        <f t="shared" si="32"/>
        <v>145</v>
      </c>
      <c r="Q76" s="5"/>
      <c r="R76" s="1"/>
      <c r="S76" s="1">
        <f t="shared" si="29"/>
        <v>16</v>
      </c>
      <c r="T76" s="1">
        <f t="shared" si="30"/>
        <v>11.32258064516129</v>
      </c>
      <c r="U76" s="1">
        <v>38.200000000000003</v>
      </c>
      <c r="V76" s="1">
        <v>37</v>
      </c>
      <c r="W76" s="1">
        <v>45</v>
      </c>
      <c r="X76" s="1">
        <v>51.6</v>
      </c>
      <c r="Y76" s="1">
        <v>42.8</v>
      </c>
      <c r="Z76" s="1"/>
      <c r="AA76" s="1">
        <f t="shared" si="31"/>
        <v>36.25</v>
      </c>
      <c r="AB76" s="7">
        <v>12</v>
      </c>
      <c r="AC76" s="22">
        <f>MROUND(P76,AB76*AE76)/AB76</f>
        <v>14</v>
      </c>
      <c r="AD76" s="23">
        <f t="shared" si="34"/>
        <v>42</v>
      </c>
      <c r="AE76" s="1">
        <f>IFERROR(VLOOKUP(A76,[1]Sheet!$A:$AE,31,0),0)</f>
        <v>14</v>
      </c>
      <c r="AF76" s="1">
        <f>IFERROR(VLOOKUP(A76,[1]Sheet!$A:$AF,32,0),0)</f>
        <v>70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115</v>
      </c>
      <c r="B77" s="1" t="s">
        <v>43</v>
      </c>
      <c r="C77" s="1">
        <v>37.799999999999997</v>
      </c>
      <c r="D77" s="1"/>
      <c r="E77" s="1">
        <v>13.5</v>
      </c>
      <c r="F77" s="1">
        <v>21.6</v>
      </c>
      <c r="G77" s="7">
        <v>1</v>
      </c>
      <c r="H77" s="1">
        <v>180</v>
      </c>
      <c r="I77" s="1" t="s">
        <v>34</v>
      </c>
      <c r="J77" s="1">
        <v>13.5</v>
      </c>
      <c r="K77" s="1">
        <f t="shared" si="27"/>
        <v>0</v>
      </c>
      <c r="L77" s="1"/>
      <c r="M77" s="1"/>
      <c r="N77" s="1"/>
      <c r="O77" s="1">
        <f t="shared" si="28"/>
        <v>2.7</v>
      </c>
      <c r="P77" s="5">
        <f t="shared" si="32"/>
        <v>21.6</v>
      </c>
      <c r="Q77" s="5"/>
      <c r="R77" s="1"/>
      <c r="S77" s="1">
        <f t="shared" si="29"/>
        <v>16</v>
      </c>
      <c r="T77" s="1">
        <f t="shared" si="30"/>
        <v>8</v>
      </c>
      <c r="U77" s="1">
        <v>1.62</v>
      </c>
      <c r="V77" s="1">
        <v>2.7</v>
      </c>
      <c r="W77" s="1">
        <v>3.24</v>
      </c>
      <c r="X77" s="1">
        <v>4.8600000000000003</v>
      </c>
      <c r="Y77" s="1">
        <v>7.56</v>
      </c>
      <c r="Z77" s="1"/>
      <c r="AA77" s="1">
        <f t="shared" si="31"/>
        <v>21.6</v>
      </c>
      <c r="AB77" s="7">
        <v>2.7</v>
      </c>
      <c r="AC77" s="22">
        <f t="shared" si="33"/>
        <v>8</v>
      </c>
      <c r="AD77" s="23">
        <f t="shared" si="34"/>
        <v>21.6</v>
      </c>
      <c r="AE77" s="1">
        <f>IFERROR(VLOOKUP(A77,[1]Sheet!$A:$AE,31,0),0)</f>
        <v>0</v>
      </c>
      <c r="AF77" s="1">
        <f>IFERROR(VLOOKUP(A77,[1]Sheet!$A:$AF,32,0),0)</f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116</v>
      </c>
      <c r="B78" s="1" t="s">
        <v>43</v>
      </c>
      <c r="C78" s="1">
        <v>140</v>
      </c>
      <c r="D78" s="1">
        <v>560</v>
      </c>
      <c r="E78" s="1">
        <v>230</v>
      </c>
      <c r="F78" s="1">
        <v>445</v>
      </c>
      <c r="G78" s="7">
        <v>1</v>
      </c>
      <c r="H78" s="1">
        <v>180</v>
      </c>
      <c r="I78" s="1" t="s">
        <v>47</v>
      </c>
      <c r="J78" s="1">
        <v>241</v>
      </c>
      <c r="K78" s="1">
        <f t="shared" si="27"/>
        <v>-11</v>
      </c>
      <c r="L78" s="1"/>
      <c r="M78" s="1"/>
      <c r="N78" s="1"/>
      <c r="O78" s="1">
        <f t="shared" si="28"/>
        <v>46</v>
      </c>
      <c r="P78" s="5">
        <f t="shared" si="32"/>
        <v>291</v>
      </c>
      <c r="Q78" s="5"/>
      <c r="R78" s="1"/>
      <c r="S78" s="1">
        <f t="shared" si="29"/>
        <v>16</v>
      </c>
      <c r="T78" s="1">
        <f t="shared" si="30"/>
        <v>9.6739130434782616</v>
      </c>
      <c r="U78" s="1">
        <v>46</v>
      </c>
      <c r="V78" s="1">
        <v>43</v>
      </c>
      <c r="W78" s="1">
        <v>37</v>
      </c>
      <c r="X78" s="1">
        <v>51</v>
      </c>
      <c r="Y78" s="1">
        <v>47</v>
      </c>
      <c r="Z78" s="1"/>
      <c r="AA78" s="1">
        <f t="shared" si="31"/>
        <v>291</v>
      </c>
      <c r="AB78" s="7">
        <v>5</v>
      </c>
      <c r="AC78" s="22">
        <f>MROUND(P78,AB78*AE78)/AB78</f>
        <v>60</v>
      </c>
      <c r="AD78" s="23">
        <f t="shared" si="34"/>
        <v>300</v>
      </c>
      <c r="AE78" s="1">
        <f>IFERROR(VLOOKUP(A78,[1]Sheet!$A:$AE,31,0),0)</f>
        <v>12</v>
      </c>
      <c r="AF78" s="1">
        <f>IFERROR(VLOOKUP(A78,[1]Sheet!$A:$AF,32,0),0)</f>
        <v>84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33</v>
      </c>
      <c r="C79" s="1">
        <v>896</v>
      </c>
      <c r="D79" s="1"/>
      <c r="E79" s="1">
        <v>75</v>
      </c>
      <c r="F79" s="1">
        <v>776</v>
      </c>
      <c r="G79" s="7">
        <v>0.14000000000000001</v>
      </c>
      <c r="H79" s="1">
        <v>180</v>
      </c>
      <c r="I79" s="1" t="s">
        <v>34</v>
      </c>
      <c r="J79" s="1">
        <v>75</v>
      </c>
      <c r="K79" s="1">
        <f t="shared" si="27"/>
        <v>0</v>
      </c>
      <c r="L79" s="1"/>
      <c r="M79" s="1"/>
      <c r="N79" s="1"/>
      <c r="O79" s="1">
        <f t="shared" si="28"/>
        <v>15</v>
      </c>
      <c r="P79" s="5"/>
      <c r="Q79" s="5"/>
      <c r="R79" s="1"/>
      <c r="S79" s="1">
        <f t="shared" si="29"/>
        <v>51.733333333333334</v>
      </c>
      <c r="T79" s="1">
        <f t="shared" si="30"/>
        <v>51.733333333333334</v>
      </c>
      <c r="U79" s="1">
        <v>37</v>
      </c>
      <c r="V79" s="1">
        <v>66.400000000000006</v>
      </c>
      <c r="W79" s="1">
        <v>38.6</v>
      </c>
      <c r="X79" s="1">
        <v>56.4</v>
      </c>
      <c r="Y79" s="1">
        <v>44.2</v>
      </c>
      <c r="Z79" s="15" t="s">
        <v>36</v>
      </c>
      <c r="AA79" s="1">
        <f t="shared" si="31"/>
        <v>0</v>
      </c>
      <c r="AB79" s="7">
        <v>22</v>
      </c>
      <c r="AC79" s="22">
        <f t="shared" si="33"/>
        <v>0</v>
      </c>
      <c r="AD79" s="23">
        <f t="shared" si="34"/>
        <v>0</v>
      </c>
      <c r="AE79" s="1">
        <f>IFERROR(VLOOKUP(A79,[1]Sheet!$A:$AE,31,0),0)</f>
        <v>0</v>
      </c>
      <c r="AF79" s="1">
        <f>IFERROR(VLOOKUP(A79,[1]Sheet!$A:$AF,32,0),0)</f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7"/>
      <c r="AC80" s="22"/>
      <c r="AD80" s="23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7"/>
      <c r="AC81" s="22"/>
      <c r="AD81" s="23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7"/>
      <c r="AC82" s="22"/>
      <c r="AD82" s="23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7"/>
      <c r="AC83" s="22"/>
      <c r="AD83" s="23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7"/>
      <c r="AC84" s="22"/>
      <c r="AD84" s="23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7"/>
      <c r="AC85" s="22"/>
      <c r="AD85" s="23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7"/>
      <c r="AC86" s="22"/>
      <c r="AD86" s="23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7"/>
      <c r="AC87" s="22"/>
      <c r="AD87" s="23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7"/>
      <c r="AC88" s="22"/>
      <c r="AD88" s="23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7"/>
      <c r="AC89" s="22"/>
      <c r="AD89" s="23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7"/>
      <c r="AC90" s="22"/>
      <c r="AD90" s="23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7"/>
      <c r="AC91" s="22"/>
      <c r="AD91" s="23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7"/>
      <c r="AC92" s="22"/>
      <c r="AD92" s="23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7"/>
      <c r="AC93" s="22"/>
      <c r="AD93" s="23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7"/>
      <c r="AC94" s="22"/>
      <c r="AD94" s="23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7"/>
      <c r="AC95" s="22"/>
      <c r="AD95" s="23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7"/>
      <c r="AC96" s="22"/>
      <c r="AD96" s="23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7"/>
      <c r="AC97" s="22"/>
      <c r="AD97" s="23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7"/>
      <c r="AC98" s="22"/>
      <c r="AD98" s="23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7"/>
      <c r="AC99" s="22"/>
      <c r="AD99" s="23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7"/>
      <c r="AC100" s="22"/>
      <c r="AD100" s="23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7"/>
      <c r="AC101" s="22"/>
      <c r="AD101" s="23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7"/>
      <c r="AC102" s="22"/>
      <c r="AD102" s="23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7"/>
      <c r="AC103" s="22"/>
      <c r="AD103" s="23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7"/>
      <c r="AC104" s="22"/>
      <c r="AD104" s="23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7"/>
      <c r="AC105" s="22"/>
      <c r="AD105" s="23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7"/>
      <c r="AC106" s="22"/>
      <c r="AD106" s="23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7"/>
      <c r="AC107" s="22"/>
      <c r="AD107" s="23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7"/>
      <c r="AC108" s="22"/>
      <c r="AD108" s="23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7"/>
      <c r="AC109" s="22"/>
      <c r="AD109" s="23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7"/>
      <c r="AC110" s="22"/>
      <c r="AD110" s="23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7"/>
      <c r="AC111" s="22"/>
      <c r="AD111" s="23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7"/>
      <c r="AC112" s="22"/>
      <c r="AD112" s="23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7"/>
      <c r="AC113" s="22"/>
      <c r="AD113" s="23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7"/>
      <c r="AC114" s="22"/>
      <c r="AD114" s="23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7"/>
      <c r="AC115" s="22"/>
      <c r="AD115" s="23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7"/>
      <c r="AC116" s="22"/>
      <c r="AD116" s="23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7"/>
      <c r="AC117" s="22"/>
      <c r="AD117" s="23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7"/>
      <c r="AC118" s="22"/>
      <c r="AD118" s="23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7"/>
      <c r="AC119" s="22"/>
      <c r="AD119" s="23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7"/>
      <c r="AC120" s="22"/>
      <c r="AD120" s="23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7"/>
      <c r="AC121" s="22"/>
      <c r="AD121" s="23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7"/>
      <c r="AC122" s="22"/>
      <c r="AD122" s="23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7"/>
      <c r="AC123" s="22"/>
      <c r="AD123" s="23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7"/>
      <c r="AC124" s="22"/>
      <c r="AD124" s="23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7"/>
      <c r="AC125" s="22"/>
      <c r="AD125" s="23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7"/>
      <c r="AC126" s="22"/>
      <c r="AD126" s="23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7"/>
      <c r="AC127" s="22"/>
      <c r="AD127" s="23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7"/>
      <c r="AC128" s="22"/>
      <c r="AD128" s="23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7"/>
      <c r="AC129" s="22"/>
      <c r="AD129" s="23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7"/>
      <c r="AC130" s="22"/>
      <c r="AD130" s="23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7"/>
      <c r="AC131" s="22"/>
      <c r="AD131" s="23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7"/>
      <c r="AC132" s="22"/>
      <c r="AD132" s="23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7"/>
      <c r="AC133" s="22"/>
      <c r="AD133" s="23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7"/>
      <c r="AC134" s="22"/>
      <c r="AD134" s="23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7"/>
      <c r="AC135" s="22"/>
      <c r="AD135" s="23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7"/>
      <c r="AC136" s="22"/>
      <c r="AD136" s="23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7"/>
      <c r="AC137" s="22"/>
      <c r="AD137" s="23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7"/>
      <c r="AC138" s="22"/>
      <c r="AD138" s="23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7"/>
      <c r="AC139" s="22"/>
      <c r="AD139" s="23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7"/>
      <c r="AC140" s="22"/>
      <c r="AD140" s="23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7"/>
      <c r="AC141" s="22"/>
      <c r="AD141" s="23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7"/>
      <c r="AC142" s="22"/>
      <c r="AD142" s="23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7"/>
      <c r="AC143" s="22"/>
      <c r="AD143" s="23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7"/>
      <c r="AC144" s="22"/>
      <c r="AD144" s="23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7"/>
      <c r="AC145" s="22"/>
      <c r="AD145" s="23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7"/>
      <c r="AC146" s="22"/>
      <c r="AD146" s="23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7"/>
      <c r="AC147" s="22"/>
      <c r="AD147" s="23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7"/>
      <c r="AC148" s="22"/>
      <c r="AD148" s="23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7"/>
      <c r="AC149" s="22"/>
      <c r="AD149" s="23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7"/>
      <c r="AC150" s="22"/>
      <c r="AD150" s="23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7"/>
      <c r="AC151" s="22"/>
      <c r="AD151" s="23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7"/>
      <c r="AC152" s="22"/>
      <c r="AD152" s="23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7"/>
      <c r="AC153" s="22"/>
      <c r="AD153" s="23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7"/>
      <c r="AC154" s="22"/>
      <c r="AD154" s="23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7"/>
      <c r="AC155" s="22"/>
      <c r="AD155" s="23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7"/>
      <c r="AC156" s="22"/>
      <c r="AD156" s="23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7"/>
      <c r="AC157" s="22"/>
      <c r="AD157" s="23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7"/>
      <c r="AC158" s="22"/>
      <c r="AD158" s="23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7"/>
      <c r="AC159" s="22"/>
      <c r="AD159" s="23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7"/>
      <c r="AC160" s="22"/>
      <c r="AD160" s="23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7"/>
      <c r="AC161" s="22"/>
      <c r="AD161" s="23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7"/>
      <c r="AC162" s="22"/>
      <c r="AD162" s="23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7"/>
      <c r="AC163" s="22"/>
      <c r="AD163" s="23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7"/>
      <c r="AC164" s="22"/>
      <c r="AD164" s="23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7"/>
      <c r="AC165" s="22"/>
      <c r="AD165" s="23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7"/>
      <c r="AC166" s="22"/>
      <c r="AD166" s="23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7"/>
      <c r="AC167" s="22"/>
      <c r="AD167" s="23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7"/>
      <c r="AC168" s="22"/>
      <c r="AD168" s="23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7"/>
      <c r="AC169" s="22"/>
      <c r="AD169" s="23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7"/>
      <c r="AC170" s="22"/>
      <c r="AD170" s="23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7"/>
      <c r="AC171" s="22"/>
      <c r="AD171" s="23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7"/>
      <c r="AC172" s="22"/>
      <c r="AD172" s="23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7"/>
      <c r="AC173" s="22"/>
      <c r="AD173" s="23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7"/>
      <c r="AC174" s="22"/>
      <c r="AD174" s="23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7"/>
      <c r="AC175" s="22"/>
      <c r="AD175" s="23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7"/>
      <c r="AC176" s="22"/>
      <c r="AD176" s="23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7"/>
      <c r="AC177" s="22"/>
      <c r="AD177" s="23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7"/>
      <c r="AC178" s="22"/>
      <c r="AD178" s="23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7"/>
      <c r="AC179" s="22"/>
      <c r="AD179" s="23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7"/>
      <c r="AC180" s="22"/>
      <c r="AD180" s="23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7"/>
      <c r="AC181" s="22"/>
      <c r="AD181" s="23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7"/>
      <c r="AC182" s="22"/>
      <c r="AD182" s="23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7"/>
      <c r="AC183" s="22"/>
      <c r="AD183" s="23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7"/>
      <c r="AC184" s="22"/>
      <c r="AD184" s="23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7"/>
      <c r="AC185" s="22"/>
      <c r="AD185" s="23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7"/>
      <c r="AC186" s="22"/>
      <c r="AD186" s="23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7"/>
      <c r="AC187" s="22"/>
      <c r="AD187" s="23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7"/>
      <c r="AC188" s="22"/>
      <c r="AD188" s="23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7"/>
      <c r="AC189" s="22"/>
      <c r="AD189" s="23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7"/>
      <c r="AC190" s="22"/>
      <c r="AD190" s="23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7"/>
      <c r="AC191" s="22"/>
      <c r="AD191" s="23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7"/>
      <c r="AC192" s="22"/>
      <c r="AD192" s="23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7"/>
      <c r="AC193" s="22"/>
      <c r="AD193" s="23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7"/>
      <c r="AC194" s="22"/>
      <c r="AD194" s="23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7"/>
      <c r="AC195" s="22"/>
      <c r="AD195" s="23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7"/>
      <c r="AC196" s="22"/>
      <c r="AD196" s="23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7"/>
      <c r="AC197" s="22"/>
      <c r="AD197" s="23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7"/>
      <c r="AC198" s="22"/>
      <c r="AD198" s="23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7"/>
      <c r="AC199" s="22"/>
      <c r="AD199" s="23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7"/>
      <c r="AC200" s="22"/>
      <c r="AD200" s="23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7"/>
      <c r="AC201" s="22"/>
      <c r="AD201" s="23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7"/>
      <c r="AC202" s="22"/>
      <c r="AD202" s="23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7"/>
      <c r="AC203" s="22"/>
      <c r="AD203" s="23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7"/>
      <c r="AC204" s="22"/>
      <c r="AD204" s="23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7"/>
      <c r="AC205" s="22"/>
      <c r="AD205" s="23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7"/>
      <c r="AC206" s="22"/>
      <c r="AD206" s="23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7"/>
      <c r="AC207" s="22"/>
      <c r="AD207" s="23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7"/>
      <c r="AC208" s="22"/>
      <c r="AD208" s="23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7"/>
      <c r="AC209" s="22"/>
      <c r="AD209" s="23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7"/>
      <c r="AC210" s="22"/>
      <c r="AD210" s="23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7"/>
      <c r="AC211" s="22"/>
      <c r="AD211" s="23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7"/>
      <c r="AC212" s="22"/>
      <c r="AD212" s="23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7"/>
      <c r="AC213" s="22"/>
      <c r="AD213" s="23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7"/>
      <c r="AC214" s="22"/>
      <c r="AD214" s="23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7"/>
      <c r="AC215" s="22"/>
      <c r="AD215" s="23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7"/>
      <c r="AC216" s="22"/>
      <c r="AD216" s="23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7"/>
      <c r="AC217" s="22"/>
      <c r="AD217" s="23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7"/>
      <c r="AC218" s="22"/>
      <c r="AD218" s="23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7"/>
      <c r="AC219" s="22"/>
      <c r="AD219" s="23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7"/>
      <c r="AC220" s="22"/>
      <c r="AD220" s="23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7"/>
      <c r="AC221" s="22"/>
      <c r="AD221" s="23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7"/>
      <c r="AC222" s="22"/>
      <c r="AD222" s="23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7"/>
      <c r="AC223" s="22"/>
      <c r="AD223" s="23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7"/>
      <c r="AC224" s="22"/>
      <c r="AD224" s="23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7"/>
      <c r="AC225" s="22"/>
      <c r="AD225" s="23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7"/>
      <c r="AC226" s="22"/>
      <c r="AD226" s="23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7"/>
      <c r="AC227" s="22"/>
      <c r="AD227" s="23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7"/>
      <c r="AC228" s="22"/>
      <c r="AD228" s="23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7"/>
      <c r="AC229" s="22"/>
      <c r="AD229" s="23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7"/>
      <c r="AC230" s="22"/>
      <c r="AD230" s="23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7"/>
      <c r="AC231" s="22"/>
      <c r="AD231" s="23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7"/>
      <c r="AC232" s="22"/>
      <c r="AD232" s="23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7"/>
      <c r="AC233" s="22"/>
      <c r="AD233" s="23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7"/>
      <c r="AC234" s="22"/>
      <c r="AD234" s="23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7"/>
      <c r="AC235" s="22"/>
      <c r="AD235" s="23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7"/>
      <c r="AC236" s="22"/>
      <c r="AD236" s="23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7"/>
      <c r="AC237" s="22"/>
      <c r="AD237" s="23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7"/>
      <c r="AC238" s="22"/>
      <c r="AD238" s="23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7"/>
      <c r="AC239" s="22"/>
      <c r="AD239" s="23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7"/>
      <c r="AC240" s="22"/>
      <c r="AD240" s="23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7"/>
      <c r="AC241" s="22"/>
      <c r="AD241" s="23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7"/>
      <c r="AC242" s="22"/>
      <c r="AD242" s="23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7"/>
      <c r="AC243" s="22"/>
      <c r="AD243" s="23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7"/>
      <c r="AC244" s="22"/>
      <c r="AD244" s="23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7"/>
      <c r="AC245" s="22"/>
      <c r="AD245" s="23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7"/>
      <c r="AC246" s="22"/>
      <c r="AD246" s="23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7"/>
      <c r="AC247" s="22"/>
      <c r="AD247" s="23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7"/>
      <c r="AC248" s="22"/>
      <c r="AD248" s="23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7"/>
      <c r="AC249" s="22"/>
      <c r="AD249" s="23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7"/>
      <c r="AC250" s="22"/>
      <c r="AD250" s="23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7"/>
      <c r="AC251" s="22"/>
      <c r="AD251" s="23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7"/>
      <c r="AC252" s="22"/>
      <c r="AD252" s="23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7"/>
      <c r="AC253" s="22"/>
      <c r="AD253" s="23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7"/>
      <c r="AC254" s="22"/>
      <c r="AD254" s="23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7"/>
      <c r="AC255" s="22"/>
      <c r="AD255" s="23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7"/>
      <c r="AC256" s="22"/>
      <c r="AD256" s="23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7"/>
      <c r="AC257" s="22"/>
      <c r="AD257" s="23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7"/>
      <c r="AC258" s="22"/>
      <c r="AD258" s="23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7"/>
      <c r="AC259" s="22"/>
      <c r="AD259" s="23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7"/>
      <c r="AC260" s="22"/>
      <c r="AD260" s="23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7"/>
      <c r="AC261" s="22"/>
      <c r="AD261" s="23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7"/>
      <c r="AC262" s="22"/>
      <c r="AD262" s="23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7"/>
      <c r="AC263" s="22"/>
      <c r="AD263" s="23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7"/>
      <c r="AC264" s="22"/>
      <c r="AD264" s="23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7"/>
      <c r="AC265" s="22"/>
      <c r="AD265" s="23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7"/>
      <c r="AC266" s="22"/>
      <c r="AD266" s="23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7"/>
      <c r="AC267" s="22"/>
      <c r="AD267" s="23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7"/>
      <c r="AC268" s="22"/>
      <c r="AD268" s="23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7"/>
      <c r="AC269" s="22"/>
      <c r="AD269" s="23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7"/>
      <c r="AC270" s="22"/>
      <c r="AD270" s="23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7"/>
      <c r="AC271" s="22"/>
      <c r="AD271" s="23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7"/>
      <c r="AC272" s="22"/>
      <c r="AD272" s="23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7"/>
      <c r="AC273" s="22"/>
      <c r="AD273" s="23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7"/>
      <c r="AC274" s="22"/>
      <c r="AD274" s="23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7"/>
      <c r="AC275" s="22"/>
      <c r="AD275" s="23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7"/>
      <c r="AC276" s="22"/>
      <c r="AD276" s="23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7"/>
      <c r="AC277" s="22"/>
      <c r="AD277" s="23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7"/>
      <c r="AC278" s="22"/>
      <c r="AD278" s="23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7"/>
      <c r="AC279" s="22"/>
      <c r="AD279" s="23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7"/>
      <c r="AC280" s="22"/>
      <c r="AD280" s="23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7"/>
      <c r="AC281" s="22"/>
      <c r="AD281" s="23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7"/>
      <c r="AC282" s="22"/>
      <c r="AD282" s="23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7"/>
      <c r="AC283" s="22"/>
      <c r="AD283" s="23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7"/>
      <c r="AC284" s="22"/>
      <c r="AD284" s="23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7"/>
      <c r="AC285" s="22"/>
      <c r="AD285" s="23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7"/>
      <c r="AC286" s="22"/>
      <c r="AD286" s="23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7"/>
      <c r="AC287" s="22"/>
      <c r="AD287" s="23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7"/>
      <c r="AC288" s="22"/>
      <c r="AD288" s="23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7"/>
      <c r="AC289" s="22"/>
      <c r="AD289" s="23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7"/>
      <c r="AC290" s="22"/>
      <c r="AD290" s="23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7"/>
      <c r="AC291" s="22"/>
      <c r="AD291" s="23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7"/>
      <c r="AC292" s="22"/>
      <c r="AD292" s="23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7"/>
      <c r="AC293" s="22"/>
      <c r="AD293" s="23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7"/>
      <c r="AC294" s="22"/>
      <c r="AD294" s="23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7"/>
      <c r="AC295" s="22"/>
      <c r="AD295" s="23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7"/>
      <c r="AC296" s="22"/>
      <c r="AD296" s="23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7"/>
      <c r="AC297" s="22"/>
      <c r="AD297" s="23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7"/>
      <c r="AC298" s="22"/>
      <c r="AD298" s="23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7"/>
      <c r="AC299" s="22"/>
      <c r="AD299" s="23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7"/>
      <c r="AC300" s="22"/>
      <c r="AD300" s="23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7"/>
      <c r="AC301" s="22"/>
      <c r="AD301" s="23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7"/>
      <c r="AC302" s="22"/>
      <c r="AD302" s="23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7"/>
      <c r="AC303" s="22"/>
      <c r="AD303" s="23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7"/>
      <c r="AC304" s="22"/>
      <c r="AD304" s="23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7"/>
      <c r="AC305" s="22"/>
      <c r="AD305" s="23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7"/>
      <c r="AC306" s="22"/>
      <c r="AD306" s="23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7"/>
      <c r="AC307" s="22"/>
      <c r="AD307" s="23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7"/>
      <c r="AC308" s="22"/>
      <c r="AD308" s="23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7"/>
      <c r="AC309" s="22"/>
      <c r="AD309" s="23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7"/>
      <c r="AC310" s="22"/>
      <c r="AD310" s="23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7"/>
      <c r="AC311" s="22"/>
      <c r="AD311" s="23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7"/>
      <c r="AC312" s="22"/>
      <c r="AD312" s="23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7"/>
      <c r="AC313" s="22"/>
      <c r="AD313" s="23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7"/>
      <c r="AC314" s="22"/>
      <c r="AD314" s="23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7"/>
      <c r="AC315" s="22"/>
      <c r="AD315" s="23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7"/>
      <c r="AC316" s="22"/>
      <c r="AD316" s="23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7"/>
      <c r="AC317" s="22"/>
      <c r="AD317" s="23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7"/>
      <c r="AC318" s="22"/>
      <c r="AD318" s="23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7"/>
      <c r="AC319" s="22"/>
      <c r="AD319" s="23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7"/>
      <c r="AC320" s="22"/>
      <c r="AD320" s="23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7"/>
      <c r="AC321" s="22"/>
      <c r="AD321" s="23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7"/>
      <c r="AC322" s="22"/>
      <c r="AD322" s="23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7"/>
      <c r="AC323" s="22"/>
      <c r="AD323" s="23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7"/>
      <c r="AC324" s="22"/>
      <c r="AD324" s="23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7"/>
      <c r="AC325" s="22"/>
      <c r="AD325" s="23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7"/>
      <c r="AC326" s="22"/>
      <c r="AD326" s="23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7"/>
      <c r="AC327" s="22"/>
      <c r="AD327" s="23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7"/>
      <c r="AC328" s="22"/>
      <c r="AD328" s="23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7"/>
      <c r="AC329" s="22"/>
      <c r="AD329" s="23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7"/>
      <c r="AC330" s="22"/>
      <c r="AD330" s="23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7"/>
      <c r="AC331" s="22"/>
      <c r="AD331" s="23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7"/>
      <c r="AC332" s="22"/>
      <c r="AD332" s="23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7"/>
      <c r="AC333" s="22"/>
      <c r="AD333" s="23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7"/>
      <c r="AC334" s="22"/>
      <c r="AD334" s="23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7"/>
      <c r="AC335" s="22"/>
      <c r="AD335" s="23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7"/>
      <c r="AC336" s="22"/>
      <c r="AD336" s="23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7"/>
      <c r="AC337" s="22"/>
      <c r="AD337" s="23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7"/>
      <c r="AC338" s="22"/>
      <c r="AD338" s="23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7"/>
      <c r="AC339" s="22"/>
      <c r="AD339" s="23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7"/>
      <c r="AC340" s="22"/>
      <c r="AD340" s="23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7"/>
      <c r="AC341" s="22"/>
      <c r="AD341" s="23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7"/>
      <c r="AC342" s="22"/>
      <c r="AD342" s="23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7"/>
      <c r="AC343" s="22"/>
      <c r="AD343" s="23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7"/>
      <c r="AC344" s="22"/>
      <c r="AD344" s="23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7"/>
      <c r="AC345" s="22"/>
      <c r="AD345" s="23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7"/>
      <c r="AC346" s="22"/>
      <c r="AD346" s="23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7"/>
      <c r="AC347" s="22"/>
      <c r="AD347" s="23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7"/>
      <c r="AC348" s="22"/>
      <c r="AD348" s="23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7"/>
      <c r="AC349" s="22"/>
      <c r="AD349" s="23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7"/>
      <c r="AC350" s="22"/>
      <c r="AD350" s="23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7"/>
      <c r="AC351" s="22"/>
      <c r="AD351" s="23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7"/>
      <c r="AC352" s="22"/>
      <c r="AD352" s="23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7"/>
      <c r="AC353" s="22"/>
      <c r="AD353" s="23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7"/>
      <c r="AC354" s="22"/>
      <c r="AD354" s="23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7"/>
      <c r="AC355" s="22"/>
      <c r="AD355" s="23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7"/>
      <c r="AC356" s="22"/>
      <c r="AD356" s="23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7"/>
      <c r="AC357" s="22"/>
      <c r="AD357" s="23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7"/>
      <c r="AC358" s="22"/>
      <c r="AD358" s="23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7"/>
      <c r="AC359" s="22"/>
      <c r="AD359" s="23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7"/>
      <c r="AC360" s="22"/>
      <c r="AD360" s="23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7"/>
      <c r="AC361" s="22"/>
      <c r="AD361" s="23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7"/>
      <c r="AC362" s="22"/>
      <c r="AD362" s="23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7"/>
      <c r="AC363" s="22"/>
      <c r="AD363" s="23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7"/>
      <c r="AC364" s="22"/>
      <c r="AD364" s="23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7"/>
      <c r="AC365" s="22"/>
      <c r="AD365" s="23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7"/>
      <c r="AC366" s="22"/>
      <c r="AD366" s="23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7"/>
      <c r="AC367" s="22"/>
      <c r="AD367" s="23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7"/>
      <c r="AC368" s="22"/>
      <c r="AD368" s="23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7"/>
      <c r="AC369" s="22"/>
      <c r="AD369" s="23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7"/>
      <c r="AC370" s="22"/>
      <c r="AD370" s="23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7"/>
      <c r="AC371" s="22"/>
      <c r="AD371" s="23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7"/>
      <c r="AC372" s="22"/>
      <c r="AD372" s="23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7"/>
      <c r="AC373" s="22"/>
      <c r="AD373" s="23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7"/>
      <c r="AC374" s="22"/>
      <c r="AD374" s="23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7"/>
      <c r="AC375" s="22"/>
      <c r="AD375" s="23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7"/>
      <c r="AC376" s="22"/>
      <c r="AD376" s="23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7"/>
      <c r="AC377" s="22"/>
      <c r="AD377" s="23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7"/>
      <c r="AC378" s="22"/>
      <c r="AD378" s="23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7"/>
      <c r="AC379" s="22"/>
      <c r="AD379" s="23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7"/>
      <c r="AC380" s="22"/>
      <c r="AD380" s="23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7"/>
      <c r="AC381" s="22"/>
      <c r="AD381" s="23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7"/>
      <c r="AC382" s="22"/>
      <c r="AD382" s="23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7"/>
      <c r="AC383" s="22"/>
      <c r="AD383" s="23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7"/>
      <c r="AC384" s="22"/>
      <c r="AD384" s="23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7"/>
      <c r="AC385" s="22"/>
      <c r="AD385" s="23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7"/>
      <c r="AC386" s="22"/>
      <c r="AD386" s="23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7"/>
      <c r="AC387" s="22"/>
      <c r="AD387" s="23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7"/>
      <c r="AC388" s="22"/>
      <c r="AD388" s="23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7"/>
      <c r="AC389" s="22"/>
      <c r="AD389" s="23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7"/>
      <c r="AC390" s="22"/>
      <c r="AD390" s="23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7"/>
      <c r="AC391" s="22"/>
      <c r="AD391" s="23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7"/>
      <c r="AC392" s="22"/>
      <c r="AD392" s="23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7"/>
      <c r="AC393" s="22"/>
      <c r="AD393" s="23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7"/>
      <c r="AC394" s="22"/>
      <c r="AD394" s="23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7"/>
      <c r="AC395" s="22"/>
      <c r="AD395" s="23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7"/>
      <c r="AC396" s="22"/>
      <c r="AD396" s="23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7"/>
      <c r="AC397" s="22"/>
      <c r="AD397" s="23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7"/>
      <c r="AC398" s="22"/>
      <c r="AD398" s="23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7"/>
      <c r="AC399" s="22"/>
      <c r="AD399" s="23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7"/>
      <c r="AC400" s="22"/>
      <c r="AD400" s="23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7"/>
      <c r="AC401" s="22"/>
      <c r="AD401" s="23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7"/>
      <c r="AC402" s="22"/>
      <c r="AD402" s="23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7"/>
      <c r="AC403" s="22"/>
      <c r="AD403" s="23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7"/>
      <c r="AC404" s="22"/>
      <c r="AD404" s="23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7"/>
      <c r="AC405" s="22"/>
      <c r="AD405" s="23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7"/>
      <c r="AC406" s="22"/>
      <c r="AD406" s="23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7"/>
      <c r="AC407" s="22"/>
      <c r="AD407" s="23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7"/>
      <c r="AC408" s="22"/>
      <c r="AD408" s="23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7"/>
      <c r="AC409" s="22"/>
      <c r="AD409" s="23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7"/>
      <c r="AC410" s="22"/>
      <c r="AD410" s="23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7"/>
      <c r="AC411" s="22"/>
      <c r="AD411" s="23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7"/>
      <c r="AC412" s="22"/>
      <c r="AD412" s="23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7"/>
      <c r="AC413" s="22"/>
      <c r="AD413" s="23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7"/>
      <c r="AC414" s="22"/>
      <c r="AD414" s="23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7"/>
      <c r="AC415" s="22"/>
      <c r="AD415" s="23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7"/>
      <c r="AC416" s="22"/>
      <c r="AD416" s="23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7"/>
      <c r="AC417" s="22"/>
      <c r="AD417" s="23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7"/>
      <c r="AC418" s="22"/>
      <c r="AD418" s="23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7"/>
      <c r="AC419" s="22"/>
      <c r="AD419" s="23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7"/>
      <c r="AC420" s="22"/>
      <c r="AD420" s="23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7"/>
      <c r="AC421" s="22"/>
      <c r="AD421" s="23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7"/>
      <c r="AC422" s="22"/>
      <c r="AD422" s="23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7"/>
      <c r="AC423" s="22"/>
      <c r="AD423" s="23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7"/>
      <c r="AC424" s="22"/>
      <c r="AD424" s="23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7"/>
      <c r="AC425" s="22"/>
      <c r="AD425" s="23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7"/>
      <c r="AC426" s="22"/>
      <c r="AD426" s="23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7"/>
      <c r="AC427" s="22"/>
      <c r="AD427" s="23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7"/>
      <c r="AC428" s="22"/>
      <c r="AD428" s="23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7"/>
      <c r="AC429" s="22"/>
      <c r="AD429" s="23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7"/>
      <c r="AC430" s="22"/>
      <c r="AD430" s="23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7"/>
      <c r="AC431" s="22"/>
      <c r="AD431" s="23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7"/>
      <c r="AC432" s="22"/>
      <c r="AD432" s="23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7"/>
      <c r="AC433" s="22"/>
      <c r="AD433" s="23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7"/>
      <c r="AC434" s="22"/>
      <c r="AD434" s="23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7"/>
      <c r="AC435" s="22"/>
      <c r="AD435" s="23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7"/>
      <c r="AC436" s="22"/>
      <c r="AD436" s="23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7"/>
      <c r="AC437" s="22"/>
      <c r="AD437" s="23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7"/>
      <c r="AC438" s="22"/>
      <c r="AD438" s="23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7"/>
      <c r="AC439" s="22"/>
      <c r="AD439" s="23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7"/>
      <c r="AC440" s="22"/>
      <c r="AD440" s="23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7"/>
      <c r="AC441" s="22"/>
      <c r="AD441" s="23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7"/>
      <c r="AC442" s="22"/>
      <c r="AD442" s="23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7"/>
      <c r="AC443" s="22"/>
      <c r="AD443" s="23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7"/>
      <c r="AC444" s="22"/>
      <c r="AD444" s="23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7"/>
      <c r="AC445" s="22"/>
      <c r="AD445" s="23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7"/>
      <c r="AC446" s="22"/>
      <c r="AD446" s="23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7"/>
      <c r="AC447" s="22"/>
      <c r="AD447" s="23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7"/>
      <c r="AC448" s="22"/>
      <c r="AD448" s="23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7"/>
      <c r="AC449" s="22"/>
      <c r="AD449" s="23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7"/>
      <c r="AC450" s="22"/>
      <c r="AD450" s="23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7"/>
      <c r="AC451" s="22"/>
      <c r="AD451" s="23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7"/>
      <c r="AC452" s="22"/>
      <c r="AD452" s="23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7"/>
      <c r="AC453" s="22"/>
      <c r="AD453" s="23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7"/>
      <c r="AC454" s="22"/>
      <c r="AD454" s="23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7"/>
      <c r="AC455" s="22"/>
      <c r="AD455" s="23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7"/>
      <c r="AC456" s="22"/>
      <c r="AD456" s="23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7"/>
      <c r="AC457" s="22"/>
      <c r="AD457" s="23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7"/>
      <c r="AC458" s="22"/>
      <c r="AD458" s="23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7"/>
      <c r="AC459" s="22"/>
      <c r="AD459" s="23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7"/>
      <c r="AC460" s="22"/>
      <c r="AD460" s="23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7"/>
      <c r="AC461" s="22"/>
      <c r="AD461" s="23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7"/>
      <c r="AC462" s="22"/>
      <c r="AD462" s="23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7"/>
      <c r="AC463" s="22"/>
      <c r="AD463" s="23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7"/>
      <c r="AC464" s="22"/>
      <c r="AD464" s="23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7"/>
      <c r="AC465" s="22"/>
      <c r="AD465" s="23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7"/>
      <c r="AC466" s="22"/>
      <c r="AD466" s="23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7"/>
      <c r="AC467" s="22"/>
      <c r="AD467" s="23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7"/>
      <c r="AC468" s="22"/>
      <c r="AD468" s="23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7"/>
      <c r="AC469" s="22"/>
      <c r="AD469" s="23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7"/>
      <c r="AC470" s="22"/>
      <c r="AD470" s="23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7"/>
      <c r="AC471" s="22"/>
      <c r="AD471" s="23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7"/>
      <c r="AC472" s="22"/>
      <c r="AD472" s="23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7"/>
      <c r="AC473" s="22"/>
      <c r="AD473" s="23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7"/>
      <c r="AC474" s="22"/>
      <c r="AD474" s="23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7"/>
      <c r="AC475" s="22"/>
      <c r="AD475" s="23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7"/>
      <c r="AC476" s="22"/>
      <c r="AD476" s="23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7"/>
      <c r="AC477" s="22"/>
      <c r="AD477" s="23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7"/>
      <c r="AC478" s="22"/>
      <c r="AD478" s="23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7"/>
      <c r="AC479" s="22"/>
      <c r="AD479" s="23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7"/>
      <c r="AC480" s="22"/>
      <c r="AD480" s="23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7"/>
      <c r="AC481" s="22"/>
      <c r="AD481" s="23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7"/>
      <c r="AC482" s="22"/>
      <c r="AD482" s="23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7"/>
      <c r="AC483" s="22"/>
      <c r="AD483" s="23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7"/>
      <c r="AC484" s="22"/>
      <c r="AD484" s="23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7"/>
      <c r="AC485" s="22"/>
      <c r="AD485" s="23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7"/>
      <c r="AC486" s="22"/>
      <c r="AD486" s="23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7"/>
      <c r="AC487" s="22"/>
      <c r="AD487" s="23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7"/>
      <c r="AC488" s="22"/>
      <c r="AD488" s="23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7"/>
      <c r="AC489" s="22"/>
      <c r="AD489" s="23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7"/>
      <c r="AC490" s="22"/>
      <c r="AD490" s="23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7"/>
      <c r="AC491" s="22"/>
      <c r="AD491" s="23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7"/>
      <c r="AC492" s="22"/>
      <c r="AD492" s="23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7"/>
      <c r="AC493" s="22"/>
      <c r="AD493" s="23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7"/>
      <c r="AC494" s="22"/>
      <c r="AD494" s="23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7"/>
      <c r="AC495" s="22"/>
      <c r="AD495" s="23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7"/>
      <c r="AC496" s="22"/>
      <c r="AD496" s="23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7"/>
      <c r="AC497" s="22"/>
      <c r="AD497" s="23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F79" xr:uid="{49CDAFB5-CC40-4D84-BF18-865D78491A0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2024-06-20T07:07:19Z</dcterms:created>
  <dcterms:modified xsi:type="dcterms:W3CDTF">2024-06-27T05:55:57Z</dcterms:modified>
</cp:coreProperties>
</file>