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62E9D0F-112C-4C12-9A74-5F3134BBC0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Y302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W300" i="1" l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B310" i="1" l="1"/>
  <c r="X300" i="1"/>
  <c r="A310" i="1"/>
  <c r="C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<sst xmlns="http://schemas.openxmlformats.org/spreadsheetml/2006/main" count="1147" uniqueCount="439">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</sst>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92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23</v>
      </c>
      <c r="X28" s="196">
        <f>IFERROR(IF(W28="","",W28),"")</f>
        <v>23</v>
      </c>
      <c r="Y28" s="36">
        <f>IFERROR(IF(W28="","",W28*0.00936),"")</f>
        <v>0.21528</v>
      </c>
      <c r="Z28" s="56"/>
      <c r="AA28" s="57"/>
      <c r="AE28" s="67"/>
      <c r="BB28" s="69" t="s">
        <v>74</v>
      </c>
      <c r="BL28" s="67">
        <f>IFERROR(W28*I28,"0")</f>
        <v>44.2014</v>
      </c>
      <c r="BM28" s="67">
        <f>IFERROR(X28*I28,"0")</f>
        <v>44.2014</v>
      </c>
      <c r="BN28" s="67">
        <f>IFERROR(W28/J28,"0")</f>
        <v>0.18253968253968253</v>
      </c>
      <c r="BO28" s="67">
        <f>IFERROR(X28/J28,"0")</f>
        <v>0.18253968253968253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22</v>
      </c>
      <c r="X29" s="196">
        <f>IFERROR(IF(W29="","",W29),"")</f>
        <v>22</v>
      </c>
      <c r="Y29" s="36">
        <f>IFERROR(IF(W29="","",W29*0.00936),"")</f>
        <v>0.20591999999999999</v>
      </c>
      <c r="Z29" s="56"/>
      <c r="AA29" s="57"/>
      <c r="AE29" s="67"/>
      <c r="BB29" s="70" t="s">
        <v>74</v>
      </c>
      <c r="BL29" s="67">
        <f>IFERROR(W29*I29,"0")</f>
        <v>42.279600000000002</v>
      </c>
      <c r="BM29" s="67">
        <f>IFERROR(X29*I29,"0")</f>
        <v>42.279600000000002</v>
      </c>
      <c r="BN29" s="67">
        <f>IFERROR(W29/J29,"0")</f>
        <v>0.17460317460317459</v>
      </c>
      <c r="BO29" s="67">
        <f>IFERROR(X29/J29,"0")</f>
        <v>0.17460317460317459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78</v>
      </c>
      <c r="X30" s="196">
        <f>IFERROR(IF(W30="","",W30),"")</f>
        <v>78</v>
      </c>
      <c r="Y30" s="36">
        <f>IFERROR(IF(W30="","",W30*0.00936),"")</f>
        <v>0.73008000000000006</v>
      </c>
      <c r="Z30" s="56"/>
      <c r="AA30" s="57"/>
      <c r="AE30" s="67"/>
      <c r="BB30" s="71" t="s">
        <v>74</v>
      </c>
      <c r="BL30" s="67">
        <f>IFERROR(W30*I30,"0")</f>
        <v>149.90039999999999</v>
      </c>
      <c r="BM30" s="67">
        <f>IFERROR(X30*I30,"0")</f>
        <v>149.90039999999999</v>
      </c>
      <c r="BN30" s="67">
        <f>IFERROR(W30/J30,"0")</f>
        <v>0.61904761904761907</v>
      </c>
      <c r="BO30" s="67">
        <f>IFERROR(X30/J30,"0")</f>
        <v>0.61904761904761907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123</v>
      </c>
      <c r="X32" s="197">
        <f>IFERROR(SUM(X28:X31),"0")</f>
        <v>123</v>
      </c>
      <c r="Y32" s="197">
        <f>IFERROR(IF(Y28="",0,Y28),"0")+IFERROR(IF(Y29="",0,Y29),"0")+IFERROR(IF(Y30="",0,Y30),"0")+IFERROR(IF(Y31="",0,Y31),"0")</f>
        <v>1.1512800000000001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184.5</v>
      </c>
      <c r="X33" s="197">
        <f>IFERROR(SUMPRODUCT(X28:X31*H28:H31),"0")</f>
        <v>184.5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25</v>
      </c>
      <c r="X39" s="196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25</v>
      </c>
      <c r="X40" s="197">
        <f>IFERROR(SUM(X36:X39),"0")</f>
        <v>25</v>
      </c>
      <c r="Y40" s="197">
        <f>IFERROR(IF(Y36="",0,Y36),"0")+IFERROR(IF(Y37="",0,Y37),"0")+IFERROR(IF(Y38="",0,Y38),"0")+IFERROR(IF(Y39="",0,Y39),"0")</f>
        <v>0.38750000000000001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150</v>
      </c>
      <c r="X41" s="197">
        <f>IFERROR(SUMPRODUCT(X36:X39*H36:H39),"0")</f>
        <v>150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25</v>
      </c>
      <c r="X59" s="196">
        <f t="shared" si="6"/>
        <v>25</v>
      </c>
      <c r="Y59" s="36">
        <f t="shared" si="7"/>
        <v>0.38750000000000001</v>
      </c>
      <c r="Z59" s="56"/>
      <c r="AA59" s="57"/>
      <c r="AE59" s="67"/>
      <c r="BB59" s="88" t="s">
        <v>1</v>
      </c>
      <c r="BL59" s="67">
        <f t="shared" si="8"/>
        <v>187.15</v>
      </c>
      <c r="BM59" s="67">
        <f t="shared" si="9"/>
        <v>187.15</v>
      </c>
      <c r="BN59" s="67">
        <f t="shared" si="10"/>
        <v>0.29761904761904762</v>
      </c>
      <c r="BO59" s="67">
        <f t="shared" si="11"/>
        <v>0.29761904761904762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25</v>
      </c>
      <c r="X60" s="197">
        <f>IFERROR(SUM(X54:X59),"0")</f>
        <v>25</v>
      </c>
      <c r="Y60" s="197">
        <f>IFERROR(IF(Y54="",0,Y54),"0")+IFERROR(IF(Y55="",0,Y55),"0")+IFERROR(IF(Y56="",0,Y56),"0")+IFERROR(IF(Y57="",0,Y57),"0")+IFERROR(IF(Y58="",0,Y58),"0")+IFERROR(IF(Y59="",0,Y59),"0")</f>
        <v>0.38750000000000001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180</v>
      </c>
      <c r="X61" s="197">
        <f>IFERROR(SUMPRODUCT(X54:X59*H54:H59),"0")</f>
        <v>180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1</v>
      </c>
      <c r="X70" s="196">
        <f>IFERROR(IF(W70="","",W70),"")</f>
        <v>1</v>
      </c>
      <c r="Y70" s="36">
        <f>IFERROR(IF(W70="","",W70*0.01788),"")</f>
        <v>1.788E-2</v>
      </c>
      <c r="Z70" s="56"/>
      <c r="AA70" s="57"/>
      <c r="AE70" s="67"/>
      <c r="BB70" s="91" t="s">
        <v>74</v>
      </c>
      <c r="BL70" s="67">
        <f>IFERROR(W70*I70,"0")</f>
        <v>4.3036000000000003</v>
      </c>
      <c r="BM70" s="67">
        <f>IFERROR(X70*I70,"0")</f>
        <v>4.3036000000000003</v>
      </c>
      <c r="BN70" s="67">
        <f>IFERROR(W70/J70,"0")</f>
        <v>1.4285714285714285E-2</v>
      </c>
      <c r="BO70" s="67">
        <f>IFERROR(X70/J70,"0")</f>
        <v>1.4285714285714285E-2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1</v>
      </c>
      <c r="X71" s="197">
        <f>IFERROR(SUM(X70:X70),"0")</f>
        <v>1</v>
      </c>
      <c r="Y71" s="197">
        <f>IFERROR(IF(Y70="",0,Y70),"0")</f>
        <v>1.788E-2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3.6</v>
      </c>
      <c r="X72" s="197">
        <f>IFERROR(SUMPRODUCT(X70:X70*H70:H70),"0")</f>
        <v>3.6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4</v>
      </c>
      <c r="X76" s="196">
        <f>IFERROR(IF(W76="","",W76),"")</f>
        <v>4</v>
      </c>
      <c r="Y76" s="36">
        <f>IFERROR(IF(W76="","",W76*0.01788),"")</f>
        <v>7.152E-2</v>
      </c>
      <c r="Z76" s="56"/>
      <c r="AA76" s="57"/>
      <c r="AE76" s="67"/>
      <c r="BB76" s="93" t="s">
        <v>74</v>
      </c>
      <c r="BL76" s="67">
        <f>IFERROR(W76*I76,"0")</f>
        <v>17.214400000000001</v>
      </c>
      <c r="BM76" s="67">
        <f>IFERROR(X76*I76,"0")</f>
        <v>17.214400000000001</v>
      </c>
      <c r="BN76" s="67">
        <f>IFERROR(W76/J76,"0")</f>
        <v>5.7142857142857141E-2</v>
      </c>
      <c r="BO76" s="67">
        <f>IFERROR(X76/J76,"0")</f>
        <v>5.7142857142857141E-2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4</v>
      </c>
      <c r="X77" s="197">
        <f>IFERROR(SUM(X75:X76),"0")</f>
        <v>4</v>
      </c>
      <c r="Y77" s="197">
        <f>IFERROR(IF(Y75="",0,Y75),"0")+IFERROR(IF(Y76="",0,Y76),"0")</f>
        <v>7.152E-2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14.4</v>
      </c>
      <c r="X78" s="197">
        <f>IFERROR(SUMPRODUCT(X75:X76*H75:H76),"0")</f>
        <v>14.4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16</v>
      </c>
      <c r="X81" s="196">
        <f t="shared" ref="X81:X86" si="12">IFERROR(IF(W81="","",W81),"")</f>
        <v>16</v>
      </c>
      <c r="Y81" s="36">
        <f t="shared" ref="Y81:Y86" si="13">IFERROR(IF(W81="","",W81*0.01788),"")</f>
        <v>0.28608</v>
      </c>
      <c r="Z81" s="56"/>
      <c r="AA81" s="57"/>
      <c r="AE81" s="67"/>
      <c r="BB81" s="94" t="s">
        <v>74</v>
      </c>
      <c r="BL81" s="67">
        <f t="shared" ref="BL81:BL86" si="14">IFERROR(W81*I81,"0")</f>
        <v>72.467200000000005</v>
      </c>
      <c r="BM81" s="67">
        <f t="shared" ref="BM81:BM86" si="15">IFERROR(X81*I81,"0")</f>
        <v>72.467200000000005</v>
      </c>
      <c r="BN81" s="67">
        <f t="shared" ref="BN81:BN86" si="16">IFERROR(W81/J81,"0")</f>
        <v>0.22857142857142856</v>
      </c>
      <c r="BO81" s="67">
        <f t="shared" ref="BO81:BO86" si="17">IFERROR(X81/J81,"0")</f>
        <v>0.22857142857142856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19</v>
      </c>
      <c r="X82" s="196">
        <f t="shared" si="12"/>
        <v>19</v>
      </c>
      <c r="Y82" s="36">
        <f t="shared" si="13"/>
        <v>0.33972000000000002</v>
      </c>
      <c r="Z82" s="56"/>
      <c r="AA82" s="57"/>
      <c r="AE82" s="67"/>
      <c r="BB82" s="95" t="s">
        <v>74</v>
      </c>
      <c r="BL82" s="67">
        <f t="shared" si="14"/>
        <v>81.7684</v>
      </c>
      <c r="BM82" s="67">
        <f t="shared" si="15"/>
        <v>81.7684</v>
      </c>
      <c r="BN82" s="67">
        <f t="shared" si="16"/>
        <v>0.27142857142857141</v>
      </c>
      <c r="BO82" s="67">
        <f t="shared" si="17"/>
        <v>0.27142857142857141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38</v>
      </c>
      <c r="X83" s="196">
        <f t="shared" si="12"/>
        <v>38</v>
      </c>
      <c r="Y83" s="36">
        <f t="shared" si="13"/>
        <v>0.67944000000000004</v>
      </c>
      <c r="Z83" s="56"/>
      <c r="AA83" s="57"/>
      <c r="AE83" s="67"/>
      <c r="BB83" s="96" t="s">
        <v>74</v>
      </c>
      <c r="BL83" s="67">
        <f t="shared" si="14"/>
        <v>163.5368</v>
      </c>
      <c r="BM83" s="67">
        <f t="shared" si="15"/>
        <v>163.5368</v>
      </c>
      <c r="BN83" s="67">
        <f t="shared" si="16"/>
        <v>0.54285714285714282</v>
      </c>
      <c r="BO83" s="67">
        <f t="shared" si="17"/>
        <v>0.54285714285714282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16</v>
      </c>
      <c r="X84" s="196">
        <f t="shared" si="12"/>
        <v>16</v>
      </c>
      <c r="Y84" s="36">
        <f t="shared" si="13"/>
        <v>0.28608</v>
      </c>
      <c r="Z84" s="56"/>
      <c r="AA84" s="57"/>
      <c r="AE84" s="67"/>
      <c r="BB84" s="97" t="s">
        <v>74</v>
      </c>
      <c r="BL84" s="67">
        <f t="shared" si="14"/>
        <v>68.857600000000005</v>
      </c>
      <c r="BM84" s="67">
        <f t="shared" si="15"/>
        <v>68.857600000000005</v>
      </c>
      <c r="BN84" s="67">
        <f t="shared" si="16"/>
        <v>0.22857142857142856</v>
      </c>
      <c r="BO84" s="67">
        <f t="shared" si="17"/>
        <v>0.22857142857142856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3</v>
      </c>
      <c r="X85" s="196">
        <f t="shared" si="12"/>
        <v>3</v>
      </c>
      <c r="Y85" s="36">
        <f t="shared" si="13"/>
        <v>5.364E-2</v>
      </c>
      <c r="Z85" s="56"/>
      <c r="AA85" s="57"/>
      <c r="AE85" s="67"/>
      <c r="BB85" s="98" t="s">
        <v>74</v>
      </c>
      <c r="BL85" s="67">
        <f t="shared" si="14"/>
        <v>13.346400000000001</v>
      </c>
      <c r="BM85" s="67">
        <f t="shared" si="15"/>
        <v>13.346400000000001</v>
      </c>
      <c r="BN85" s="67">
        <f t="shared" si="16"/>
        <v>4.2857142857142858E-2</v>
      </c>
      <c r="BO85" s="67">
        <f t="shared" si="17"/>
        <v>4.2857142857142858E-2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32</v>
      </c>
      <c r="X86" s="196">
        <f t="shared" si="12"/>
        <v>32</v>
      </c>
      <c r="Y86" s="36">
        <f t="shared" si="13"/>
        <v>0.57216</v>
      </c>
      <c r="Z86" s="56"/>
      <c r="AA86" s="57"/>
      <c r="AE86" s="67"/>
      <c r="BB86" s="99" t="s">
        <v>74</v>
      </c>
      <c r="BL86" s="67">
        <f t="shared" si="14"/>
        <v>137.71520000000001</v>
      </c>
      <c r="BM86" s="67">
        <f t="shared" si="15"/>
        <v>137.71520000000001</v>
      </c>
      <c r="BN86" s="67">
        <f t="shared" si="16"/>
        <v>0.45714285714285713</v>
      </c>
      <c r="BO86" s="67">
        <f t="shared" si="17"/>
        <v>0.45714285714285713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124</v>
      </c>
      <c r="X87" s="197">
        <f>IFERROR(SUM(X81:X86),"0")</f>
        <v>124</v>
      </c>
      <c r="Y87" s="197">
        <f>IFERROR(IF(Y81="",0,Y81),"0")+IFERROR(IF(Y82="",0,Y82),"0")+IFERROR(IF(Y83="",0,Y83),"0")+IFERROR(IF(Y84="",0,Y84),"0")+IFERROR(IF(Y85="",0,Y85),"0")+IFERROR(IF(Y86="",0,Y86),"0")</f>
        <v>2.21712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456.72</v>
      </c>
      <c r="X88" s="197">
        <f>IFERROR(SUMPRODUCT(X81:X86*H81:H86),"0")</f>
        <v>456.72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8</v>
      </c>
      <c r="X92" s="196">
        <f>IFERROR(IF(W92="","",W92),"")</f>
        <v>8</v>
      </c>
      <c r="Y92" s="36">
        <f>IFERROR(IF(W92="","",W92*0.01788),"")</f>
        <v>0.14304</v>
      </c>
      <c r="Z92" s="56"/>
      <c r="AA92" s="57"/>
      <c r="AE92" s="67"/>
      <c r="BB92" s="101" t="s">
        <v>74</v>
      </c>
      <c r="BL92" s="67">
        <f>IFERROR(W92*I92,"0")</f>
        <v>33.951999999999998</v>
      </c>
      <c r="BM92" s="67">
        <f>IFERROR(X92*I92,"0")</f>
        <v>33.951999999999998</v>
      </c>
      <c r="BN92" s="67">
        <f>IFERROR(W92/J92,"0")</f>
        <v>0.11428571428571428</v>
      </c>
      <c r="BO92" s="67">
        <f>IFERROR(X92/J92,"0")</f>
        <v>0.11428571428571428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2</v>
      </c>
      <c r="X93" s="196">
        <f>IFERROR(IF(W93="","",W93),"")</f>
        <v>2</v>
      </c>
      <c r="Y93" s="36">
        <f>IFERROR(IF(W93="","",W93*0.0155),"")</f>
        <v>3.1E-2</v>
      </c>
      <c r="Z93" s="56"/>
      <c r="AA93" s="57"/>
      <c r="AE93" s="67"/>
      <c r="BB93" s="102" t="s">
        <v>74</v>
      </c>
      <c r="BL93" s="67">
        <f>IFERROR(W93*I93,"0")</f>
        <v>6.9279999999999999</v>
      </c>
      <c r="BM93" s="67">
        <f>IFERROR(X93*I93,"0")</f>
        <v>6.9279999999999999</v>
      </c>
      <c r="BN93" s="67">
        <f>IFERROR(W93/J93,"0")</f>
        <v>2.3809523809523808E-2</v>
      </c>
      <c r="BO93" s="67">
        <f>IFERROR(X93/J93,"0")</f>
        <v>2.3809523809523808E-2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0.17404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34.96</v>
      </c>
      <c r="X95" s="197">
        <f>IFERROR(SUMPRODUCT(X91:X93*H91:H93),"0")</f>
        <v>34.96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36</v>
      </c>
      <c r="X99" s="196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108</v>
      </c>
      <c r="X101" s="196">
        <f>IFERROR(IF(W101="","",W101),"")</f>
        <v>108</v>
      </c>
      <c r="Y101" s="36">
        <f>IFERROR(IF(W101="","",W101*0.0155),"")</f>
        <v>1.6739999999999999</v>
      </c>
      <c r="Z101" s="56"/>
      <c r="AA101" s="57"/>
      <c r="AE101" s="67"/>
      <c r="BB101" s="106" t="s">
        <v>1</v>
      </c>
      <c r="BL101" s="67">
        <f>IFERROR(W101*I101,"0")</f>
        <v>808.48799999999994</v>
      </c>
      <c r="BM101" s="67">
        <f>IFERROR(X101*I101,"0")</f>
        <v>808.48799999999994</v>
      </c>
      <c r="BN101" s="67">
        <f>IFERROR(W101/J101,"0")</f>
        <v>1.2857142857142858</v>
      </c>
      <c r="BO101" s="67">
        <f>IFERROR(X101/J101,"0")</f>
        <v>1.2857142857142858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156</v>
      </c>
      <c r="X102" s="197">
        <f>IFERROR(SUM(X98:X101),"0")</f>
        <v>156</v>
      </c>
      <c r="Y102" s="197">
        <f>IFERROR(IF(Y98="",0,Y98),"0")+IFERROR(IF(Y99="",0,Y99),"0")+IFERROR(IF(Y100="",0,Y100),"0")+IFERROR(IF(Y101="",0,Y101),"0")</f>
        <v>2.4180000000000001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1119.3600000000001</v>
      </c>
      <c r="X103" s="197">
        <f>IFERROR(SUMPRODUCT(X98:X101*H98:H101),"0")</f>
        <v>1119.3600000000001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42</v>
      </c>
      <c r="X106" s="196">
        <f>IFERROR(IF(W106="","",W106),"")</f>
        <v>42</v>
      </c>
      <c r="Y106" s="36">
        <f>IFERROR(IF(W106="","",W106*0.01788),"")</f>
        <v>0.75095999999999996</v>
      </c>
      <c r="Z106" s="56"/>
      <c r="AA106" s="57"/>
      <c r="AE106" s="67"/>
      <c r="BB106" s="107" t="s">
        <v>74</v>
      </c>
      <c r="BL106" s="67">
        <f>IFERROR(W106*I106,"0")</f>
        <v>155.55119999999999</v>
      </c>
      <c r="BM106" s="67">
        <f>IFERROR(X106*I106,"0")</f>
        <v>155.55119999999999</v>
      </c>
      <c r="BN106" s="67">
        <f>IFERROR(W106/J106,"0")</f>
        <v>0.6</v>
      </c>
      <c r="BO106" s="67">
        <f>IFERROR(X106/J106,"0")</f>
        <v>0.6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32</v>
      </c>
      <c r="X107" s="196">
        <f>IFERROR(IF(W107="","",W107),"")</f>
        <v>32</v>
      </c>
      <c r="Y107" s="36">
        <f>IFERROR(IF(W107="","",W107*0.01788),"")</f>
        <v>0.57216</v>
      </c>
      <c r="Z107" s="56"/>
      <c r="AA107" s="57"/>
      <c r="AE107" s="67"/>
      <c r="BB107" s="108" t="s">
        <v>74</v>
      </c>
      <c r="BL107" s="67">
        <f>IFERROR(W107*I107,"0")</f>
        <v>118.51519999999999</v>
      </c>
      <c r="BM107" s="67">
        <f>IFERROR(X107*I107,"0")</f>
        <v>118.51519999999999</v>
      </c>
      <c r="BN107" s="67">
        <f>IFERROR(W107/J107,"0")</f>
        <v>0.45714285714285713</v>
      </c>
      <c r="BO107" s="67">
        <f>IFERROR(X107/J107,"0")</f>
        <v>0.45714285714285713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74</v>
      </c>
      <c r="X108" s="197">
        <f>IFERROR(SUM(X106:X107),"0")</f>
        <v>74</v>
      </c>
      <c r="Y108" s="197">
        <f>IFERROR(IF(Y106="",0,Y106),"0")+IFERROR(IF(Y107="",0,Y107),"0")</f>
        <v>1.3231199999999999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222</v>
      </c>
      <c r="X109" s="197">
        <f>IFERROR(SUMPRODUCT(X106:X107*H106:H107),"0")</f>
        <v>222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52</v>
      </c>
      <c r="X112" s="196">
        <f>IFERROR(IF(W112="","",W112),"")</f>
        <v>52</v>
      </c>
      <c r="Y112" s="36">
        <f>IFERROR(IF(W112="","",W112*0.01788),"")</f>
        <v>0.92976000000000003</v>
      </c>
      <c r="Z112" s="56"/>
      <c r="AA112" s="57"/>
      <c r="AE112" s="67"/>
      <c r="BB112" s="109" t="s">
        <v>74</v>
      </c>
      <c r="BL112" s="67">
        <f>IFERROR(W112*I112,"0")</f>
        <v>192.5872</v>
      </c>
      <c r="BM112" s="67">
        <f>IFERROR(X112*I112,"0")</f>
        <v>192.5872</v>
      </c>
      <c r="BN112" s="67">
        <f>IFERROR(W112/J112,"0")</f>
        <v>0.74285714285714288</v>
      </c>
      <c r="BO112" s="67">
        <f>IFERROR(X112/J112,"0")</f>
        <v>0.74285714285714288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52</v>
      </c>
      <c r="X113" s="197">
        <f>IFERROR(SUM(X112:X112),"0")</f>
        <v>52</v>
      </c>
      <c r="Y113" s="197">
        <f>IFERROR(IF(Y112="",0,Y112),"0")</f>
        <v>0.92976000000000003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156</v>
      </c>
      <c r="X114" s="197">
        <f>IFERROR(SUMPRODUCT(X112:X112*H112:H112),"0")</f>
        <v>156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6</v>
      </c>
      <c r="X120" s="196">
        <f>IFERROR(IF(W120="","",W120),"")</f>
        <v>6</v>
      </c>
      <c r="Y120" s="36">
        <f>IFERROR(IF(W120="","",W120*0.01788),"")</f>
        <v>0.10728</v>
      </c>
      <c r="Z120" s="56"/>
      <c r="AA120" s="57"/>
      <c r="AE120" s="67"/>
      <c r="BB120" s="113" t="s">
        <v>74</v>
      </c>
      <c r="BL120" s="67">
        <f>IFERROR(W120*I120,"0")</f>
        <v>19.68</v>
      </c>
      <c r="BM120" s="67">
        <f>IFERROR(X120*I120,"0")</f>
        <v>19.68</v>
      </c>
      <c r="BN120" s="67">
        <f>IFERROR(W120/J120,"0")</f>
        <v>8.5714285714285715E-2</v>
      </c>
      <c r="BO120" s="67">
        <f>IFERROR(X120/J120,"0")</f>
        <v>8.5714285714285715E-2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6</v>
      </c>
      <c r="X121" s="197">
        <f>IFERROR(SUM(X117:X120),"0")</f>
        <v>6</v>
      </c>
      <c r="Y121" s="197">
        <f>IFERROR(IF(Y117="",0,Y117),"0")+IFERROR(IF(Y118="",0,Y118),"0")+IFERROR(IF(Y119="",0,Y119),"0")+IFERROR(IF(Y120="",0,Y120),"0")</f>
        <v>0.10728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18</v>
      </c>
      <c r="X122" s="197">
        <f>IFERROR(SUMPRODUCT(X117:X120*H117:H120),"0")</f>
        <v>18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5</v>
      </c>
      <c r="X125" s="196">
        <f>IFERROR(IF(W125="","",W125),"")</f>
        <v>5</v>
      </c>
      <c r="Y125" s="36">
        <f>IFERROR(IF(W125="","",W125*0.01788),"")</f>
        <v>8.9400000000000007E-2</v>
      </c>
      <c r="Z125" s="56"/>
      <c r="AA125" s="57"/>
      <c r="AE125" s="67"/>
      <c r="BB125" s="114" t="s">
        <v>74</v>
      </c>
      <c r="BL125" s="67">
        <f>IFERROR(W125*I125,"0")</f>
        <v>18.518000000000001</v>
      </c>
      <c r="BM125" s="67">
        <f>IFERROR(X125*I125,"0")</f>
        <v>18.518000000000001</v>
      </c>
      <c r="BN125" s="67">
        <f>IFERROR(W125/J125,"0")</f>
        <v>7.1428571428571425E-2</v>
      </c>
      <c r="BO125" s="67">
        <f>IFERROR(X125/J125,"0")</f>
        <v>7.1428571428571425E-2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5</v>
      </c>
      <c r="X126" s="197">
        <f>IFERROR(SUM(X125:X125),"0")</f>
        <v>5</v>
      </c>
      <c r="Y126" s="197">
        <f>IFERROR(IF(Y125="",0,Y125),"0")</f>
        <v>8.9400000000000007E-2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15</v>
      </c>
      <c r="X127" s="197">
        <f>IFERROR(SUMPRODUCT(X125:X125*H125:H125),"0")</f>
        <v>15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180</v>
      </c>
      <c r="X155" s="196">
        <f>IFERROR(IF(W155="","",W155),"")</f>
        <v>180</v>
      </c>
      <c r="Y155" s="36">
        <f>IFERROR(IF(W155="","",W155*0.00866),"")</f>
        <v>1.5588</v>
      </c>
      <c r="Z155" s="56"/>
      <c r="AA155" s="57"/>
      <c r="AE155" s="67"/>
      <c r="BB155" s="123" t="s">
        <v>1</v>
      </c>
      <c r="BL155" s="67">
        <f>IFERROR(W155*I155,"0")</f>
        <v>947.88</v>
      </c>
      <c r="BM155" s="67">
        <f>IFERROR(X155*I155,"0")</f>
        <v>947.88</v>
      </c>
      <c r="BN155" s="67">
        <f>IFERROR(W155/J155,"0")</f>
        <v>1.25</v>
      </c>
      <c r="BO155" s="67">
        <f>IFERROR(X155/J155,"0")</f>
        <v>1.25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180</v>
      </c>
      <c r="X157" s="197">
        <f>IFERROR(SUM(X153:X156),"0")</f>
        <v>180</v>
      </c>
      <c r="Y157" s="197">
        <f>IFERROR(IF(Y153="",0,Y153),"0")+IFERROR(IF(Y154="",0,Y154),"0")+IFERROR(IF(Y155="",0,Y155),"0")+IFERROR(IF(Y156="",0,Y156),"0")</f>
        <v>1.5588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900</v>
      </c>
      <c r="X158" s="197">
        <f>IFERROR(SUMPRODUCT(X153:X156*H153:H156),"0")</f>
        <v>900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18</v>
      </c>
      <c r="X167" s="196">
        <f>IFERROR(IF(W167="","",W167),"")</f>
        <v>18</v>
      </c>
      <c r="Y167" s="36">
        <f>IFERROR(IF(W167="","",W167*0.01788),"")</f>
        <v>0.32184000000000001</v>
      </c>
      <c r="Z167" s="56"/>
      <c r="AA167" s="57"/>
      <c r="AE167" s="67"/>
      <c r="BB167" s="127" t="s">
        <v>74</v>
      </c>
      <c r="BL167" s="67">
        <f>IFERROR(W167*I167,"0")</f>
        <v>60.983999999999995</v>
      </c>
      <c r="BM167" s="67">
        <f>IFERROR(X167*I167,"0")</f>
        <v>60.983999999999995</v>
      </c>
      <c r="BN167" s="67">
        <f>IFERROR(W167/J167,"0")</f>
        <v>0.25714285714285712</v>
      </c>
      <c r="BO167" s="67">
        <f>IFERROR(X167/J167,"0")</f>
        <v>0.25714285714285712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38</v>
      </c>
      <c r="X169" s="197">
        <f>IFERROR(SUM(X167:X168),"0")</f>
        <v>38</v>
      </c>
      <c r="Y169" s="197">
        <f>IFERROR(IF(Y167="",0,Y167),"0")+IFERROR(IF(Y168="",0,Y168),"0")</f>
        <v>0.67944000000000004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114</v>
      </c>
      <c r="X170" s="197">
        <f>IFERROR(SUMPRODUCT(X167:X168*H167:H168),"0")</f>
        <v>114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33</v>
      </c>
      <c r="X183" s="196">
        <f>IFERROR(IF(W183="","",W183),"")</f>
        <v>33</v>
      </c>
      <c r="Y183" s="36">
        <f>IFERROR(IF(W183="","",W183*0.01788),"")</f>
        <v>0.59004000000000001</v>
      </c>
      <c r="Z183" s="56"/>
      <c r="AA183" s="57"/>
      <c r="AE183" s="67"/>
      <c r="BB183" s="131" t="s">
        <v>74</v>
      </c>
      <c r="BL183" s="67">
        <f>IFERROR(W183*I183,"0")</f>
        <v>123.28800000000001</v>
      </c>
      <c r="BM183" s="67">
        <f>IFERROR(X183*I183,"0")</f>
        <v>123.28800000000001</v>
      </c>
      <c r="BN183" s="67">
        <f>IFERROR(W183/J183,"0")</f>
        <v>0.47142857142857142</v>
      </c>
      <c r="BO183" s="67">
        <f>IFERROR(X183/J183,"0")</f>
        <v>0.47142857142857142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33</v>
      </c>
      <c r="X184" s="197">
        <f>IFERROR(SUM(X183:X183),"0")</f>
        <v>33</v>
      </c>
      <c r="Y184" s="197">
        <f>IFERROR(IF(Y183="",0,Y183),"0")</f>
        <v>0.59004000000000001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99</v>
      </c>
      <c r="X185" s="197">
        <f>IFERROR(SUMPRODUCT(X183:X183*H183:H183),"0")</f>
        <v>99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64</v>
      </c>
      <c r="X195" s="196">
        <f>IFERROR(IF(W195="","",W195),"")</f>
        <v>64</v>
      </c>
      <c r="Y195" s="36">
        <f>IFERROR(IF(W195="","",W195*0.0155),"")</f>
        <v>0.99199999999999999</v>
      </c>
      <c r="Z195" s="56"/>
      <c r="AA195" s="57"/>
      <c r="AE195" s="67"/>
      <c r="BB195" s="134" t="s">
        <v>1</v>
      </c>
      <c r="BL195" s="67">
        <f>IFERROR(W195*I195,"0")</f>
        <v>375.68</v>
      </c>
      <c r="BM195" s="67">
        <f>IFERROR(X195*I195,"0")</f>
        <v>375.68</v>
      </c>
      <c r="BN195" s="67">
        <f>IFERROR(W195/J195,"0")</f>
        <v>0.76190476190476186</v>
      </c>
      <c r="BO195" s="67">
        <f>IFERROR(X195/J195,"0")</f>
        <v>0.76190476190476186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64</v>
      </c>
      <c r="X198" s="197">
        <f>IFERROR(SUM(X195:X197),"0")</f>
        <v>64</v>
      </c>
      <c r="Y198" s="197">
        <f>IFERROR(IF(Y195="",0,Y195),"0")+IFERROR(IF(Y196="",0,Y196),"0")+IFERROR(IF(Y197="",0,Y197),"0")</f>
        <v>0.99199999999999999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358.4</v>
      </c>
      <c r="X199" s="197">
        <f>IFERROR(SUMPRODUCT(X195:X197*H195:H197),"0")</f>
        <v>358.4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12</v>
      </c>
      <c r="X215" s="196">
        <f>IFERROR(IF(W215="","",W215),"")</f>
        <v>12</v>
      </c>
      <c r="Y215" s="36">
        <f>IFERROR(IF(W215="","",W215*0.0155),"")</f>
        <v>0.186</v>
      </c>
      <c r="Z215" s="56"/>
      <c r="AA215" s="57"/>
      <c r="AE215" s="67"/>
      <c r="BB215" s="146" t="s">
        <v>1</v>
      </c>
      <c r="BL215" s="67">
        <f>IFERROR(W215*I215,"0")</f>
        <v>89.64</v>
      </c>
      <c r="BM215" s="67">
        <f>IFERROR(X215*I215,"0")</f>
        <v>89.64</v>
      </c>
      <c r="BN215" s="67">
        <f>IFERROR(W215/J215,"0")</f>
        <v>0.14285714285714285</v>
      </c>
      <c r="BO215" s="67">
        <f>IFERROR(X215/J215,"0")</f>
        <v>0.14285714285714285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12</v>
      </c>
      <c r="X216" s="197">
        <f>IFERROR(SUM(X212:X215),"0")</f>
        <v>12</v>
      </c>
      <c r="Y216" s="197">
        <f>IFERROR(IF(Y212="",0,Y212),"0")+IFERROR(IF(Y213="",0,Y213),"0")+IFERROR(IF(Y214="",0,Y214),"0")+IFERROR(IF(Y215="",0,Y215),"0")</f>
        <v>0.186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86.4</v>
      </c>
      <c r="X217" s="197">
        <f>IFERROR(SUMPRODUCT(X212:X215*H212:H215),"0")</f>
        <v>86.4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34</v>
      </c>
      <c r="X238" s="196">
        <f>IFERROR(IF(W238="","",W238),"")</f>
        <v>34</v>
      </c>
      <c r="Y238" s="36">
        <f>IFERROR(IF(W238="","",W238*0.0155),"")</f>
        <v>0.52700000000000002</v>
      </c>
      <c r="Z238" s="56"/>
      <c r="AA238" s="57"/>
      <c r="AE238" s="67"/>
      <c r="BB238" s="151" t="s">
        <v>1</v>
      </c>
      <c r="BL238" s="67">
        <f>IFERROR(W238*I238,"0")</f>
        <v>178.90799999999999</v>
      </c>
      <c r="BM238" s="67">
        <f>IFERROR(X238*I238,"0")</f>
        <v>178.90799999999999</v>
      </c>
      <c r="BN238" s="67">
        <f>IFERROR(W238/J238,"0")</f>
        <v>0.40476190476190477</v>
      </c>
      <c r="BO238" s="67">
        <f>IFERROR(X238/J238,"0")</f>
        <v>0.40476190476190477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34</v>
      </c>
      <c r="X239" s="197">
        <f>IFERROR(SUM(X238:X238),"0")</f>
        <v>34</v>
      </c>
      <c r="Y239" s="197">
        <f>IFERROR(IF(Y238="",0,Y238),"0")</f>
        <v>0.52700000000000002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170</v>
      </c>
      <c r="X240" s="197">
        <f>IFERROR(SUMPRODUCT(X238:X238*H238:H238),"0")</f>
        <v>170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53</v>
      </c>
      <c r="X260" s="196">
        <f>IFERROR(IF(W260="","",W260),"")</f>
        <v>53</v>
      </c>
      <c r="Y260" s="36">
        <f>IFERROR(IF(W260="","",W260*0.0155),"")</f>
        <v>0.82150000000000001</v>
      </c>
      <c r="Z260" s="56"/>
      <c r="AA260" s="57"/>
      <c r="AE260" s="67"/>
      <c r="BB260" s="157" t="s">
        <v>74</v>
      </c>
      <c r="BL260" s="67">
        <f>IFERROR(W260*I260,"0")</f>
        <v>331.78</v>
      </c>
      <c r="BM260" s="67">
        <f>IFERROR(X260*I260,"0")</f>
        <v>331.78</v>
      </c>
      <c r="BN260" s="67">
        <f>IFERROR(W260/J260,"0")</f>
        <v>0.63095238095238093</v>
      </c>
      <c r="BO260" s="67">
        <f>IFERROR(X260/J260,"0")</f>
        <v>0.63095238095238093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53</v>
      </c>
      <c r="X262" s="197">
        <f>IFERROR(SUM(X260:X261),"0")</f>
        <v>53</v>
      </c>
      <c r="Y262" s="197">
        <f>IFERROR(IF(Y260="",0,Y260),"0")+IFERROR(IF(Y261="",0,Y261),"0")</f>
        <v>0.82150000000000001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318</v>
      </c>
      <c r="X263" s="197">
        <f>IFERROR(SUMPRODUCT(X260:X261*H260:H261),"0")</f>
        <v>318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48</v>
      </c>
      <c r="X267" s="196">
        <f>IFERROR(IF(W267="","",W267),"")</f>
        <v>48</v>
      </c>
      <c r="Y267" s="36">
        <f>IFERROR(IF(W267="","",W267*0.0155),"")</f>
        <v>0.74399999999999999</v>
      </c>
      <c r="Z267" s="56"/>
      <c r="AA267" s="57"/>
      <c r="AE267" s="67"/>
      <c r="BB267" s="161" t="s">
        <v>74</v>
      </c>
      <c r="BL267" s="67">
        <f>IFERROR(W267*I267,"0")</f>
        <v>251.28000000000003</v>
      </c>
      <c r="BM267" s="67">
        <f>IFERROR(X267*I267,"0")</f>
        <v>251.28000000000003</v>
      </c>
      <c r="BN267" s="67">
        <f>IFERROR(W267/J267,"0")</f>
        <v>0.5714285714285714</v>
      </c>
      <c r="BO267" s="67">
        <f>IFERROR(X267/J267,"0")</f>
        <v>0.5714285714285714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48</v>
      </c>
      <c r="X269" s="197">
        <f>IFERROR(SUM(X265:X268),"0")</f>
        <v>48</v>
      </c>
      <c r="Y269" s="197">
        <f>IFERROR(IF(Y265="",0,Y265),"0")+IFERROR(IF(Y266="",0,Y266),"0")+IFERROR(IF(Y267="",0,Y267),"0")+IFERROR(IF(Y268="",0,Y268),"0")</f>
        <v>0.74399999999999999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240</v>
      </c>
      <c r="X270" s="197">
        <f>IFERROR(SUMPRODUCT(X265:X268*H265:H268),"0")</f>
        <v>240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40</v>
      </c>
      <c r="X279" s="196">
        <f t="shared" si="24"/>
        <v>40</v>
      </c>
      <c r="Y279" s="36">
        <f>IFERROR(IF(W279="","",W279*0.0155),"")</f>
        <v>0.62</v>
      </c>
      <c r="Z279" s="56"/>
      <c r="AA279" s="57"/>
      <c r="AE279" s="67"/>
      <c r="BB279" s="170" t="s">
        <v>74</v>
      </c>
      <c r="BL279" s="67">
        <f t="shared" si="26"/>
        <v>229.4</v>
      </c>
      <c r="BM279" s="67">
        <f t="shared" si="27"/>
        <v>229.4</v>
      </c>
      <c r="BN279" s="67">
        <f t="shared" si="28"/>
        <v>0.47619047619047616</v>
      </c>
      <c r="BO279" s="67">
        <f t="shared" si="29"/>
        <v>0.47619047619047616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56</v>
      </c>
      <c r="X281" s="196">
        <f t="shared" si="24"/>
        <v>56</v>
      </c>
      <c r="Y281" s="36">
        <f>IFERROR(IF(W281="","",W281*0.00936),"")</f>
        <v>0.52415999999999996</v>
      </c>
      <c r="Z281" s="56"/>
      <c r="AA281" s="57"/>
      <c r="AE281" s="67"/>
      <c r="BB281" s="172" t="s">
        <v>74</v>
      </c>
      <c r="BL281" s="67">
        <f t="shared" si="26"/>
        <v>217.952</v>
      </c>
      <c r="BM281" s="67">
        <f t="shared" si="27"/>
        <v>217.952</v>
      </c>
      <c r="BN281" s="67">
        <f t="shared" si="28"/>
        <v>0.44444444444444442</v>
      </c>
      <c r="BO281" s="67">
        <f t="shared" si="29"/>
        <v>0.44444444444444442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6</v>
      </c>
      <c r="X282" s="196">
        <f t="shared" si="24"/>
        <v>6</v>
      </c>
      <c r="Y282" s="36">
        <f>IFERROR(IF(W282="","",W282*0.00936),"")</f>
        <v>5.6160000000000002E-2</v>
      </c>
      <c r="Z282" s="56"/>
      <c r="AA282" s="57"/>
      <c r="AE282" s="67"/>
      <c r="BB282" s="173" t="s">
        <v>74</v>
      </c>
      <c r="BL282" s="67">
        <f t="shared" si="26"/>
        <v>19.152000000000001</v>
      </c>
      <c r="BM282" s="67">
        <f t="shared" si="27"/>
        <v>19.152000000000001</v>
      </c>
      <c r="BN282" s="67">
        <f t="shared" si="28"/>
        <v>4.7619047619047616E-2</v>
      </c>
      <c r="BO282" s="67">
        <f t="shared" si="29"/>
        <v>4.7619047619047616E-2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102</v>
      </c>
      <c r="X295" s="197">
        <f>IFERROR(SUM(X272:X294),"0")</f>
        <v>102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1.2003199999999998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445.20000000000005</v>
      </c>
      <c r="X296" s="197">
        <f>IFERROR(SUMPRODUCT(X272:X294*H272:H294),"0")</f>
        <v>445.20000000000005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5285.54</v>
      </c>
      <c r="X297" s="197">
        <f>IFERROR(X24+X33+X41+X51+X61+X67+X72+X78+X88+X95+X103+X109+X114+X122+X127+X133+X138+X145+X150+X158+X163+X170+X175+X180+X185+X192+X199+X209+X217+X222+X228+X234+X240+X245+X253+X258+X263+X270+X296,"0")</f>
        <v>5285.54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5743.3057999999992</v>
      </c>
      <c r="X298" s="197">
        <f>IFERROR(SUM(BM22:BM294),"0")</f>
        <v>5743.3057999999992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14</v>
      </c>
      <c r="X299" s="38">
        <f>ROUNDUP(SUM(BO22:BO294),0)</f>
        <v>14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6093.3057999999992</v>
      </c>
      <c r="X300" s="197">
        <f>GrossWeightTotalR+PalletQtyTotalR*25</f>
        <v>6093.3057999999992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1169</v>
      </c>
      <c r="X301" s="197">
        <f>IFERROR(X23+X32+X40+X50+X60+X66+X71+X77+X87+X94+X102+X108+X113+X121+X126+X132+X137+X144+X149+X157+X162+X169+X174+X179+X184+X191+X198+X208+X216+X221+X227+X233+X239+X244+X252+X257+X262+X269+X295,"0")</f>
        <v>1169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16.573499999999996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184.5</v>
      </c>
      <c r="D307" s="46">
        <f>IFERROR(W36*H36,"0")+IFERROR(W37*H37,"0")+IFERROR(W38*H38,"0")+IFERROR(W39*H39,"0")</f>
        <v>150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180</v>
      </c>
      <c r="G307" s="46">
        <f>IFERROR(W64*H64,"0")+IFERROR(W65*H65,"0")</f>
        <v>0</v>
      </c>
      <c r="H307" s="46">
        <f>IFERROR(W70*H70,"0")</f>
        <v>3.6</v>
      </c>
      <c r="I307" s="46">
        <f>IFERROR(W75*H75,"0")+IFERROR(W76*H76,"0")</f>
        <v>14.4</v>
      </c>
      <c r="J307" s="46">
        <f>IFERROR(W81*H81,"0")+IFERROR(W82*H82,"0")+IFERROR(W83*H83,"0")+IFERROR(W84*H84,"0")+IFERROR(W85*H85,"0")+IFERROR(W86*H86,"0")</f>
        <v>456.72</v>
      </c>
      <c r="K307" s="46">
        <f>IFERROR(W91*H91,"0")+IFERROR(W92*H92,"0")+IFERROR(W93*H93,"0")</f>
        <v>34.96</v>
      </c>
      <c r="L307" s="46">
        <f>IFERROR(W98*H98,"0")+IFERROR(W99*H99,"0")+IFERROR(W100*H100,"0")+IFERROR(W101*H101,"0")</f>
        <v>1119.3600000000001</v>
      </c>
      <c r="M307" s="193"/>
      <c r="N307" s="46">
        <f>IFERROR(W106*H106,"0")+IFERROR(W107*H107,"0")</f>
        <v>222</v>
      </c>
      <c r="O307" s="46">
        <f>IFERROR(W112*H112,"0")</f>
        <v>156</v>
      </c>
      <c r="P307" s="46">
        <f>IFERROR(W117*H117,"0")+IFERROR(W118*H118,"0")+IFERROR(W119*H119,"0")+IFERROR(W120*H120,"0")</f>
        <v>18</v>
      </c>
      <c r="Q307" s="46">
        <f>IFERROR(W125*H125,"0")</f>
        <v>15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900</v>
      </c>
      <c r="W307" s="46">
        <f>IFERROR(W167*H167,"0")+IFERROR(W168*H168,"0")</f>
        <v>114</v>
      </c>
      <c r="X307" s="46">
        <f>IFERROR(W173*H173,"0")</f>
        <v>0</v>
      </c>
      <c r="Y307" s="46">
        <f>IFERROR(W178*H178,"0")</f>
        <v>0</v>
      </c>
      <c r="Z307" s="46">
        <f>IFERROR(W183*H183,"0")</f>
        <v>99</v>
      </c>
      <c r="AA307" s="46">
        <f>IFERROR(W189*H189,"0")+IFERROR(W190*H190,"0")</f>
        <v>0</v>
      </c>
      <c r="AB307" s="46">
        <f>IFERROR(W195*H195,"0")+IFERROR(W196*H196,"0")+IFERROR(W197*H197,"0")</f>
        <v>358.4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86.4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170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1003.2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2964.1600000000003</v>
      </c>
      <c r="B310" s="60">
        <f>SUMPRODUCT(--(BB:BB="ПГП"),--(V:V="кор"),H:H,X:X)+SUMPRODUCT(--(BB:BB="ПГП"),--(V:V="кг"),X:X)</f>
        <v>2321.3799999999997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