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F8F5C08-E27C-4E49-933F-4B202A836A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X217" i="1" s="1"/>
  <c r="O213" i="1"/>
  <c r="BO212" i="1"/>
  <c r="BN212" i="1"/>
  <c r="BM212" i="1"/>
  <c r="BL212" i="1"/>
  <c r="Y212" i="1"/>
  <c r="Y216" i="1" s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X199" i="1"/>
  <c r="W199" i="1"/>
  <c r="Y198" i="1"/>
  <c r="W198" i="1"/>
  <c r="BN197" i="1"/>
  <c r="BL197" i="1"/>
  <c r="Y197" i="1"/>
  <c r="X197" i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50" i="1" s="1"/>
  <c r="O148" i="1"/>
  <c r="W145" i="1"/>
  <c r="Y144" i="1"/>
  <c r="W144" i="1"/>
  <c r="BN143" i="1"/>
  <c r="BL143" i="1"/>
  <c r="Y143" i="1"/>
  <c r="X143" i="1"/>
  <c r="BO143" i="1" s="1"/>
  <c r="BN142" i="1"/>
  <c r="BL142" i="1"/>
  <c r="Y142" i="1"/>
  <c r="X142" i="1"/>
  <c r="X145" i="1" s="1"/>
  <c r="O142" i="1"/>
  <c r="W138" i="1"/>
  <c r="Y137" i="1"/>
  <c r="W137" i="1"/>
  <c r="BN136" i="1"/>
  <c r="BL136" i="1"/>
  <c r="Y136" i="1"/>
  <c r="X136" i="1"/>
  <c r="X138" i="1" s="1"/>
  <c r="O136" i="1"/>
  <c r="W133" i="1"/>
  <c r="W132" i="1"/>
  <c r="BN131" i="1"/>
  <c r="BL131" i="1"/>
  <c r="Y131" i="1"/>
  <c r="X131" i="1"/>
  <c r="X133" i="1" s="1"/>
  <c r="O131" i="1"/>
  <c r="BO130" i="1"/>
  <c r="BN130" i="1"/>
  <c r="BM130" i="1"/>
  <c r="BL130" i="1"/>
  <c r="Y130" i="1"/>
  <c r="Y132" i="1" s="1"/>
  <c r="X130" i="1"/>
  <c r="X132" i="1" s="1"/>
  <c r="O130" i="1"/>
  <c r="W127" i="1"/>
  <c r="X126" i="1"/>
  <c r="W126" i="1"/>
  <c r="BO125" i="1"/>
  <c r="BN125" i="1"/>
  <c r="BM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Y121" i="1" s="1"/>
  <c r="X117" i="1"/>
  <c r="X121" i="1" s="1"/>
  <c r="O117" i="1"/>
  <c r="W114" i="1"/>
  <c r="Y113" i="1"/>
  <c r="W113" i="1"/>
  <c r="BN112" i="1"/>
  <c r="BL112" i="1"/>
  <c r="Y112" i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X108" i="1" s="1"/>
  <c r="O106" i="1"/>
  <c r="W103" i="1"/>
  <c r="W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Y98" i="1"/>
  <c r="Y102" i="1" s="1"/>
  <c r="X98" i="1"/>
  <c r="X102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8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1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297" i="1" s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BM28" i="1"/>
  <c r="BO28" i="1"/>
  <c r="BM30" i="1"/>
  <c r="X33" i="1"/>
  <c r="X297" i="1" s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M84" i="1"/>
  <c r="BM86" i="1"/>
  <c r="X87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21" i="1"/>
  <c r="BO220" i="1"/>
  <c r="BM220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<sst xmlns="http://schemas.openxmlformats.org/spreadsheetml/2006/main" count="1147" uniqueCount="439">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</sst>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9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20</v>
      </c>
      <c r="X28" s="196">
        <f>IFERROR(IF(W28="","",W28),"")</f>
        <v>20</v>
      </c>
      <c r="Y28" s="36">
        <f>IFERROR(IF(W28="","",W28*0.00936),"")</f>
        <v>0.18720000000000001</v>
      </c>
      <c r="Z28" s="56"/>
      <c r="AA28" s="57"/>
      <c r="AE28" s="67"/>
      <c r="BB28" s="69" t="s">
        <v>74</v>
      </c>
      <c r="BL28" s="67">
        <f>IFERROR(W28*I28,"0")</f>
        <v>38.436</v>
      </c>
      <c r="BM28" s="67">
        <f>IFERROR(X28*I28,"0")</f>
        <v>38.436</v>
      </c>
      <c r="BN28" s="67">
        <f>IFERROR(W28/J28,"0")</f>
        <v>0.15873015873015872</v>
      </c>
      <c r="BO28" s="67">
        <f>IFERROR(X28/J28,"0")</f>
        <v>0.15873015873015872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20</v>
      </c>
      <c r="X30" s="196">
        <f>IFERROR(IF(W30="","",W30),"")</f>
        <v>20</v>
      </c>
      <c r="Y30" s="36">
        <f>IFERROR(IF(W30="","",W30*0.00936),"")</f>
        <v>0.18720000000000001</v>
      </c>
      <c r="Z30" s="56"/>
      <c r="AA30" s="57"/>
      <c r="AE30" s="67"/>
      <c r="BB30" s="71" t="s">
        <v>74</v>
      </c>
      <c r="BL30" s="67">
        <f>IFERROR(W30*I30,"0")</f>
        <v>38.436</v>
      </c>
      <c r="BM30" s="67">
        <f>IFERROR(X30*I30,"0")</f>
        <v>38.436</v>
      </c>
      <c r="BN30" s="67">
        <f>IFERROR(W30/J30,"0")</f>
        <v>0.15873015873015872</v>
      </c>
      <c r="BO30" s="67">
        <f>IFERROR(X30/J30,"0")</f>
        <v>0.15873015873015872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40</v>
      </c>
      <c r="X32" s="197">
        <f>IFERROR(SUM(X28:X31),"0")</f>
        <v>40</v>
      </c>
      <c r="Y32" s="197">
        <f>IFERROR(IF(Y28="",0,Y28),"0")+IFERROR(IF(Y29="",0,Y29),"0")+IFERROR(IF(Y30="",0,Y30),"0")+IFERROR(IF(Y31="",0,Y31),"0")</f>
        <v>0.37440000000000001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60</v>
      </c>
      <c r="X33" s="197">
        <f>IFERROR(SUMPRODUCT(X28:X31*H28:H31),"0")</f>
        <v>60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10</v>
      </c>
      <c r="X39" s="196">
        <f>IFERROR(IF(W39="","",W39),"")</f>
        <v>10</v>
      </c>
      <c r="Y39" s="36">
        <f>IFERROR(IF(W39="","",W39*0.0155),"")</f>
        <v>0.155</v>
      </c>
      <c r="Z39" s="56"/>
      <c r="AA39" s="57"/>
      <c r="AE39" s="67"/>
      <c r="BB39" s="76" t="s">
        <v>1</v>
      </c>
      <c r="BL39" s="67">
        <f>IFERROR(W39*I39,"0")</f>
        <v>62.699999999999996</v>
      </c>
      <c r="BM39" s="67">
        <f>IFERROR(X39*I39,"0")</f>
        <v>62.699999999999996</v>
      </c>
      <c r="BN39" s="67">
        <f>IFERROR(W39/J39,"0")</f>
        <v>0.11904761904761904</v>
      </c>
      <c r="BO39" s="67">
        <f>IFERROR(X39/J39,"0")</f>
        <v>0.11904761904761904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10</v>
      </c>
      <c r="X40" s="197">
        <f>IFERROR(SUM(X36:X39),"0")</f>
        <v>10</v>
      </c>
      <c r="Y40" s="197">
        <f>IFERROR(IF(Y36="",0,Y36),"0")+IFERROR(IF(Y37="",0,Y37),"0")+IFERROR(IF(Y38="",0,Y38),"0")+IFERROR(IF(Y39="",0,Y39),"0")</f>
        <v>0.155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60</v>
      </c>
      <c r="X41" s="197">
        <f>IFERROR(SUMPRODUCT(X36:X39*H36:H39),"0")</f>
        <v>60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10</v>
      </c>
      <c r="X75" s="196">
        <f>IFERROR(IF(W75="","",W75),"")</f>
        <v>10</v>
      </c>
      <c r="Y75" s="36">
        <f>IFERROR(IF(W75="","",W75*0.01788),"")</f>
        <v>0.17880000000000001</v>
      </c>
      <c r="Z75" s="56"/>
      <c r="AA75" s="57"/>
      <c r="AE75" s="67"/>
      <c r="BB75" s="92" t="s">
        <v>74</v>
      </c>
      <c r="BL75" s="67">
        <f>IFERROR(W75*I75,"0")</f>
        <v>43.036000000000001</v>
      </c>
      <c r="BM75" s="67">
        <f>IFERROR(X75*I75,"0")</f>
        <v>43.036000000000001</v>
      </c>
      <c r="BN75" s="67">
        <f>IFERROR(W75/J75,"0")</f>
        <v>0.14285714285714285</v>
      </c>
      <c r="BO75" s="67">
        <f>IFERROR(X75/J75,"0")</f>
        <v>0.14285714285714285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10</v>
      </c>
      <c r="X76" s="196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74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20</v>
      </c>
      <c r="X77" s="197">
        <f>IFERROR(SUM(X75:X76),"0")</f>
        <v>20</v>
      </c>
      <c r="Y77" s="197">
        <f>IFERROR(IF(Y75="",0,Y75),"0")+IFERROR(IF(Y76="",0,Y76),"0")</f>
        <v>0.35760000000000003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72</v>
      </c>
      <c r="X78" s="197">
        <f>IFERROR(SUMPRODUCT(X75:X76*H75:H76),"0")</f>
        <v>72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5</v>
      </c>
      <c r="X82" s="196">
        <f t="shared" si="12"/>
        <v>5</v>
      </c>
      <c r="Y82" s="36">
        <f t="shared" si="13"/>
        <v>8.9400000000000007E-2</v>
      </c>
      <c r="Z82" s="56"/>
      <c r="AA82" s="57"/>
      <c r="AE82" s="67"/>
      <c r="BB82" s="95" t="s">
        <v>74</v>
      </c>
      <c r="BL82" s="67">
        <f t="shared" si="14"/>
        <v>21.518000000000001</v>
      </c>
      <c r="BM82" s="67">
        <f t="shared" si="15"/>
        <v>21.518000000000001</v>
      </c>
      <c r="BN82" s="67">
        <f t="shared" si="16"/>
        <v>7.1428571428571425E-2</v>
      </c>
      <c r="BO82" s="67">
        <f t="shared" si="17"/>
        <v>7.1428571428571425E-2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17</v>
      </c>
      <c r="X83" s="196">
        <f t="shared" si="12"/>
        <v>17</v>
      </c>
      <c r="Y83" s="36">
        <f t="shared" si="13"/>
        <v>0.30396000000000001</v>
      </c>
      <c r="Z83" s="56"/>
      <c r="AA83" s="57"/>
      <c r="AE83" s="67"/>
      <c r="BB83" s="96" t="s">
        <v>74</v>
      </c>
      <c r="BL83" s="67">
        <f t="shared" si="14"/>
        <v>73.161200000000008</v>
      </c>
      <c r="BM83" s="67">
        <f t="shared" si="15"/>
        <v>73.161200000000008</v>
      </c>
      <c r="BN83" s="67">
        <f t="shared" si="16"/>
        <v>0.24285714285714285</v>
      </c>
      <c r="BO83" s="67">
        <f t="shared" si="17"/>
        <v>0.24285714285714285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10</v>
      </c>
      <c r="X84" s="196">
        <f t="shared" si="12"/>
        <v>10</v>
      </c>
      <c r="Y84" s="36">
        <f t="shared" si="13"/>
        <v>0.17880000000000001</v>
      </c>
      <c r="Z84" s="56"/>
      <c r="AA84" s="57"/>
      <c r="AE84" s="67"/>
      <c r="BB84" s="97" t="s">
        <v>74</v>
      </c>
      <c r="BL84" s="67">
        <f t="shared" si="14"/>
        <v>43.036000000000001</v>
      </c>
      <c r="BM84" s="67">
        <f t="shared" si="15"/>
        <v>43.036000000000001</v>
      </c>
      <c r="BN84" s="67">
        <f t="shared" si="16"/>
        <v>0.14285714285714285</v>
      </c>
      <c r="BO84" s="67">
        <f t="shared" si="17"/>
        <v>0.14285714285714285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15</v>
      </c>
      <c r="X86" s="196">
        <f t="shared" si="12"/>
        <v>15</v>
      </c>
      <c r="Y86" s="36">
        <f t="shared" si="13"/>
        <v>0.26819999999999999</v>
      </c>
      <c r="Z86" s="56"/>
      <c r="AA86" s="57"/>
      <c r="AE86" s="67"/>
      <c r="BB86" s="99" t="s">
        <v>74</v>
      </c>
      <c r="BL86" s="67">
        <f t="shared" si="14"/>
        <v>64.554000000000002</v>
      </c>
      <c r="BM86" s="67">
        <f t="shared" si="15"/>
        <v>64.554000000000002</v>
      </c>
      <c r="BN86" s="67">
        <f t="shared" si="16"/>
        <v>0.21428571428571427</v>
      </c>
      <c r="BO86" s="67">
        <f t="shared" si="17"/>
        <v>0.21428571428571427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47</v>
      </c>
      <c r="X87" s="197">
        <f>IFERROR(SUM(X81:X86),"0")</f>
        <v>47</v>
      </c>
      <c r="Y87" s="197">
        <f>IFERROR(IF(Y81="",0,Y81),"0")+IFERROR(IF(Y82="",0,Y82),"0")+IFERROR(IF(Y83="",0,Y83),"0")+IFERROR(IF(Y84="",0,Y84),"0")+IFERROR(IF(Y85="",0,Y85),"0")+IFERROR(IF(Y86="",0,Y86),"0")</f>
        <v>0.84036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169.2</v>
      </c>
      <c r="X88" s="197">
        <f>IFERROR(SUMPRODUCT(X81:X86*H81:H86),"0")</f>
        <v>169.2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3</v>
      </c>
      <c r="X91" s="196">
        <f>IFERROR(IF(W91="","",W91),"")</f>
        <v>3</v>
      </c>
      <c r="Y91" s="36">
        <f>IFERROR(IF(W91="","",W91*0.00936),"")</f>
        <v>2.8080000000000001E-2</v>
      </c>
      <c r="Z91" s="56"/>
      <c r="AA91" s="57"/>
      <c r="AE91" s="67"/>
      <c r="BB91" s="100" t="s">
        <v>74</v>
      </c>
      <c r="BL91" s="67">
        <f>IFERROR(W91*I91,"0")</f>
        <v>7.4736000000000002</v>
      </c>
      <c r="BM91" s="67">
        <f>IFERROR(X91*I91,"0")</f>
        <v>7.4736000000000002</v>
      </c>
      <c r="BN91" s="67">
        <f>IFERROR(W91/J91,"0")</f>
        <v>2.3809523809523808E-2</v>
      </c>
      <c r="BO91" s="67">
        <f>IFERROR(X91/J91,"0")</f>
        <v>2.3809523809523808E-2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3</v>
      </c>
      <c r="X94" s="197">
        <f>IFERROR(SUM(X91:X93),"0")</f>
        <v>3</v>
      </c>
      <c r="Y94" s="197">
        <f>IFERROR(IF(Y91="",0,Y91),"0")+IFERROR(IF(Y92="",0,Y92),"0")+IFERROR(IF(Y93="",0,Y93),"0")</f>
        <v>2.8080000000000001E-2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6.48</v>
      </c>
      <c r="X95" s="197">
        <f>IFERROR(SUMPRODUCT(X91:X93*H91:H93),"0")</f>
        <v>6.48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24</v>
      </c>
      <c r="X99" s="196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179.66399999999999</v>
      </c>
      <c r="BM99" s="67">
        <f>IFERROR(X99*I99,"0")</f>
        <v>179.66399999999999</v>
      </c>
      <c r="BN99" s="67">
        <f>IFERROR(W99/J99,"0")</f>
        <v>0.2857142857142857</v>
      </c>
      <c r="BO99" s="67">
        <f>IFERROR(X99/J99,"0")</f>
        <v>0.2857142857142857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12</v>
      </c>
      <c r="X100" s="196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12</v>
      </c>
      <c r="X101" s="196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89.831999999999994</v>
      </c>
      <c r="BM101" s="67">
        <f>IFERROR(X101*I101,"0")</f>
        <v>89.831999999999994</v>
      </c>
      <c r="BN101" s="67">
        <f>IFERROR(W101/J101,"0")</f>
        <v>0.14285714285714285</v>
      </c>
      <c r="BO101" s="67">
        <f>IFERROR(X101/J101,"0")</f>
        <v>0.14285714285714285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60</v>
      </c>
      <c r="X102" s="197">
        <f>IFERROR(SUM(X98:X101),"0")</f>
        <v>60</v>
      </c>
      <c r="Y102" s="197">
        <f>IFERROR(IF(Y98="",0,Y98),"0")+IFERROR(IF(Y99="",0,Y99),"0")+IFERROR(IF(Y100="",0,Y100),"0")+IFERROR(IF(Y101="",0,Y101),"0")</f>
        <v>0.92999999999999994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424.32000000000005</v>
      </c>
      <c r="X103" s="197">
        <f>IFERROR(SUMPRODUCT(X98:X101*H98:H101),"0")</f>
        <v>424.32000000000005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14</v>
      </c>
      <c r="X106" s="196">
        <f>IFERROR(IF(W106="","",W106),"")</f>
        <v>14</v>
      </c>
      <c r="Y106" s="36">
        <f>IFERROR(IF(W106="","",W106*0.01788),"")</f>
        <v>0.25031999999999999</v>
      </c>
      <c r="Z106" s="56"/>
      <c r="AA106" s="57"/>
      <c r="AE106" s="67"/>
      <c r="BB106" s="107" t="s">
        <v>74</v>
      </c>
      <c r="BL106" s="67">
        <f>IFERROR(W106*I106,"0")</f>
        <v>51.850399999999993</v>
      </c>
      <c r="BM106" s="67">
        <f>IFERROR(X106*I106,"0")</f>
        <v>51.850399999999993</v>
      </c>
      <c r="BN106" s="67">
        <f>IFERROR(W106/J106,"0")</f>
        <v>0.2</v>
      </c>
      <c r="BO106" s="67">
        <f>IFERROR(X106/J106,"0")</f>
        <v>0.2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5</v>
      </c>
      <c r="X107" s="196">
        <f>IFERROR(IF(W107="","",W107),"")</f>
        <v>5</v>
      </c>
      <c r="Y107" s="36">
        <f>IFERROR(IF(W107="","",W107*0.01788),"")</f>
        <v>8.9400000000000007E-2</v>
      </c>
      <c r="Z107" s="56"/>
      <c r="AA107" s="57"/>
      <c r="AE107" s="67"/>
      <c r="BB107" s="108" t="s">
        <v>74</v>
      </c>
      <c r="BL107" s="67">
        <f>IFERROR(W107*I107,"0")</f>
        <v>18.518000000000001</v>
      </c>
      <c r="BM107" s="67">
        <f>IFERROR(X107*I107,"0")</f>
        <v>18.518000000000001</v>
      </c>
      <c r="BN107" s="67">
        <f>IFERROR(W107/J107,"0")</f>
        <v>7.1428571428571425E-2</v>
      </c>
      <c r="BO107" s="67">
        <f>IFERROR(X107/J107,"0")</f>
        <v>7.1428571428571425E-2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19</v>
      </c>
      <c r="X108" s="197">
        <f>IFERROR(SUM(X106:X107),"0")</f>
        <v>19</v>
      </c>
      <c r="Y108" s="197">
        <f>IFERROR(IF(Y106="",0,Y106),"0")+IFERROR(IF(Y107="",0,Y107),"0")</f>
        <v>0.33972000000000002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57</v>
      </c>
      <c r="X109" s="197">
        <f>IFERROR(SUMPRODUCT(X106:X107*H106:H107),"0")</f>
        <v>57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10</v>
      </c>
      <c r="X112" s="196">
        <f>IFERROR(IF(W112="","",W112),"")</f>
        <v>10</v>
      </c>
      <c r="Y112" s="36">
        <f>IFERROR(IF(W112="","",W112*0.01788),"")</f>
        <v>0.17880000000000001</v>
      </c>
      <c r="Z112" s="56"/>
      <c r="AA112" s="57"/>
      <c r="AE112" s="67"/>
      <c r="BB112" s="109" t="s">
        <v>74</v>
      </c>
      <c r="BL112" s="67">
        <f>IFERROR(W112*I112,"0")</f>
        <v>37.036000000000001</v>
      </c>
      <c r="BM112" s="67">
        <f>IFERROR(X112*I112,"0")</f>
        <v>37.036000000000001</v>
      </c>
      <c r="BN112" s="67">
        <f>IFERROR(W112/J112,"0")</f>
        <v>0.14285714285714285</v>
      </c>
      <c r="BO112" s="67">
        <f>IFERROR(X112/J112,"0")</f>
        <v>0.14285714285714285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10</v>
      </c>
      <c r="X113" s="197">
        <f>IFERROR(SUM(X112:X112),"0")</f>
        <v>10</v>
      </c>
      <c r="Y113" s="197">
        <f>IFERROR(IF(Y112="",0,Y112),"0")</f>
        <v>0.17880000000000001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30</v>
      </c>
      <c r="X114" s="197">
        <f>IFERROR(SUMPRODUCT(X112:X112*H112:H112),"0")</f>
        <v>30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5</v>
      </c>
      <c r="X119" s="196">
        <f>IFERROR(IF(W119="","",W119),"")</f>
        <v>5</v>
      </c>
      <c r="Y119" s="36">
        <f>IFERROR(IF(W119="","",W119*0.01788),"")</f>
        <v>8.9400000000000007E-2</v>
      </c>
      <c r="Z119" s="56"/>
      <c r="AA119" s="57"/>
      <c r="AE119" s="67"/>
      <c r="BB119" s="112" t="s">
        <v>74</v>
      </c>
      <c r="BL119" s="67">
        <f>IFERROR(W119*I119,"0")</f>
        <v>16.399999999999999</v>
      </c>
      <c r="BM119" s="67">
        <f>IFERROR(X119*I119,"0")</f>
        <v>16.399999999999999</v>
      </c>
      <c r="BN119" s="67">
        <f>IFERROR(W119/J119,"0")</f>
        <v>7.1428571428571425E-2</v>
      </c>
      <c r="BO119" s="67">
        <f>IFERROR(X119/J119,"0")</f>
        <v>7.1428571428571425E-2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10</v>
      </c>
      <c r="X120" s="196">
        <f>IFERROR(IF(W120="","",W120),"")</f>
        <v>10</v>
      </c>
      <c r="Y120" s="36">
        <f>IFERROR(IF(W120="","",W120*0.01788),"")</f>
        <v>0.17880000000000001</v>
      </c>
      <c r="Z120" s="56"/>
      <c r="AA120" s="57"/>
      <c r="AE120" s="67"/>
      <c r="BB120" s="113" t="s">
        <v>74</v>
      </c>
      <c r="BL120" s="67">
        <f>IFERROR(W120*I120,"0")</f>
        <v>32.799999999999997</v>
      </c>
      <c r="BM120" s="67">
        <f>IFERROR(X120*I120,"0")</f>
        <v>32.799999999999997</v>
      </c>
      <c r="BN120" s="67">
        <f>IFERROR(W120/J120,"0")</f>
        <v>0.14285714285714285</v>
      </c>
      <c r="BO120" s="67">
        <f>IFERROR(X120/J120,"0")</f>
        <v>0.14285714285714285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15</v>
      </c>
      <c r="X121" s="197">
        <f>IFERROR(SUM(X117:X120),"0")</f>
        <v>15</v>
      </c>
      <c r="Y121" s="197">
        <f>IFERROR(IF(Y117="",0,Y117),"0")+IFERROR(IF(Y118="",0,Y118),"0")+IFERROR(IF(Y119="",0,Y119),"0")+IFERROR(IF(Y120="",0,Y120),"0")</f>
        <v>0.26819999999999999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45</v>
      </c>
      <c r="X122" s="197">
        <f>IFERROR(SUMPRODUCT(X117:X120*H117:H120),"0")</f>
        <v>45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5</v>
      </c>
      <c r="X125" s="196">
        <f>IFERROR(IF(W125="","",W125),"")</f>
        <v>5</v>
      </c>
      <c r="Y125" s="36">
        <f>IFERROR(IF(W125="","",W125*0.01788),"")</f>
        <v>8.9400000000000007E-2</v>
      </c>
      <c r="Z125" s="56"/>
      <c r="AA125" s="57"/>
      <c r="AE125" s="67"/>
      <c r="BB125" s="114" t="s">
        <v>74</v>
      </c>
      <c r="BL125" s="67">
        <f>IFERROR(W125*I125,"0")</f>
        <v>18.518000000000001</v>
      </c>
      <c r="BM125" s="67">
        <f>IFERROR(X125*I125,"0")</f>
        <v>18.518000000000001</v>
      </c>
      <c r="BN125" s="67">
        <f>IFERROR(W125/J125,"0")</f>
        <v>7.1428571428571425E-2</v>
      </c>
      <c r="BO125" s="67">
        <f>IFERROR(X125/J125,"0")</f>
        <v>7.1428571428571425E-2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5</v>
      </c>
      <c r="X126" s="197">
        <f>IFERROR(SUM(X125:X125),"0")</f>
        <v>5</v>
      </c>
      <c r="Y126" s="197">
        <f>IFERROR(IF(Y125="",0,Y125),"0")</f>
        <v>8.9400000000000007E-2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15</v>
      </c>
      <c r="X127" s="197">
        <f>IFERROR(SUMPRODUCT(X125:X125*H125:H125),"0")</f>
        <v>15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0</v>
      </c>
      <c r="X155" s="196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0</v>
      </c>
      <c r="X157" s="197">
        <f>IFERROR(SUM(X153:X156),"0")</f>
        <v>0</v>
      </c>
      <c r="Y157" s="197">
        <f>IFERROR(IF(Y153="",0,Y153),"0")+IFERROR(IF(Y154="",0,Y154),"0")+IFERROR(IF(Y155="",0,Y155),"0")+IFERROR(IF(Y156="",0,Y156),"0")</f>
        <v>0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0</v>
      </c>
      <c r="X158" s="197">
        <f>IFERROR(SUMPRODUCT(X153:X156*H153:H156),"0")</f>
        <v>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47</v>
      </c>
      <c r="X167" s="196">
        <f>IFERROR(IF(W167="","",W167),"")</f>
        <v>47</v>
      </c>
      <c r="Y167" s="36">
        <f>IFERROR(IF(W167="","",W167*0.01788),"")</f>
        <v>0.84036</v>
      </c>
      <c r="Z167" s="56"/>
      <c r="AA167" s="57"/>
      <c r="AE167" s="67"/>
      <c r="BB167" s="127" t="s">
        <v>74</v>
      </c>
      <c r="BL167" s="67">
        <f>IFERROR(W167*I167,"0")</f>
        <v>159.23599999999999</v>
      </c>
      <c r="BM167" s="67">
        <f>IFERROR(X167*I167,"0")</f>
        <v>159.23599999999999</v>
      </c>
      <c r="BN167" s="67">
        <f>IFERROR(W167/J167,"0")</f>
        <v>0.67142857142857137</v>
      </c>
      <c r="BO167" s="67">
        <f>IFERROR(X167/J167,"0")</f>
        <v>0.67142857142857137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67</v>
      </c>
      <c r="X169" s="197">
        <f>IFERROR(SUM(X167:X168),"0")</f>
        <v>67</v>
      </c>
      <c r="Y169" s="197">
        <f>IFERROR(IF(Y167="",0,Y167),"0")+IFERROR(IF(Y168="",0,Y168),"0")</f>
        <v>1.1979600000000001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201</v>
      </c>
      <c r="X170" s="197">
        <f>IFERROR(SUMPRODUCT(X167:X168*H167:H168),"0")</f>
        <v>201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30</v>
      </c>
      <c r="X195" s="196">
        <f>IFERROR(IF(W195="","",W195),"")</f>
        <v>30</v>
      </c>
      <c r="Y195" s="36">
        <f>IFERROR(IF(W195="","",W195*0.0155),"")</f>
        <v>0.46499999999999997</v>
      </c>
      <c r="Z195" s="56"/>
      <c r="AA195" s="57"/>
      <c r="AE195" s="67"/>
      <c r="BB195" s="134" t="s">
        <v>1</v>
      </c>
      <c r="BL195" s="67">
        <f>IFERROR(W195*I195,"0")</f>
        <v>176.1</v>
      </c>
      <c r="BM195" s="67">
        <f>IFERROR(X195*I195,"0")</f>
        <v>176.1</v>
      </c>
      <c r="BN195" s="67">
        <f>IFERROR(W195/J195,"0")</f>
        <v>0.35714285714285715</v>
      </c>
      <c r="BO195" s="67">
        <f>IFERROR(X195/J195,"0")</f>
        <v>0.35714285714285715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30</v>
      </c>
      <c r="X198" s="197">
        <f>IFERROR(SUM(X195:X197),"0")</f>
        <v>30</v>
      </c>
      <c r="Y198" s="197">
        <f>IFERROR(IF(Y195="",0,Y195),"0")+IFERROR(IF(Y196="",0,Y196),"0")+IFERROR(IF(Y197="",0,Y197),"0")</f>
        <v>0.46499999999999997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168</v>
      </c>
      <c r="X199" s="197">
        <f>IFERROR(SUMPRODUCT(X195:X197*H195:H197),"0")</f>
        <v>168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2</v>
      </c>
      <c r="X205" s="196">
        <f t="shared" si="18"/>
        <v>2</v>
      </c>
      <c r="Y205" s="36">
        <f t="shared" si="19"/>
        <v>3.1E-2</v>
      </c>
      <c r="Z205" s="56"/>
      <c r="AA205" s="57"/>
      <c r="AE205" s="67"/>
      <c r="BB205" s="140" t="s">
        <v>1</v>
      </c>
      <c r="BL205" s="67">
        <f t="shared" si="20"/>
        <v>11.74</v>
      </c>
      <c r="BM205" s="67">
        <f t="shared" si="21"/>
        <v>11.74</v>
      </c>
      <c r="BN205" s="67">
        <f t="shared" si="22"/>
        <v>2.3809523809523808E-2</v>
      </c>
      <c r="BO205" s="67">
        <f t="shared" si="23"/>
        <v>2.3809523809523808E-2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2</v>
      </c>
      <c r="X208" s="197">
        <f>IFERROR(SUM(X202:X207),"0")</f>
        <v>2</v>
      </c>
      <c r="Y208" s="197">
        <f>IFERROR(IF(Y202="",0,Y202),"0")+IFERROR(IF(Y203="",0,Y203),"0")+IFERROR(IF(Y204="",0,Y204),"0")+IFERROR(IF(Y205="",0,Y205),"0")+IFERROR(IF(Y206="",0,Y206),"0")+IFERROR(IF(Y207="",0,Y207),"0")</f>
        <v>3.1E-2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11.2</v>
      </c>
      <c r="X209" s="197">
        <f>IFERROR(SUMPRODUCT(X202:X207*H202:H207),"0")</f>
        <v>11.2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40</v>
      </c>
      <c r="X256" s="196">
        <f>IFERROR(IF(W256="","",W256),"")</f>
        <v>40</v>
      </c>
      <c r="Y256" s="36">
        <f>IFERROR(IF(W256="","",W256*0.00502),"")</f>
        <v>0.20080000000000001</v>
      </c>
      <c r="Z256" s="56"/>
      <c r="AA256" s="57"/>
      <c r="AE256" s="67"/>
      <c r="BB256" s="156" t="s">
        <v>74</v>
      </c>
      <c r="BL256" s="67">
        <f>IFERROR(W256*I256,"0")</f>
        <v>76.599999999999994</v>
      </c>
      <c r="BM256" s="67">
        <f>IFERROR(X256*I256,"0")</f>
        <v>76.599999999999994</v>
      </c>
      <c r="BN256" s="67">
        <f>IFERROR(W256/J256,"0")</f>
        <v>0.17094017094017094</v>
      </c>
      <c r="BO256" s="67">
        <f>IFERROR(X256/J256,"0")</f>
        <v>0.17094017094017094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40</v>
      </c>
      <c r="X257" s="197">
        <f>IFERROR(SUM(X256:X256),"0")</f>
        <v>40</v>
      </c>
      <c r="Y257" s="197">
        <f>IFERROR(IF(Y256="",0,Y256),"0")</f>
        <v>0.20080000000000001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72</v>
      </c>
      <c r="X258" s="197">
        <f>IFERROR(SUMPRODUCT(X256:X256*H256:H256),"0")</f>
        <v>72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0</v>
      </c>
      <c r="X267" s="196">
        <f>IFERROR(IF(W267="","",W267),"")</f>
        <v>0</v>
      </c>
      <c r="Y267" s="36">
        <f>IFERROR(IF(W267="","",W267*0.0155),"")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0</v>
      </c>
      <c r="X269" s="197">
        <f>IFERROR(SUM(X265:X268),"0")</f>
        <v>0</v>
      </c>
      <c r="Y269" s="197">
        <f>IFERROR(IF(Y265="",0,Y265),"0")+IFERROR(IF(Y266="",0,Y266),"0")+IFERROR(IF(Y267="",0,Y267),"0")+IFERROR(IF(Y268="",0,Y268),"0")</f>
        <v>0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0</v>
      </c>
      <c r="X270" s="197">
        <f>IFERROR(SUMPRODUCT(X265:X268*H265:H268),"0")</f>
        <v>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42</v>
      </c>
      <c r="X275" s="196">
        <f t="shared" si="24"/>
        <v>42</v>
      </c>
      <c r="Y275" s="36">
        <f t="shared" si="25"/>
        <v>0.39312000000000002</v>
      </c>
      <c r="Z275" s="56"/>
      <c r="AA275" s="57"/>
      <c r="AE275" s="67"/>
      <c r="BB275" s="166" t="s">
        <v>74</v>
      </c>
      <c r="BL275" s="67">
        <f t="shared" si="26"/>
        <v>163.464</v>
      </c>
      <c r="BM275" s="67">
        <f t="shared" si="27"/>
        <v>163.464</v>
      </c>
      <c r="BN275" s="67">
        <f t="shared" si="28"/>
        <v>0.33333333333333331</v>
      </c>
      <c r="BO275" s="67">
        <f t="shared" si="29"/>
        <v>0.33333333333333331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42</v>
      </c>
      <c r="X295" s="197">
        <f>IFERROR(SUM(X272:X294),"0")</f>
        <v>42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0.39312000000000002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155.4</v>
      </c>
      <c r="X296" s="197">
        <f>IFERROR(SUMPRODUCT(X272:X294*H272:H294),"0")</f>
        <v>155.4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1546.6000000000001</v>
      </c>
      <c r="X297" s="197">
        <f>IFERROR(X24+X33+X41+X51+X61+X67+X72+X78+X88+X95+X103+X109+X114+X122+X127+X133+X138+X145+X150+X158+X163+X170+X175+X180+X185+X192+X199+X209+X217+X222+X228+X234+X240+X245+X253+X258+X263+X270+X296,"0")</f>
        <v>1546.6000000000001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1707.6956</v>
      </c>
      <c r="X298" s="197">
        <f>IFERROR(SUM(BM22:BM294),"0")</f>
        <v>1707.6956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5</v>
      </c>
      <c r="X299" s="38">
        <f>ROUNDUP(SUM(BO22:BO294),0)</f>
        <v>5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1832.6956</v>
      </c>
      <c r="X300" s="197">
        <f>GrossWeightTotalR+PalletQtyTotalR*25</f>
        <v>1832.6956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410</v>
      </c>
      <c r="X301" s="197">
        <f>IFERROR(X23+X32+X40+X50+X60+X66+X71+X77+X87+X94+X102+X108+X113+X121+X126+X132+X137+X144+X149+X157+X162+X169+X174+X179+X184+X191+X198+X208+X216+X221+X227+X233+X239+X244+X252+X257+X262+X269+X295,"0")</f>
        <v>410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5.8494399999999995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60</v>
      </c>
      <c r="D307" s="46">
        <f>IFERROR(W36*H36,"0")+IFERROR(W37*H37,"0")+IFERROR(W38*H38,"0")+IFERROR(W39*H39,"0")</f>
        <v>60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0</v>
      </c>
      <c r="H307" s="46">
        <f>IFERROR(W70*H70,"0")</f>
        <v>0</v>
      </c>
      <c r="I307" s="46">
        <f>IFERROR(W75*H75,"0")+IFERROR(W76*H76,"0")</f>
        <v>72</v>
      </c>
      <c r="J307" s="46">
        <f>IFERROR(W81*H81,"0")+IFERROR(W82*H82,"0")+IFERROR(W83*H83,"0")+IFERROR(W84*H84,"0")+IFERROR(W85*H85,"0")+IFERROR(W86*H86,"0")</f>
        <v>169.2</v>
      </c>
      <c r="K307" s="46">
        <f>IFERROR(W91*H91,"0")+IFERROR(W92*H92,"0")+IFERROR(W93*H93,"0")</f>
        <v>6.48</v>
      </c>
      <c r="L307" s="46">
        <f>IFERROR(W98*H98,"0")+IFERROR(W99*H99,"0")+IFERROR(W100*H100,"0")+IFERROR(W101*H101,"0")</f>
        <v>424.32000000000005</v>
      </c>
      <c r="M307" s="193"/>
      <c r="N307" s="46">
        <f>IFERROR(W106*H106,"0")+IFERROR(W107*H107,"0")</f>
        <v>57</v>
      </c>
      <c r="O307" s="46">
        <f>IFERROR(W112*H112,"0")</f>
        <v>30</v>
      </c>
      <c r="P307" s="46">
        <f>IFERROR(W117*H117,"0")+IFERROR(W118*H118,"0")+IFERROR(W119*H119,"0")+IFERROR(W120*H120,"0")</f>
        <v>45</v>
      </c>
      <c r="Q307" s="46">
        <f>IFERROR(W125*H125,"0")</f>
        <v>15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0</v>
      </c>
      <c r="W307" s="46">
        <f>IFERROR(W167*H167,"0")+IFERROR(W168*H168,"0")</f>
        <v>201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168</v>
      </c>
      <c r="AC307" s="46">
        <f>IFERROR(W202*H202,"0")+IFERROR(W203*H203,"0")+IFERROR(W204*H204,"0")+IFERROR(W205*H205,"0")+IFERROR(W206*H206,"0")+IFERROR(W207*H207,"0")</f>
        <v>11.2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227.4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663.5200000000001</v>
      </c>
      <c r="B310" s="60">
        <f>SUMPRODUCT(--(BB:BB="ПГП"),--(V:V="кор"),H:H,X:X)+SUMPRODUCT(--(BB:BB="ПГП"),--(V:V="кг"),X:X)</f>
        <v>883.08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