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3D04BF16-C77D-434E-A303-49BA95F8E1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101" i="1"/>
  <c r="R100" i="1"/>
  <c r="AE100" i="1" s="1"/>
  <c r="R94" i="1"/>
  <c r="AE94" i="1" s="1"/>
  <c r="R92" i="1"/>
  <c r="R91" i="1"/>
  <c r="R90" i="1"/>
  <c r="R89" i="1"/>
  <c r="R88" i="1"/>
  <c r="R79" i="1"/>
  <c r="R64" i="1"/>
  <c r="AE64" i="1" s="1"/>
  <c r="R61" i="1"/>
  <c r="R60" i="1"/>
  <c r="AE60" i="1" s="1"/>
  <c r="R57" i="1"/>
  <c r="R56" i="1"/>
  <c r="AE56" i="1" s="1"/>
  <c r="R51" i="1"/>
  <c r="R46" i="1"/>
  <c r="AE46" i="1" s="1"/>
  <c r="R44" i="1"/>
  <c r="R39" i="1"/>
  <c r="AE39" i="1" s="1"/>
  <c r="R38" i="1"/>
  <c r="R35" i="1"/>
  <c r="AE35" i="1" s="1"/>
  <c r="R31" i="1"/>
  <c r="AE31" i="1" s="1"/>
  <c r="R28" i="1"/>
  <c r="R26" i="1"/>
  <c r="R24" i="1"/>
  <c r="AE24" i="1" s="1"/>
  <c r="R21" i="1"/>
  <c r="R20" i="1"/>
  <c r="AE20" i="1" s="1"/>
  <c r="R16" i="1"/>
  <c r="R10" i="1"/>
  <c r="AE10" i="1" s="1"/>
  <c r="R9" i="1"/>
  <c r="R8" i="1"/>
  <c r="AE8" i="1" s="1"/>
  <c r="R6" i="1"/>
  <c r="AE6" i="1" s="1"/>
  <c r="AE7" i="1"/>
  <c r="AE9" i="1"/>
  <c r="AE11" i="1"/>
  <c r="AE12" i="1"/>
  <c r="AE13" i="1"/>
  <c r="AE14" i="1"/>
  <c r="AE15" i="1"/>
  <c r="AE16" i="1"/>
  <c r="AE17" i="1"/>
  <c r="AE21" i="1"/>
  <c r="AE22" i="1"/>
  <c r="AE23" i="1"/>
  <c r="AE25" i="1"/>
  <c r="AE26" i="1"/>
  <c r="AE28" i="1"/>
  <c r="AE33" i="1"/>
  <c r="AE34" i="1"/>
  <c r="AE38" i="1"/>
  <c r="AE42" i="1"/>
  <c r="AE43" i="1"/>
  <c r="AE44" i="1"/>
  <c r="AE45" i="1"/>
  <c r="AE47" i="1"/>
  <c r="AE48" i="1"/>
  <c r="AE49" i="1"/>
  <c r="AE51" i="1"/>
  <c r="AE53" i="1"/>
  <c r="AE54" i="1"/>
  <c r="AE55" i="1"/>
  <c r="AE57" i="1"/>
  <c r="AE61" i="1"/>
  <c r="AE62" i="1"/>
  <c r="AE63" i="1"/>
  <c r="AE67" i="1"/>
  <c r="AE69" i="1"/>
  <c r="AE70" i="1"/>
  <c r="AE71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5" i="1"/>
  <c r="AE99" i="1"/>
  <c r="AE101" i="1"/>
  <c r="AE103" i="1"/>
  <c r="AE104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6" i="1"/>
  <c r="Q5" i="1"/>
  <c r="E102" i="1" l="1"/>
  <c r="F101" i="1"/>
  <c r="E101" i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R18" i="1" s="1"/>
  <c r="L19" i="1"/>
  <c r="O19" i="1" s="1"/>
  <c r="P19" i="1" s="1"/>
  <c r="R19" i="1" s="1"/>
  <c r="AE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P27" i="1" s="1"/>
  <c r="R27" i="1" s="1"/>
  <c r="AE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P37" i="1" s="1"/>
  <c r="R37" i="1" s="1"/>
  <c r="AE37" i="1" s="1"/>
  <c r="L38" i="1"/>
  <c r="O38" i="1" s="1"/>
  <c r="L39" i="1"/>
  <c r="O39" i="1" s="1"/>
  <c r="L40" i="1"/>
  <c r="O40" i="1" s="1"/>
  <c r="P40" i="1" s="1"/>
  <c r="R40" i="1" s="1"/>
  <c r="AE40" i="1" s="1"/>
  <c r="L41" i="1"/>
  <c r="O41" i="1" s="1"/>
  <c r="P41" i="1" s="1"/>
  <c r="R41" i="1" s="1"/>
  <c r="AE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P50" i="1" s="1"/>
  <c r="R50" i="1" s="1"/>
  <c r="AE50" i="1" s="1"/>
  <c r="L51" i="1"/>
  <c r="O51" i="1" s="1"/>
  <c r="L52" i="1"/>
  <c r="O52" i="1" s="1"/>
  <c r="P52" i="1" s="1"/>
  <c r="R52" i="1" s="1"/>
  <c r="AE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P58" i="1" s="1"/>
  <c r="R58" i="1" s="1"/>
  <c r="AE58" i="1" s="1"/>
  <c r="L59" i="1"/>
  <c r="O59" i="1" s="1"/>
  <c r="P59" i="1" s="1"/>
  <c r="R59" i="1" s="1"/>
  <c r="AE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P65" i="1" s="1"/>
  <c r="R65" i="1" s="1"/>
  <c r="AE65" i="1" s="1"/>
  <c r="L66" i="1"/>
  <c r="O66" i="1" s="1"/>
  <c r="P66" i="1" s="1"/>
  <c r="R66" i="1" s="1"/>
  <c r="AE66" i="1" s="1"/>
  <c r="L67" i="1"/>
  <c r="O67" i="1" s="1"/>
  <c r="L68" i="1"/>
  <c r="O68" i="1" s="1"/>
  <c r="P68" i="1" s="1"/>
  <c r="R68" i="1" s="1"/>
  <c r="AE68" i="1" s="1"/>
  <c r="L69" i="1"/>
  <c r="O69" i="1" s="1"/>
  <c r="L70" i="1"/>
  <c r="O70" i="1" s="1"/>
  <c r="L71" i="1"/>
  <c r="O71" i="1" s="1"/>
  <c r="L72" i="1"/>
  <c r="O72" i="1" s="1"/>
  <c r="P72" i="1" s="1"/>
  <c r="R72" i="1" s="1"/>
  <c r="AE72" i="1" s="1"/>
  <c r="L73" i="1"/>
  <c r="O73" i="1" s="1"/>
  <c r="P73" i="1" s="1"/>
  <c r="R73" i="1" s="1"/>
  <c r="AE73" i="1" s="1"/>
  <c r="L74" i="1"/>
  <c r="O74" i="1" s="1"/>
  <c r="P74" i="1" s="1"/>
  <c r="R74" i="1" s="1"/>
  <c r="AE74" i="1" s="1"/>
  <c r="L75" i="1"/>
  <c r="O75" i="1" s="1"/>
  <c r="P75" i="1" s="1"/>
  <c r="R75" i="1" s="1"/>
  <c r="AE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P98" i="1" s="1"/>
  <c r="R98" i="1" s="1"/>
  <c r="AE98" i="1" s="1"/>
  <c r="L99" i="1"/>
  <c r="O99" i="1" s="1"/>
  <c r="L100" i="1"/>
  <c r="O100" i="1" s="1"/>
  <c r="L101" i="1"/>
  <c r="O101" i="1" s="1"/>
  <c r="L102" i="1"/>
  <c r="O102" i="1" s="1"/>
  <c r="P102" i="1" s="1"/>
  <c r="R102" i="1" s="1"/>
  <c r="AE102" i="1" s="1"/>
  <c r="L103" i="1"/>
  <c r="O103" i="1" s="1"/>
  <c r="L104" i="1"/>
  <c r="O104" i="1" s="1"/>
  <c r="L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AE18" i="1" l="1"/>
  <c r="P36" i="1"/>
  <c r="R36" i="1" s="1"/>
  <c r="AE36" i="1" s="1"/>
  <c r="P32" i="1"/>
  <c r="P30" i="1"/>
  <c r="R30" i="1" s="1"/>
  <c r="AE30" i="1" s="1"/>
  <c r="P97" i="1"/>
  <c r="P29" i="1"/>
  <c r="R29" i="1" s="1"/>
  <c r="AE29" i="1" s="1"/>
  <c r="P96" i="1"/>
  <c r="R96" i="1" s="1"/>
  <c r="AE96" i="1" s="1"/>
  <c r="U103" i="1"/>
  <c r="V103" i="1"/>
  <c r="U101" i="1"/>
  <c r="V101" i="1"/>
  <c r="U99" i="1"/>
  <c r="V99" i="1"/>
  <c r="V97" i="1"/>
  <c r="U95" i="1"/>
  <c r="V95" i="1"/>
  <c r="U93" i="1"/>
  <c r="V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3" i="1"/>
  <c r="V13" i="1"/>
  <c r="U11" i="1"/>
  <c r="V11" i="1"/>
  <c r="U9" i="1"/>
  <c r="V9" i="1"/>
  <c r="U7" i="1"/>
  <c r="V7" i="1"/>
  <c r="U104" i="1"/>
  <c r="V104" i="1"/>
  <c r="U102" i="1"/>
  <c r="V102" i="1"/>
  <c r="U100" i="1"/>
  <c r="V100" i="1"/>
  <c r="U98" i="1"/>
  <c r="V98" i="1"/>
  <c r="V96" i="1"/>
  <c r="U94" i="1"/>
  <c r="V94" i="1"/>
  <c r="U92" i="1"/>
  <c r="V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V31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2" i="1"/>
  <c r="V12" i="1"/>
  <c r="U10" i="1"/>
  <c r="V10" i="1"/>
  <c r="U8" i="1"/>
  <c r="V8" i="1"/>
  <c r="K5" i="1"/>
  <c r="L5" i="1"/>
  <c r="O6" i="1"/>
  <c r="U97" i="1" l="1"/>
  <c r="R97" i="1"/>
  <c r="AE97" i="1" s="1"/>
  <c r="U32" i="1"/>
  <c r="R32" i="1"/>
  <c r="U29" i="1"/>
  <c r="U31" i="1"/>
  <c r="U96" i="1"/>
  <c r="AD5" i="1"/>
  <c r="P5" i="1"/>
  <c r="O5" i="1"/>
  <c r="V6" i="1"/>
  <c r="U6" i="1"/>
  <c r="AE32" i="1" l="1"/>
  <c r="AE5" i="1" s="1"/>
  <c r="R5" i="1"/>
</calcChain>
</file>

<file path=xl/sharedStrings.xml><?xml version="1.0" encoding="utf-8"?>
<sst xmlns="http://schemas.openxmlformats.org/spreadsheetml/2006/main" count="379" uniqueCount="143">
  <si>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</si>
  <si>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</si>
  <si>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</si>
  <si>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</si>
  <si>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</si>
  <si>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</si>
  <si>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</si>
  <si>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</si>
  <si>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</si>
  <si>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</si>
  <si>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</si>
  <si>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</si>
  <si>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</si>
  <si>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</si>
  <si>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</si>
  <si>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</si>
  <si>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</si>
  <si>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</si>
  <si>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</si>
  <si>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</si>
  <si>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</si>
  <si>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</si>
  <si>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</si>
  <si>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</si>
  <si>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</si>
  <si>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</si>
  <si>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</si>
  <si>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</si>
  <si>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</si>
  <si>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</si>
  <si>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</si>
  <si>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</si>
  <si>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</si>
  <si>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</si>
  <si>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</si>
  <si>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</si>
  <si>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</si>
  <si>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</si>
  <si>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</si>
  <si>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</si>
  <si>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</si>
  <si>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</si>
  <si>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</si>
  <si>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</si>
  <si>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</si>
  <si>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</si>
  <si>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</si>
  <si>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</si>
  <si>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</si>
  <si>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</si>
  <si>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</si>
  <si>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</si>
  <si>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</si>
  <si>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</si>
  <si>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</si>
  <si>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</si>
  <si>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</si>
  <si>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</si>
  <si>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</si>
  <si>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</si>
  <si>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</si>
  <si>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</si>
  <si>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</si>
  <si>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</si>
  <si>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</si>
  <si>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</si>
  <si>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</si>
  <si>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</si>
  <si>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</si>
  <si>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</si>
  <si>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</si>
  <si>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</si>
  <si>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</si>
  <si>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</si>
  <si>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</si>
  <si>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</si>
  <si>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</si>
  <si>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</si>
  <si>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</si>
  <si>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</si>
  <si>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</si>
  <si>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</si>
  <si>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</si>
  <si>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</si>
  <si>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</si>
  <si>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</si>
  <si>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</si>
  <si>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</si>
  <si>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</si>
  <si>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</si>
  <si>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</si>
  <si>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</si>
  <si>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</si>
  <si>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</si>
  <si>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</si>
  <si>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</si>
  <si>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</si>
  <si>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</si>
  <si>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</si>
  <si>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</si>
  <si>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</si>
  <si>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</si>
  <si>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</si>
  <si>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</si>
  <si>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</si>
  <si>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</si>
  <si>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</si>
  <si>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</si>
  <si>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</si>
  <si>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</si>
  <si>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</si>
  <si>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</si>
  <si>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</si>
  <si>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</si>
  <si>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</si>
  <si>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</si>
  <si>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</si>
  <si>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</si>
  <si>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</si>
  <si>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</si>
  <si>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</si>
  <si>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</si>
  <si>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</si>
  <si>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</si>
  <si>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</si>
  <si>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</si>
  <si>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</si>
  <si>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</si>
  <si>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</si>
  <si>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</si>
  <si>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</si>
  <si>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</si>
  <si>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</si>
  <si>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</si>
  <si>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</si>
  <si>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</si>
  <si>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</si>
  <si>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</si>
  <si>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</si>
  <si>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459  Колбаса Докторская Филейная 0,5кг ТМ Особый рецепт  ПОКОМ</t>
  </si>
  <si>
    <t>заказ</t>
  </si>
  <si>
    <t>29,06,(1)</t>
  </si>
  <si>
    <t>29,06,(2)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</si>
</sst>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" style="8" customWidth="1"/>
    <col min="8" max="8" width="5" customWidth="1"/>
    <col min="9" max="9" width="23" customWidth="1"/>
    <col min="10" max="19" width="6.7109375" customWidth="1"/>
    <col min="20" max="20" width="21.42578125" customWidth="1"/>
    <col min="21" max="22" width="5.28515625" customWidth="1"/>
    <col min="23" max="28" width="6.28515625" customWidth="1"/>
    <col min="29" max="29" width="26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3" t="s">
        <v>140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 t="s">
        <v>142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141</v>
      </c>
      <c r="AE4" s="1" t="s">
        <v>142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39306.896000000001</v>
      </c>
      <c r="F5" s="4">
        <f>SUM(F6:F495)</f>
        <v>22275.017999999996</v>
      </c>
      <c r="G5" s="6"/>
      <c r="H5" s="1"/>
      <c r="I5" s="1"/>
      <c r="J5" s="4">
        <f t="shared" ref="J5:S5" si="0">SUM(J6:J495)</f>
        <v>37026.587</v>
      </c>
      <c r="K5" s="4">
        <f t="shared" si="0"/>
        <v>2280.3090000000002</v>
      </c>
      <c r="L5" s="4">
        <f t="shared" si="0"/>
        <v>25184.349000000002</v>
      </c>
      <c r="M5" s="4">
        <f t="shared" si="0"/>
        <v>14122.547000000002</v>
      </c>
      <c r="N5" s="4">
        <f t="shared" si="0"/>
        <v>10036.576620000002</v>
      </c>
      <c r="O5" s="4">
        <f t="shared" si="0"/>
        <v>5036.8698000000013</v>
      </c>
      <c r="P5" s="4">
        <f t="shared" si="0"/>
        <v>14400.765379999999</v>
      </c>
      <c r="Q5" s="4">
        <f t="shared" si="0"/>
        <v>1900</v>
      </c>
      <c r="R5" s="4">
        <f t="shared" si="0"/>
        <v>12500.765379999999</v>
      </c>
      <c r="S5" s="4">
        <f t="shared" si="0"/>
        <v>0</v>
      </c>
      <c r="T5" s="1"/>
      <c r="U5" s="1"/>
      <c r="V5" s="1"/>
      <c r="W5" s="4">
        <f t="shared" ref="W5:AB5" si="1">SUM(W6:W495)</f>
        <v>4863.0951999999997</v>
      </c>
      <c r="X5" s="4">
        <f t="shared" si="1"/>
        <v>5294.6755999999987</v>
      </c>
      <c r="Y5" s="4">
        <f t="shared" si="1"/>
        <v>5526.9033999999992</v>
      </c>
      <c r="Z5" s="4">
        <f t="shared" si="1"/>
        <v>5151.9602000000014</v>
      </c>
      <c r="AA5" s="4">
        <f t="shared" si="1"/>
        <v>4546.4723999999997</v>
      </c>
      <c r="AB5" s="4">
        <f t="shared" si="1"/>
        <v>4572.6621999999988</v>
      </c>
      <c r="AC5" s="1"/>
      <c r="AD5" s="4">
        <f>SUM(AD6:AD495)</f>
        <v>1510</v>
      </c>
      <c r="AE5" s="4">
        <f>SUM(AE6:AE495)</f>
        <v>9891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49.567999999999998</v>
      </c>
      <c r="D6" s="1">
        <v>193.53299999999999</v>
      </c>
      <c r="E6" s="1">
        <v>83.343999999999994</v>
      </c>
      <c r="F6" s="1">
        <v>130.404</v>
      </c>
      <c r="G6" s="6">
        <v>1</v>
      </c>
      <c r="H6" s="1">
        <v>50</v>
      </c>
      <c r="I6" s="1" t="s">
        <v>33</v>
      </c>
      <c r="J6" s="1">
        <v>116.9</v>
      </c>
      <c r="K6" s="1">
        <f t="shared" ref="K6:K36" si="2">E6-J6</f>
        <v>-33.556000000000012</v>
      </c>
      <c r="L6" s="1">
        <f>E6-M6</f>
        <v>83.343999999999994</v>
      </c>
      <c r="M6" s="1"/>
      <c r="N6" s="1">
        <v>40.135660000000023</v>
      </c>
      <c r="O6" s="1">
        <f>L6/5</f>
        <v>16.668799999999997</v>
      </c>
      <c r="P6" s="5"/>
      <c r="Q6" s="5"/>
      <c r="R6" s="5">
        <f>P6-Q6</f>
        <v>0</v>
      </c>
      <c r="S6" s="5"/>
      <c r="T6" s="1"/>
      <c r="U6" s="1">
        <f>(F6+N6+P6)/O6</f>
        <v>10.231070023037054</v>
      </c>
      <c r="V6" s="1">
        <f>(F6+N6)/O6</f>
        <v>10.231070023037054</v>
      </c>
      <c r="W6" s="1">
        <v>20.114999999999998</v>
      </c>
      <c r="X6" s="1">
        <v>20.067399999999999</v>
      </c>
      <c r="Y6" s="1">
        <v>20.7194</v>
      </c>
      <c r="Z6" s="1">
        <v>21.9574</v>
      </c>
      <c r="AA6" s="1">
        <v>15.006600000000001</v>
      </c>
      <c r="AB6" s="1">
        <v>14.148999999999999</v>
      </c>
      <c r="AC6" s="1"/>
      <c r="AD6" s="1">
        <f>ROUND(Q6*G6,0)</f>
        <v>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34</v>
      </c>
      <c r="B7" s="12" t="s">
        <v>32</v>
      </c>
      <c r="C7" s="12"/>
      <c r="D7" s="12"/>
      <c r="E7" s="12"/>
      <c r="F7" s="12"/>
      <c r="G7" s="13">
        <v>0</v>
      </c>
      <c r="H7" s="12" t="e">
        <v>#N/A</v>
      </c>
      <c r="I7" s="12" t="s">
        <v>33</v>
      </c>
      <c r="J7" s="12"/>
      <c r="K7" s="12">
        <f t="shared" si="2"/>
        <v>0</v>
      </c>
      <c r="L7" s="12">
        <f t="shared" ref="L7:L68" si="3">E7-M7</f>
        <v>0</v>
      </c>
      <c r="M7" s="12"/>
      <c r="N7" s="12"/>
      <c r="O7" s="12">
        <f t="shared" ref="O7:O68" si="4">L7/5</f>
        <v>0</v>
      </c>
      <c r="P7" s="14"/>
      <c r="Q7" s="14"/>
      <c r="R7" s="14"/>
      <c r="S7" s="14"/>
      <c r="T7" s="12"/>
      <c r="U7" s="12" t="e">
        <f t="shared" ref="U7:U68" si="5">(F7+N7+P7)/O7</f>
        <v>#DIV/0!</v>
      </c>
      <c r="V7" s="12" t="e">
        <f t="shared" ref="V7:V68" si="6">(F7+N7)/O7</f>
        <v>#DIV/0!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 t="s">
        <v>35</v>
      </c>
      <c r="AD7" s="12">
        <f t="shared" ref="AD7:AD70" si="7">ROUND(Q7*G7,0)</f>
        <v>0</v>
      </c>
      <c r="AE7" s="12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381.86200000000002</v>
      </c>
      <c r="D8" s="1">
        <v>535.59100000000001</v>
      </c>
      <c r="E8" s="1">
        <v>503.33</v>
      </c>
      <c r="F8" s="1">
        <v>355.41</v>
      </c>
      <c r="G8" s="6">
        <v>1</v>
      </c>
      <c r="H8" s="1">
        <v>45</v>
      </c>
      <c r="I8" s="1" t="s">
        <v>33</v>
      </c>
      <c r="J8" s="1">
        <v>464.28100000000001</v>
      </c>
      <c r="K8" s="1">
        <f t="shared" si="2"/>
        <v>39.048999999999978</v>
      </c>
      <c r="L8" s="1">
        <f t="shared" si="3"/>
        <v>451.69899999999996</v>
      </c>
      <c r="M8" s="1">
        <v>51.631</v>
      </c>
      <c r="N8" s="1">
        <v>52.950800000000243</v>
      </c>
      <c r="O8" s="1">
        <f t="shared" si="4"/>
        <v>90.339799999999997</v>
      </c>
      <c r="P8" s="5">
        <v>470</v>
      </c>
      <c r="Q8" s="5"/>
      <c r="R8" s="5">
        <f t="shared" ref="R8:R10" si="9">P8-Q8</f>
        <v>470</v>
      </c>
      <c r="S8" s="5"/>
      <c r="T8" s="1"/>
      <c r="U8" s="1">
        <f t="shared" si="5"/>
        <v>9.7228552642357009</v>
      </c>
      <c r="V8" s="1">
        <f t="shared" si="6"/>
        <v>4.5202756703025715</v>
      </c>
      <c r="W8" s="1">
        <v>70.121600000000001</v>
      </c>
      <c r="X8" s="1">
        <v>81.177999999999997</v>
      </c>
      <c r="Y8" s="1">
        <v>80.904399999999995</v>
      </c>
      <c r="Z8" s="1">
        <v>68.459400000000002</v>
      </c>
      <c r="AA8" s="1">
        <v>93.367199999999997</v>
      </c>
      <c r="AB8" s="1">
        <v>94.305199999999999</v>
      </c>
      <c r="AC8" s="1"/>
      <c r="AD8" s="1">
        <f t="shared" si="7"/>
        <v>0</v>
      </c>
      <c r="AE8" s="1">
        <f t="shared" si="8"/>
        <v>470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386.63</v>
      </c>
      <c r="D9" s="1">
        <v>846.80399999999997</v>
      </c>
      <c r="E9" s="1">
        <v>567.74300000000005</v>
      </c>
      <c r="F9" s="1">
        <v>554.39</v>
      </c>
      <c r="G9" s="6">
        <v>1</v>
      </c>
      <c r="H9" s="1">
        <v>45</v>
      </c>
      <c r="I9" s="1" t="s">
        <v>33</v>
      </c>
      <c r="J9" s="1">
        <v>589.12599999999998</v>
      </c>
      <c r="K9" s="1">
        <f t="shared" si="2"/>
        <v>-21.382999999999925</v>
      </c>
      <c r="L9" s="1">
        <f t="shared" si="3"/>
        <v>486.66700000000003</v>
      </c>
      <c r="M9" s="1">
        <v>81.075999999999993</v>
      </c>
      <c r="N9" s="1">
        <v>13.00469999999984</v>
      </c>
      <c r="O9" s="1">
        <f t="shared" si="4"/>
        <v>97.333400000000012</v>
      </c>
      <c r="P9" s="5">
        <v>380</v>
      </c>
      <c r="Q9" s="5"/>
      <c r="R9" s="5">
        <f t="shared" si="9"/>
        <v>380</v>
      </c>
      <c r="S9" s="5"/>
      <c r="T9" s="1"/>
      <c r="U9" s="1">
        <f t="shared" si="5"/>
        <v>9.7335005249996378</v>
      </c>
      <c r="V9" s="1">
        <f t="shared" si="6"/>
        <v>5.8293936100043746</v>
      </c>
      <c r="W9" s="1">
        <v>89.596000000000004</v>
      </c>
      <c r="X9" s="1">
        <v>106.807</v>
      </c>
      <c r="Y9" s="1">
        <v>91.680400000000006</v>
      </c>
      <c r="Z9" s="1">
        <v>81.024199999999993</v>
      </c>
      <c r="AA9" s="1">
        <v>104.95959999999999</v>
      </c>
      <c r="AB9" s="1">
        <v>99.834999999999994</v>
      </c>
      <c r="AC9" s="1"/>
      <c r="AD9" s="1">
        <f t="shared" si="7"/>
        <v>0</v>
      </c>
      <c r="AE9" s="1">
        <f t="shared" si="8"/>
        <v>380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209.333</v>
      </c>
      <c r="D10" s="1">
        <v>184.761</v>
      </c>
      <c r="E10" s="1">
        <v>266.38499999999999</v>
      </c>
      <c r="F10" s="1">
        <v>91.277000000000001</v>
      </c>
      <c r="G10" s="6">
        <v>1</v>
      </c>
      <c r="H10" s="1">
        <v>40</v>
      </c>
      <c r="I10" s="1" t="s">
        <v>33</v>
      </c>
      <c r="J10" s="1">
        <v>250.547</v>
      </c>
      <c r="K10" s="1">
        <f t="shared" si="2"/>
        <v>15.837999999999994</v>
      </c>
      <c r="L10" s="1">
        <f t="shared" si="3"/>
        <v>198.08799999999999</v>
      </c>
      <c r="M10" s="1">
        <v>68.296999999999997</v>
      </c>
      <c r="N10" s="1">
        <v>49.125359999999972</v>
      </c>
      <c r="O10" s="1">
        <f t="shared" si="4"/>
        <v>39.617599999999996</v>
      </c>
      <c r="P10" s="5">
        <v>250</v>
      </c>
      <c r="Q10" s="5"/>
      <c r="R10" s="5">
        <f t="shared" si="9"/>
        <v>250</v>
      </c>
      <c r="S10" s="5"/>
      <c r="T10" s="1"/>
      <c r="U10" s="1">
        <f t="shared" si="5"/>
        <v>9.8542657808650702</v>
      </c>
      <c r="V10" s="1">
        <f t="shared" si="6"/>
        <v>3.5439390573886356</v>
      </c>
      <c r="W10" s="1">
        <v>25.630400000000002</v>
      </c>
      <c r="X10" s="1">
        <v>27.787400000000002</v>
      </c>
      <c r="Y10" s="1">
        <v>27.437200000000001</v>
      </c>
      <c r="Z10" s="1">
        <v>26.286200000000001</v>
      </c>
      <c r="AA10" s="1">
        <v>35.092399999999998</v>
      </c>
      <c r="AB10" s="1">
        <v>31.662400000000002</v>
      </c>
      <c r="AC10" s="1"/>
      <c r="AD10" s="1">
        <f t="shared" si="7"/>
        <v>0</v>
      </c>
      <c r="AE10" s="1">
        <f t="shared" si="8"/>
        <v>250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39</v>
      </c>
      <c r="B11" s="12" t="s">
        <v>40</v>
      </c>
      <c r="C11" s="12"/>
      <c r="D11" s="12"/>
      <c r="E11" s="12"/>
      <c r="F11" s="12"/>
      <c r="G11" s="13">
        <v>0</v>
      </c>
      <c r="H11" s="12">
        <v>45</v>
      </c>
      <c r="I11" s="12" t="s">
        <v>33</v>
      </c>
      <c r="J11" s="12"/>
      <c r="K11" s="12">
        <f t="shared" si="2"/>
        <v>0</v>
      </c>
      <c r="L11" s="12">
        <f t="shared" si="3"/>
        <v>0</v>
      </c>
      <c r="M11" s="12"/>
      <c r="N11" s="12"/>
      <c r="O11" s="12">
        <f t="shared" si="4"/>
        <v>0</v>
      </c>
      <c r="P11" s="14"/>
      <c r="Q11" s="14"/>
      <c r="R11" s="14"/>
      <c r="S11" s="14"/>
      <c r="T11" s="12"/>
      <c r="U11" s="12" t="e">
        <f t="shared" si="5"/>
        <v>#DIV/0!</v>
      </c>
      <c r="V11" s="12" t="e">
        <f t="shared" si="6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 t="s">
        <v>35</v>
      </c>
      <c r="AD11" s="12">
        <f t="shared" si="7"/>
        <v>0</v>
      </c>
      <c r="AE11" s="12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41</v>
      </c>
      <c r="B12" s="12" t="s">
        <v>40</v>
      </c>
      <c r="C12" s="12"/>
      <c r="D12" s="12"/>
      <c r="E12" s="12"/>
      <c r="F12" s="12"/>
      <c r="G12" s="13">
        <v>0</v>
      </c>
      <c r="H12" s="12">
        <v>45</v>
      </c>
      <c r="I12" s="12" t="s">
        <v>33</v>
      </c>
      <c r="J12" s="12"/>
      <c r="K12" s="12">
        <f t="shared" si="2"/>
        <v>0</v>
      </c>
      <c r="L12" s="12">
        <f t="shared" si="3"/>
        <v>0</v>
      </c>
      <c r="M12" s="12"/>
      <c r="N12" s="12"/>
      <c r="O12" s="12">
        <f t="shared" si="4"/>
        <v>0</v>
      </c>
      <c r="P12" s="14"/>
      <c r="Q12" s="14"/>
      <c r="R12" s="14"/>
      <c r="S12" s="14"/>
      <c r="T12" s="12"/>
      <c r="U12" s="12" t="e">
        <f t="shared" si="5"/>
        <v>#DIV/0!</v>
      </c>
      <c r="V12" s="12" t="e">
        <f t="shared" si="6"/>
        <v>#DIV/0!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 t="s">
        <v>35</v>
      </c>
      <c r="AD12" s="12">
        <f t="shared" si="7"/>
        <v>0</v>
      </c>
      <c r="AE12" s="12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42</v>
      </c>
      <c r="B13" s="12" t="s">
        <v>40</v>
      </c>
      <c r="C13" s="12"/>
      <c r="D13" s="12"/>
      <c r="E13" s="12"/>
      <c r="F13" s="12"/>
      <c r="G13" s="13">
        <v>0</v>
      </c>
      <c r="H13" s="12">
        <v>180</v>
      </c>
      <c r="I13" s="12" t="s">
        <v>33</v>
      </c>
      <c r="J13" s="12"/>
      <c r="K13" s="12">
        <f t="shared" si="2"/>
        <v>0</v>
      </c>
      <c r="L13" s="12">
        <f t="shared" si="3"/>
        <v>0</v>
      </c>
      <c r="M13" s="12"/>
      <c r="N13" s="12"/>
      <c r="O13" s="12">
        <f t="shared" si="4"/>
        <v>0</v>
      </c>
      <c r="P13" s="14"/>
      <c r="Q13" s="14"/>
      <c r="R13" s="14"/>
      <c r="S13" s="14"/>
      <c r="T13" s="12"/>
      <c r="U13" s="12" t="e">
        <f t="shared" si="5"/>
        <v>#DIV/0!</v>
      </c>
      <c r="V13" s="12" t="e">
        <f t="shared" si="6"/>
        <v>#DIV/0!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 t="s">
        <v>35</v>
      </c>
      <c r="AD13" s="12">
        <f t="shared" si="7"/>
        <v>0</v>
      </c>
      <c r="AE13" s="12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44</v>
      </c>
      <c r="B14" s="12" t="s">
        <v>40</v>
      </c>
      <c r="C14" s="12"/>
      <c r="D14" s="12"/>
      <c r="E14" s="12"/>
      <c r="F14" s="12"/>
      <c r="G14" s="13">
        <v>0</v>
      </c>
      <c r="H14" s="12">
        <v>40</v>
      </c>
      <c r="I14" s="12" t="s">
        <v>33</v>
      </c>
      <c r="J14" s="12"/>
      <c r="K14" s="12">
        <f t="shared" si="2"/>
        <v>0</v>
      </c>
      <c r="L14" s="12">
        <f t="shared" si="3"/>
        <v>0</v>
      </c>
      <c r="M14" s="12"/>
      <c r="N14" s="12"/>
      <c r="O14" s="12">
        <f t="shared" si="4"/>
        <v>0</v>
      </c>
      <c r="P14" s="14"/>
      <c r="Q14" s="14"/>
      <c r="R14" s="14"/>
      <c r="S14" s="14"/>
      <c r="T14" s="12"/>
      <c r="U14" s="12" t="e">
        <f t="shared" si="5"/>
        <v>#DIV/0!</v>
      </c>
      <c r="V14" s="12" t="e">
        <f t="shared" si="6"/>
        <v>#DIV/0!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 t="s">
        <v>35</v>
      </c>
      <c r="AD14" s="12">
        <f t="shared" si="7"/>
        <v>0</v>
      </c>
      <c r="AE14" s="12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45</v>
      </c>
      <c r="B15" s="12" t="s">
        <v>40</v>
      </c>
      <c r="C15" s="12"/>
      <c r="D15" s="12"/>
      <c r="E15" s="12"/>
      <c r="F15" s="12"/>
      <c r="G15" s="13">
        <v>0</v>
      </c>
      <c r="H15" s="12">
        <v>50</v>
      </c>
      <c r="I15" s="12" t="s">
        <v>33</v>
      </c>
      <c r="J15" s="12"/>
      <c r="K15" s="12">
        <f t="shared" si="2"/>
        <v>0</v>
      </c>
      <c r="L15" s="12">
        <f t="shared" si="3"/>
        <v>0</v>
      </c>
      <c r="M15" s="12"/>
      <c r="N15" s="12"/>
      <c r="O15" s="12">
        <f t="shared" si="4"/>
        <v>0</v>
      </c>
      <c r="P15" s="14"/>
      <c r="Q15" s="14"/>
      <c r="R15" s="14"/>
      <c r="S15" s="14"/>
      <c r="T15" s="12"/>
      <c r="U15" s="12" t="e">
        <f t="shared" si="5"/>
        <v>#DIV/0!</v>
      </c>
      <c r="V15" s="12" t="e">
        <f t="shared" si="6"/>
        <v>#DIV/0!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 t="s">
        <v>35</v>
      </c>
      <c r="AD15" s="12">
        <f t="shared" si="7"/>
        <v>0</v>
      </c>
      <c r="AE15" s="12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46</v>
      </c>
      <c r="D16" s="1">
        <v>195</v>
      </c>
      <c r="E16" s="1">
        <v>94</v>
      </c>
      <c r="F16" s="1">
        <v>144</v>
      </c>
      <c r="G16" s="6">
        <v>0.17</v>
      </c>
      <c r="H16" s="1">
        <v>120</v>
      </c>
      <c r="I16" s="1" t="s">
        <v>33</v>
      </c>
      <c r="J16" s="1">
        <v>169</v>
      </c>
      <c r="K16" s="1">
        <f t="shared" si="2"/>
        <v>-75</v>
      </c>
      <c r="L16" s="1">
        <f t="shared" si="3"/>
        <v>94</v>
      </c>
      <c r="M16" s="1"/>
      <c r="N16" s="1">
        <v>60</v>
      </c>
      <c r="O16" s="1">
        <f t="shared" si="4"/>
        <v>18.8</v>
      </c>
      <c r="P16" s="5"/>
      <c r="Q16" s="5"/>
      <c r="R16" s="5">
        <f>P16-Q16</f>
        <v>0</v>
      </c>
      <c r="S16" s="5"/>
      <c r="T16" s="1"/>
      <c r="U16" s="1">
        <f t="shared" si="5"/>
        <v>10.851063829787234</v>
      </c>
      <c r="V16" s="1">
        <f t="shared" si="6"/>
        <v>10.851063829787234</v>
      </c>
      <c r="W16" s="1">
        <v>11.8</v>
      </c>
      <c r="X16" s="1">
        <v>22.8</v>
      </c>
      <c r="Y16" s="1">
        <v>24</v>
      </c>
      <c r="Z16" s="1">
        <v>16.600000000000001</v>
      </c>
      <c r="AA16" s="1">
        <v>18.399999999999999</v>
      </c>
      <c r="AB16" s="1">
        <v>16.399999999999999</v>
      </c>
      <c r="AC16" s="1"/>
      <c r="AD16" s="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47</v>
      </c>
      <c r="B17" s="12" t="s">
        <v>40</v>
      </c>
      <c r="C17" s="12"/>
      <c r="D17" s="12"/>
      <c r="E17" s="12"/>
      <c r="F17" s="12"/>
      <c r="G17" s="13">
        <v>0</v>
      </c>
      <c r="H17" s="12">
        <v>45</v>
      </c>
      <c r="I17" s="12" t="s">
        <v>33</v>
      </c>
      <c r="J17" s="12"/>
      <c r="K17" s="12">
        <f t="shared" si="2"/>
        <v>0</v>
      </c>
      <c r="L17" s="12">
        <f t="shared" si="3"/>
        <v>0</v>
      </c>
      <c r="M17" s="12"/>
      <c r="N17" s="12"/>
      <c r="O17" s="12">
        <f t="shared" si="4"/>
        <v>0</v>
      </c>
      <c r="P17" s="14"/>
      <c r="Q17" s="14"/>
      <c r="R17" s="14"/>
      <c r="S17" s="14"/>
      <c r="T17" s="12"/>
      <c r="U17" s="12" t="e">
        <f t="shared" si="5"/>
        <v>#DIV/0!</v>
      </c>
      <c r="V17" s="12" t="e">
        <f t="shared" si="6"/>
        <v>#DIV/0!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 t="s">
        <v>35</v>
      </c>
      <c r="AD17" s="12">
        <f t="shared" si="7"/>
        <v>0</v>
      </c>
      <c r="AE17" s="12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40</v>
      </c>
      <c r="C18" s="1">
        <v>220</v>
      </c>
      <c r="D18" s="1">
        <v>73</v>
      </c>
      <c r="E18" s="1">
        <v>194</v>
      </c>
      <c r="F18" s="1">
        <v>77</v>
      </c>
      <c r="G18" s="6">
        <v>0.35</v>
      </c>
      <c r="H18" s="1">
        <v>45</v>
      </c>
      <c r="I18" s="1" t="s">
        <v>33</v>
      </c>
      <c r="J18" s="1">
        <v>205</v>
      </c>
      <c r="K18" s="1">
        <f t="shared" si="2"/>
        <v>-11</v>
      </c>
      <c r="L18" s="1">
        <f t="shared" si="3"/>
        <v>134</v>
      </c>
      <c r="M18" s="1">
        <v>60</v>
      </c>
      <c r="N18" s="1">
        <v>19.199999999999989</v>
      </c>
      <c r="O18" s="1">
        <f t="shared" si="4"/>
        <v>26.8</v>
      </c>
      <c r="P18" s="5">
        <f t="shared" ref="P18:P19" si="10">10*O18-N18-F18</f>
        <v>171.8</v>
      </c>
      <c r="Q18" s="5"/>
      <c r="R18" s="5">
        <f t="shared" ref="R18:R21" si="11">P18-Q18</f>
        <v>171.8</v>
      </c>
      <c r="S18" s="5"/>
      <c r="T18" s="1"/>
      <c r="U18" s="1">
        <f t="shared" si="5"/>
        <v>10</v>
      </c>
      <c r="V18" s="1">
        <f t="shared" si="6"/>
        <v>3.5895522388059695</v>
      </c>
      <c r="W18" s="1">
        <v>21.2</v>
      </c>
      <c r="X18" s="1">
        <v>20</v>
      </c>
      <c r="Y18" s="1">
        <v>20.399999999999999</v>
      </c>
      <c r="Z18" s="1">
        <v>31.2</v>
      </c>
      <c r="AA18" s="1">
        <v>37.799999999999997</v>
      </c>
      <c r="AB18" s="1">
        <v>30.4</v>
      </c>
      <c r="AC18" s="1"/>
      <c r="AD18" s="1">
        <f t="shared" si="7"/>
        <v>0</v>
      </c>
      <c r="AE18" s="1">
        <f t="shared" si="8"/>
        <v>60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347.78399999999999</v>
      </c>
      <c r="D19" s="1">
        <v>707.78800000000001</v>
      </c>
      <c r="E19" s="1">
        <v>441.197</v>
      </c>
      <c r="F19" s="1">
        <v>537.67899999999997</v>
      </c>
      <c r="G19" s="6">
        <v>1</v>
      </c>
      <c r="H19" s="1">
        <v>55</v>
      </c>
      <c r="I19" s="1" t="s">
        <v>33</v>
      </c>
      <c r="J19" s="1">
        <v>411.43</v>
      </c>
      <c r="K19" s="1">
        <f t="shared" si="2"/>
        <v>29.766999999999996</v>
      </c>
      <c r="L19" s="1">
        <f t="shared" si="3"/>
        <v>441.197</v>
      </c>
      <c r="M19" s="1"/>
      <c r="N19" s="1">
        <v>146.81599999999989</v>
      </c>
      <c r="O19" s="1">
        <f t="shared" si="4"/>
        <v>88.239400000000003</v>
      </c>
      <c r="P19" s="5">
        <f t="shared" si="10"/>
        <v>197.89900000000011</v>
      </c>
      <c r="Q19" s="5"/>
      <c r="R19" s="5">
        <f t="shared" si="11"/>
        <v>197.89900000000011</v>
      </c>
      <c r="S19" s="5"/>
      <c r="T19" s="1"/>
      <c r="U19" s="1">
        <f t="shared" si="5"/>
        <v>10</v>
      </c>
      <c r="V19" s="1">
        <f t="shared" si="6"/>
        <v>7.7572490293451661</v>
      </c>
      <c r="W19" s="1">
        <v>85.971600000000009</v>
      </c>
      <c r="X19" s="1">
        <v>95.778200000000012</v>
      </c>
      <c r="Y19" s="1">
        <v>78.391999999999996</v>
      </c>
      <c r="Z19" s="1">
        <v>72.017600000000002</v>
      </c>
      <c r="AA19" s="1">
        <v>90.111000000000004</v>
      </c>
      <c r="AB19" s="1">
        <v>94.092000000000013</v>
      </c>
      <c r="AC19" s="1"/>
      <c r="AD19" s="1">
        <f t="shared" si="7"/>
        <v>0</v>
      </c>
      <c r="AE19" s="1">
        <f t="shared" si="8"/>
        <v>198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880.62599999999998</v>
      </c>
      <c r="D20" s="1">
        <v>8406.7569999999996</v>
      </c>
      <c r="E20" s="1">
        <v>4599.7929999999997</v>
      </c>
      <c r="F20" s="1">
        <v>2661.7</v>
      </c>
      <c r="G20" s="6">
        <v>1</v>
      </c>
      <c r="H20" s="1">
        <v>50</v>
      </c>
      <c r="I20" s="1" t="s">
        <v>33</v>
      </c>
      <c r="J20" s="1">
        <v>4604.2820000000002</v>
      </c>
      <c r="K20" s="1">
        <f t="shared" si="2"/>
        <v>-4.4890000000004875</v>
      </c>
      <c r="L20" s="1">
        <f t="shared" si="3"/>
        <v>2070.2109999999998</v>
      </c>
      <c r="M20" s="1">
        <v>2529.5819999999999</v>
      </c>
      <c r="N20" s="1">
        <v>1125.9768800000011</v>
      </c>
      <c r="O20" s="1">
        <f t="shared" si="4"/>
        <v>414.04219999999998</v>
      </c>
      <c r="P20" s="5">
        <v>300</v>
      </c>
      <c r="Q20" s="5"/>
      <c r="R20" s="5">
        <f t="shared" si="11"/>
        <v>300</v>
      </c>
      <c r="S20" s="5"/>
      <c r="T20" s="1"/>
      <c r="U20" s="1">
        <f t="shared" si="5"/>
        <v>9.8726093137366213</v>
      </c>
      <c r="V20" s="1">
        <f t="shared" si="6"/>
        <v>9.1480454890829996</v>
      </c>
      <c r="W20" s="1">
        <v>455.86180000000002</v>
      </c>
      <c r="X20" s="1">
        <v>484.69319999999988</v>
      </c>
      <c r="Y20" s="1">
        <v>452.39519999999999</v>
      </c>
      <c r="Z20" s="1">
        <v>432.57639999999992</v>
      </c>
      <c r="AA20" s="1">
        <v>419.7996</v>
      </c>
      <c r="AB20" s="1">
        <v>417.98960000000011</v>
      </c>
      <c r="AC20" s="1"/>
      <c r="AD20" s="1">
        <f t="shared" si="7"/>
        <v>0</v>
      </c>
      <c r="AE20" s="1">
        <f t="shared" si="8"/>
        <v>300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204.73599999999999</v>
      </c>
      <c r="D21" s="1">
        <v>1259.799</v>
      </c>
      <c r="E21" s="1">
        <v>827.46</v>
      </c>
      <c r="F21" s="1">
        <v>548.92999999999995</v>
      </c>
      <c r="G21" s="6">
        <v>1</v>
      </c>
      <c r="H21" s="1">
        <v>55</v>
      </c>
      <c r="I21" s="1" t="s">
        <v>33</v>
      </c>
      <c r="J21" s="1">
        <v>791.52</v>
      </c>
      <c r="K21" s="1">
        <f t="shared" si="2"/>
        <v>35.940000000000055</v>
      </c>
      <c r="L21" s="1">
        <f t="shared" si="3"/>
        <v>521.88499999999999</v>
      </c>
      <c r="M21" s="1">
        <v>305.57499999999999</v>
      </c>
      <c r="N21" s="1">
        <v>230.59715999999989</v>
      </c>
      <c r="O21" s="1">
        <f t="shared" si="4"/>
        <v>104.377</v>
      </c>
      <c r="P21" s="5">
        <v>250</v>
      </c>
      <c r="Q21" s="5"/>
      <c r="R21" s="5">
        <f t="shared" si="11"/>
        <v>250</v>
      </c>
      <c r="S21" s="5"/>
      <c r="T21" s="1"/>
      <c r="U21" s="1">
        <f t="shared" si="5"/>
        <v>9.863544267415234</v>
      </c>
      <c r="V21" s="1">
        <f t="shared" si="6"/>
        <v>7.4683805819289679</v>
      </c>
      <c r="W21" s="1">
        <v>100.9192</v>
      </c>
      <c r="X21" s="1">
        <v>109.89239999999999</v>
      </c>
      <c r="Y21" s="1">
        <v>109.7912</v>
      </c>
      <c r="Z21" s="1">
        <v>95.879599999999982</v>
      </c>
      <c r="AA21" s="1">
        <v>99.2834</v>
      </c>
      <c r="AB21" s="1">
        <v>101.8146</v>
      </c>
      <c r="AC21" s="1"/>
      <c r="AD21" s="1">
        <f t="shared" si="7"/>
        <v>0</v>
      </c>
      <c r="AE21" s="1">
        <f t="shared" si="8"/>
        <v>250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52</v>
      </c>
      <c r="B22" s="12" t="s">
        <v>32</v>
      </c>
      <c r="C22" s="12"/>
      <c r="D22" s="12"/>
      <c r="E22" s="12"/>
      <c r="F22" s="12"/>
      <c r="G22" s="13">
        <v>0</v>
      </c>
      <c r="H22" s="12">
        <v>60</v>
      </c>
      <c r="I22" s="12" t="s">
        <v>33</v>
      </c>
      <c r="J22" s="12"/>
      <c r="K22" s="12">
        <f t="shared" si="2"/>
        <v>0</v>
      </c>
      <c r="L22" s="12">
        <f t="shared" si="3"/>
        <v>0</v>
      </c>
      <c r="M22" s="12"/>
      <c r="N22" s="12"/>
      <c r="O22" s="12">
        <f t="shared" si="4"/>
        <v>0</v>
      </c>
      <c r="P22" s="14"/>
      <c r="Q22" s="14"/>
      <c r="R22" s="14"/>
      <c r="S22" s="14"/>
      <c r="T22" s="12"/>
      <c r="U22" s="12" t="e">
        <f t="shared" si="5"/>
        <v>#DIV/0!</v>
      </c>
      <c r="V22" s="12" t="e">
        <f t="shared" si="6"/>
        <v>#DIV/0!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 t="s">
        <v>35</v>
      </c>
      <c r="AD22" s="12">
        <f t="shared" si="7"/>
        <v>0</v>
      </c>
      <c r="AE22" s="12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53</v>
      </c>
      <c r="B23" s="12" t="s">
        <v>32</v>
      </c>
      <c r="C23" s="12"/>
      <c r="D23" s="12">
        <v>57.972000000000001</v>
      </c>
      <c r="E23" s="12">
        <v>57.972000000000001</v>
      </c>
      <c r="F23" s="12"/>
      <c r="G23" s="13">
        <v>0</v>
      </c>
      <c r="H23" s="12">
        <v>50</v>
      </c>
      <c r="I23" s="12" t="s">
        <v>33</v>
      </c>
      <c r="J23" s="12">
        <v>58.972000000000001</v>
      </c>
      <c r="K23" s="12">
        <f t="shared" si="2"/>
        <v>-1</v>
      </c>
      <c r="L23" s="12">
        <f t="shared" si="3"/>
        <v>0</v>
      </c>
      <c r="M23" s="12">
        <v>57.972000000000001</v>
      </c>
      <c r="N23" s="12"/>
      <c r="O23" s="12">
        <f t="shared" si="4"/>
        <v>0</v>
      </c>
      <c r="P23" s="14"/>
      <c r="Q23" s="14"/>
      <c r="R23" s="14"/>
      <c r="S23" s="14"/>
      <c r="T23" s="12"/>
      <c r="U23" s="12" t="e">
        <f t="shared" si="5"/>
        <v>#DIV/0!</v>
      </c>
      <c r="V23" s="12" t="e">
        <f t="shared" si="6"/>
        <v>#DIV/0!</v>
      </c>
      <c r="W23" s="12">
        <v>0</v>
      </c>
      <c r="X23" s="12">
        <v>0</v>
      </c>
      <c r="Y23" s="12">
        <v>-0.53200000000000069</v>
      </c>
      <c r="Z23" s="12">
        <v>-0.33200000000000068</v>
      </c>
      <c r="AA23" s="12">
        <v>0</v>
      </c>
      <c r="AB23" s="12">
        <v>0</v>
      </c>
      <c r="AC23" s="12" t="s">
        <v>35</v>
      </c>
      <c r="AD23" s="12">
        <f t="shared" si="7"/>
        <v>0</v>
      </c>
      <c r="AE23" s="12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321.392</v>
      </c>
      <c r="D24" s="1">
        <v>760.27200000000005</v>
      </c>
      <c r="E24" s="1">
        <v>588.80399999999997</v>
      </c>
      <c r="F24" s="1">
        <v>424.07600000000002</v>
      </c>
      <c r="G24" s="6">
        <v>1</v>
      </c>
      <c r="H24" s="1">
        <v>55</v>
      </c>
      <c r="I24" s="1" t="s">
        <v>33</v>
      </c>
      <c r="J24" s="1">
        <v>553.36500000000001</v>
      </c>
      <c r="K24" s="1">
        <f t="shared" si="2"/>
        <v>35.438999999999965</v>
      </c>
      <c r="L24" s="1">
        <f t="shared" si="3"/>
        <v>525.70399999999995</v>
      </c>
      <c r="M24" s="1">
        <v>63.1</v>
      </c>
      <c r="N24" s="1">
        <v>253.4155200000001</v>
      </c>
      <c r="O24" s="1">
        <f t="shared" si="4"/>
        <v>105.14079999999998</v>
      </c>
      <c r="P24" s="5">
        <v>350</v>
      </c>
      <c r="Q24" s="5"/>
      <c r="R24" s="5">
        <f>P24-Q24</f>
        <v>350</v>
      </c>
      <c r="S24" s="5"/>
      <c r="T24" s="1"/>
      <c r="U24" s="1">
        <f t="shared" si="5"/>
        <v>9.7725290277418484</v>
      </c>
      <c r="V24" s="1">
        <f t="shared" si="6"/>
        <v>6.4436595498607607</v>
      </c>
      <c r="W24" s="1">
        <v>91.748000000000005</v>
      </c>
      <c r="X24" s="1">
        <v>97.276800000000009</v>
      </c>
      <c r="Y24" s="1">
        <v>96.520799999999994</v>
      </c>
      <c r="Z24" s="1">
        <v>87.804000000000002</v>
      </c>
      <c r="AA24" s="1">
        <v>99.774000000000001</v>
      </c>
      <c r="AB24" s="1">
        <v>97.77640000000001</v>
      </c>
      <c r="AC24" s="1"/>
      <c r="AD24" s="1">
        <f t="shared" si="7"/>
        <v>0</v>
      </c>
      <c r="AE24" s="1">
        <f t="shared" si="8"/>
        <v>350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55</v>
      </c>
      <c r="B25" s="9" t="s">
        <v>32</v>
      </c>
      <c r="C25" s="9">
        <v>300</v>
      </c>
      <c r="D25" s="9">
        <v>12.843999999999999</v>
      </c>
      <c r="E25" s="15">
        <v>156.05799999999999</v>
      </c>
      <c r="F25" s="9"/>
      <c r="G25" s="10">
        <v>0</v>
      </c>
      <c r="H25" s="9">
        <v>60</v>
      </c>
      <c r="I25" s="9" t="s">
        <v>56</v>
      </c>
      <c r="J25" s="9">
        <v>168</v>
      </c>
      <c r="K25" s="9">
        <f t="shared" si="2"/>
        <v>-11.942000000000007</v>
      </c>
      <c r="L25" s="9">
        <f t="shared" si="3"/>
        <v>156.05799999999999</v>
      </c>
      <c r="M25" s="9"/>
      <c r="N25" s="9"/>
      <c r="O25" s="9">
        <f t="shared" si="4"/>
        <v>31.211599999999997</v>
      </c>
      <c r="P25" s="11"/>
      <c r="Q25" s="11"/>
      <c r="R25" s="11"/>
      <c r="S25" s="11"/>
      <c r="T25" s="9"/>
      <c r="U25" s="9">
        <f t="shared" si="5"/>
        <v>0</v>
      </c>
      <c r="V25" s="9">
        <f t="shared" si="6"/>
        <v>0</v>
      </c>
      <c r="W25" s="9">
        <v>238.45359999999999</v>
      </c>
      <c r="X25" s="9">
        <v>352.53519999999997</v>
      </c>
      <c r="Y25" s="9">
        <v>535.3288</v>
      </c>
      <c r="Z25" s="9">
        <v>509.52260000000001</v>
      </c>
      <c r="AA25" s="9">
        <v>540.18480000000022</v>
      </c>
      <c r="AB25" s="9">
        <v>547.6442000000003</v>
      </c>
      <c r="AC25" s="9" t="s">
        <v>57</v>
      </c>
      <c r="AD25" s="9">
        <f t="shared" si="7"/>
        <v>0</v>
      </c>
      <c r="AE25" s="9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246.964</v>
      </c>
      <c r="D26" s="1">
        <v>365.81799999999998</v>
      </c>
      <c r="E26" s="1">
        <v>186.73400000000001</v>
      </c>
      <c r="F26" s="1">
        <v>293.76600000000002</v>
      </c>
      <c r="G26" s="6">
        <v>1</v>
      </c>
      <c r="H26" s="1">
        <v>60</v>
      </c>
      <c r="I26" s="1" t="s">
        <v>33</v>
      </c>
      <c r="J26" s="1">
        <v>216.89</v>
      </c>
      <c r="K26" s="1">
        <f t="shared" si="2"/>
        <v>-30.155999999999977</v>
      </c>
      <c r="L26" s="1">
        <f t="shared" si="3"/>
        <v>186.73400000000001</v>
      </c>
      <c r="M26" s="1"/>
      <c r="N26" s="1">
        <v>278.14440000000002</v>
      </c>
      <c r="O26" s="1">
        <f t="shared" si="4"/>
        <v>37.346800000000002</v>
      </c>
      <c r="P26" s="5"/>
      <c r="Q26" s="5"/>
      <c r="R26" s="5">
        <f t="shared" ref="R26:R32" si="12">P26-Q26</f>
        <v>0</v>
      </c>
      <c r="S26" s="5"/>
      <c r="T26" s="1"/>
      <c r="U26" s="1">
        <f t="shared" si="5"/>
        <v>15.31350477149314</v>
      </c>
      <c r="V26" s="1">
        <f t="shared" si="6"/>
        <v>15.31350477149314</v>
      </c>
      <c r="W26" s="1">
        <v>63.297199999999997</v>
      </c>
      <c r="X26" s="1">
        <v>62.549199999999999</v>
      </c>
      <c r="Y26" s="1">
        <v>36.782799999999988</v>
      </c>
      <c r="Z26" s="1">
        <v>33.796399999999998</v>
      </c>
      <c r="AA26" s="1">
        <v>50.656399999999998</v>
      </c>
      <c r="AB26" s="1">
        <v>50.668400000000013</v>
      </c>
      <c r="AC26" s="1"/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49.98</v>
      </c>
      <c r="D27" s="1">
        <v>360.55700000000002</v>
      </c>
      <c r="E27" s="1">
        <v>177.34800000000001</v>
      </c>
      <c r="F27" s="1">
        <v>190.36099999999999</v>
      </c>
      <c r="G27" s="6">
        <v>1</v>
      </c>
      <c r="H27" s="1">
        <v>60</v>
      </c>
      <c r="I27" s="1" t="s">
        <v>33</v>
      </c>
      <c r="J27" s="1">
        <v>164.02</v>
      </c>
      <c r="K27" s="1">
        <f t="shared" si="2"/>
        <v>13.328000000000003</v>
      </c>
      <c r="L27" s="1">
        <f t="shared" si="3"/>
        <v>177.34800000000001</v>
      </c>
      <c r="M27" s="1"/>
      <c r="N27" s="1">
        <v>71.278480000000172</v>
      </c>
      <c r="O27" s="1">
        <f t="shared" si="4"/>
        <v>35.4696</v>
      </c>
      <c r="P27" s="5">
        <f t="shared" ref="P27" si="13">10*O27-N27-F27</f>
        <v>93.056519999999864</v>
      </c>
      <c r="Q27" s="5"/>
      <c r="R27" s="5">
        <f t="shared" si="12"/>
        <v>93.056519999999864</v>
      </c>
      <c r="S27" s="5"/>
      <c r="T27" s="1"/>
      <c r="U27" s="1">
        <f t="shared" si="5"/>
        <v>10</v>
      </c>
      <c r="V27" s="1">
        <f t="shared" si="6"/>
        <v>7.3764429257730608</v>
      </c>
      <c r="W27" s="1">
        <v>36.766599999999997</v>
      </c>
      <c r="X27" s="1">
        <v>36.950200000000002</v>
      </c>
      <c r="Y27" s="1">
        <v>33.103400000000001</v>
      </c>
      <c r="Z27" s="1">
        <v>32.559600000000003</v>
      </c>
      <c r="AA27" s="1">
        <v>29.7394</v>
      </c>
      <c r="AB27" s="1">
        <v>30.4358</v>
      </c>
      <c r="AC27" s="1"/>
      <c r="AD27" s="1">
        <f t="shared" si="7"/>
        <v>0</v>
      </c>
      <c r="AE27" s="1">
        <f t="shared" si="8"/>
        <v>93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223.27699999999999</v>
      </c>
      <c r="D28" s="1">
        <v>270.47300000000001</v>
      </c>
      <c r="E28" s="1">
        <v>262.38299999999998</v>
      </c>
      <c r="F28" s="1">
        <v>171.15700000000001</v>
      </c>
      <c r="G28" s="6">
        <v>1</v>
      </c>
      <c r="H28" s="1">
        <v>60</v>
      </c>
      <c r="I28" s="1" t="s">
        <v>33</v>
      </c>
      <c r="J28" s="1">
        <v>251.04</v>
      </c>
      <c r="K28" s="1">
        <f t="shared" si="2"/>
        <v>11.342999999999989</v>
      </c>
      <c r="L28" s="1">
        <f t="shared" si="3"/>
        <v>262.38299999999998</v>
      </c>
      <c r="M28" s="1"/>
      <c r="N28" s="1">
        <v>136.31910000000019</v>
      </c>
      <c r="O28" s="1">
        <f t="shared" si="4"/>
        <v>52.476599999999998</v>
      </c>
      <c r="P28" s="5">
        <v>200</v>
      </c>
      <c r="Q28" s="5"/>
      <c r="R28" s="5">
        <f t="shared" si="12"/>
        <v>200</v>
      </c>
      <c r="S28" s="5"/>
      <c r="T28" s="1"/>
      <c r="U28" s="1">
        <f t="shared" si="5"/>
        <v>9.6705217182515675</v>
      </c>
      <c r="V28" s="1">
        <f t="shared" si="6"/>
        <v>5.8592991924019513</v>
      </c>
      <c r="W28" s="1">
        <v>45.978000000000002</v>
      </c>
      <c r="X28" s="1">
        <v>44.660600000000002</v>
      </c>
      <c r="Y28" s="1">
        <v>46.269799999999996</v>
      </c>
      <c r="Z28" s="1">
        <v>45.4026</v>
      </c>
      <c r="AA28" s="1">
        <v>51.660799999999988</v>
      </c>
      <c r="AB28" s="1">
        <v>50.072000000000003</v>
      </c>
      <c r="AC28" s="1"/>
      <c r="AD28" s="1">
        <f t="shared" si="7"/>
        <v>0</v>
      </c>
      <c r="AE28" s="1">
        <f t="shared" si="8"/>
        <v>200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39.915999999999997</v>
      </c>
      <c r="D29" s="1">
        <v>156.791</v>
      </c>
      <c r="E29" s="1">
        <v>132.07499999999999</v>
      </c>
      <c r="F29" s="1">
        <v>43.731000000000002</v>
      </c>
      <c r="G29" s="6">
        <v>1</v>
      </c>
      <c r="H29" s="1">
        <v>35</v>
      </c>
      <c r="I29" s="1" t="s">
        <v>33</v>
      </c>
      <c r="J29" s="1">
        <v>167.511</v>
      </c>
      <c r="K29" s="1">
        <f t="shared" si="2"/>
        <v>-35.436000000000007</v>
      </c>
      <c r="L29" s="1">
        <f t="shared" si="3"/>
        <v>94.563999999999993</v>
      </c>
      <c r="M29" s="1">
        <v>37.511000000000003</v>
      </c>
      <c r="N29" s="1">
        <v>29.748799999999999</v>
      </c>
      <c r="O29" s="1">
        <f t="shared" si="4"/>
        <v>18.912799999999997</v>
      </c>
      <c r="P29" s="5">
        <f>9.5*O29-N29-F29</f>
        <v>106.1918</v>
      </c>
      <c r="Q29" s="5"/>
      <c r="R29" s="5">
        <f t="shared" si="12"/>
        <v>106.1918</v>
      </c>
      <c r="S29" s="5"/>
      <c r="T29" s="1"/>
      <c r="U29" s="1">
        <f t="shared" si="5"/>
        <v>9.5000000000000018</v>
      </c>
      <c r="V29" s="1">
        <f t="shared" si="6"/>
        <v>3.8851888667992052</v>
      </c>
      <c r="W29" s="1">
        <v>12.518800000000001</v>
      </c>
      <c r="X29" s="1">
        <v>10.575799999999999</v>
      </c>
      <c r="Y29" s="1">
        <v>16.986999999999998</v>
      </c>
      <c r="Z29" s="1">
        <v>17.0336</v>
      </c>
      <c r="AA29" s="1">
        <v>13.645</v>
      </c>
      <c r="AB29" s="1">
        <v>12.0168</v>
      </c>
      <c r="AC29" s="1"/>
      <c r="AD29" s="1">
        <f t="shared" si="7"/>
        <v>0</v>
      </c>
      <c r="AE29" s="1">
        <f t="shared" si="8"/>
        <v>106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109.797</v>
      </c>
      <c r="D30" s="1">
        <v>747.30799999999999</v>
      </c>
      <c r="E30" s="1">
        <v>713.29300000000001</v>
      </c>
      <c r="F30" s="1">
        <v>125.733</v>
      </c>
      <c r="G30" s="6">
        <v>1</v>
      </c>
      <c r="H30" s="1">
        <v>30</v>
      </c>
      <c r="I30" s="1" t="s">
        <v>33</v>
      </c>
      <c r="J30" s="1">
        <v>716.60900000000004</v>
      </c>
      <c r="K30" s="1">
        <f t="shared" si="2"/>
        <v>-3.3160000000000309</v>
      </c>
      <c r="L30" s="1">
        <f t="shared" si="3"/>
        <v>147.48400000000004</v>
      </c>
      <c r="M30" s="1">
        <v>565.80899999999997</v>
      </c>
      <c r="N30" s="1">
        <v>70.952999999999861</v>
      </c>
      <c r="O30" s="1">
        <f t="shared" si="4"/>
        <v>29.496800000000007</v>
      </c>
      <c r="P30" s="5">
        <f t="shared" ref="P30:P32" si="14">9.5*O30-N30-F30</f>
        <v>83.533600000000206</v>
      </c>
      <c r="Q30" s="5"/>
      <c r="R30" s="5">
        <f t="shared" si="12"/>
        <v>83.533600000000206</v>
      </c>
      <c r="S30" s="5"/>
      <c r="T30" s="1"/>
      <c r="U30" s="1">
        <f t="shared" si="5"/>
        <v>9.5</v>
      </c>
      <c r="V30" s="1">
        <f t="shared" si="6"/>
        <v>6.668045347291903</v>
      </c>
      <c r="W30" s="1">
        <v>26.429400000000001</v>
      </c>
      <c r="X30" s="1">
        <v>26.745999999999999</v>
      </c>
      <c r="Y30" s="1">
        <v>32.856799999999993</v>
      </c>
      <c r="Z30" s="1">
        <v>29.536999999999999</v>
      </c>
      <c r="AA30" s="1">
        <v>35.172800000000009</v>
      </c>
      <c r="AB30" s="1">
        <v>33.882000000000019</v>
      </c>
      <c r="AC30" s="1"/>
      <c r="AD30" s="1">
        <f t="shared" si="7"/>
        <v>0</v>
      </c>
      <c r="AE30" s="1">
        <f t="shared" si="8"/>
        <v>84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102.03700000000001</v>
      </c>
      <c r="D31" s="1">
        <v>1429.4760000000001</v>
      </c>
      <c r="E31" s="1">
        <v>1032.1790000000001</v>
      </c>
      <c r="F31" s="1">
        <v>392.733</v>
      </c>
      <c r="G31" s="6">
        <v>1</v>
      </c>
      <c r="H31" s="1">
        <v>30</v>
      </c>
      <c r="I31" s="1" t="s">
        <v>33</v>
      </c>
      <c r="J31" s="1">
        <v>1012.671</v>
      </c>
      <c r="K31" s="1">
        <f t="shared" si="2"/>
        <v>19.508000000000038</v>
      </c>
      <c r="L31" s="1">
        <f t="shared" si="3"/>
        <v>308.50800000000004</v>
      </c>
      <c r="M31" s="1">
        <v>723.67100000000005</v>
      </c>
      <c r="N31" s="1"/>
      <c r="O31" s="1">
        <f t="shared" si="4"/>
        <v>61.701600000000006</v>
      </c>
      <c r="P31" s="5">
        <v>180</v>
      </c>
      <c r="Q31" s="5"/>
      <c r="R31" s="5">
        <f t="shared" si="12"/>
        <v>180</v>
      </c>
      <c r="S31" s="5"/>
      <c r="T31" s="1"/>
      <c r="U31" s="1">
        <f t="shared" si="5"/>
        <v>9.2823038624606156</v>
      </c>
      <c r="V31" s="1">
        <f t="shared" si="6"/>
        <v>6.3650375354934061</v>
      </c>
      <c r="W31" s="1">
        <v>56.706800000000001</v>
      </c>
      <c r="X31" s="1">
        <v>70.086199999999963</v>
      </c>
      <c r="Y31" s="1">
        <v>64.448600000000013</v>
      </c>
      <c r="Z31" s="1">
        <v>58.510000000000012</v>
      </c>
      <c r="AA31" s="1">
        <v>51.565199999999997</v>
      </c>
      <c r="AB31" s="1">
        <v>52.233600000000003</v>
      </c>
      <c r="AC31" s="1"/>
      <c r="AD31" s="1">
        <f t="shared" si="7"/>
        <v>0</v>
      </c>
      <c r="AE31" s="1">
        <f t="shared" si="8"/>
        <v>180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28.625</v>
      </c>
      <c r="D32" s="1">
        <v>634.66700000000003</v>
      </c>
      <c r="E32" s="1">
        <v>286.11799999999999</v>
      </c>
      <c r="F32" s="1">
        <v>351.71300000000002</v>
      </c>
      <c r="G32" s="6">
        <v>1</v>
      </c>
      <c r="H32" s="1">
        <v>30</v>
      </c>
      <c r="I32" s="1" t="s">
        <v>33</v>
      </c>
      <c r="J32" s="1">
        <v>281.7</v>
      </c>
      <c r="K32" s="1">
        <f t="shared" si="2"/>
        <v>4.4180000000000064</v>
      </c>
      <c r="L32" s="1">
        <f t="shared" si="3"/>
        <v>286.11799999999999</v>
      </c>
      <c r="M32" s="1"/>
      <c r="N32" s="1">
        <v>50</v>
      </c>
      <c r="O32" s="1">
        <f t="shared" si="4"/>
        <v>57.223599999999998</v>
      </c>
      <c r="P32" s="5">
        <f t="shared" si="14"/>
        <v>141.91119999999995</v>
      </c>
      <c r="Q32" s="5"/>
      <c r="R32" s="5">
        <f t="shared" si="12"/>
        <v>141.91119999999995</v>
      </c>
      <c r="S32" s="5"/>
      <c r="T32" s="1"/>
      <c r="U32" s="1">
        <f t="shared" si="5"/>
        <v>9.5</v>
      </c>
      <c r="V32" s="1">
        <f t="shared" si="6"/>
        <v>7.020058157822997</v>
      </c>
      <c r="W32" s="1">
        <v>50.477200000000018</v>
      </c>
      <c r="X32" s="1">
        <v>63.924799999999998</v>
      </c>
      <c r="Y32" s="1">
        <v>71.30019999999999</v>
      </c>
      <c r="Z32" s="1">
        <v>61.130999999999993</v>
      </c>
      <c r="AA32" s="1">
        <v>53.631800000000013</v>
      </c>
      <c r="AB32" s="1">
        <v>59.347200000000008</v>
      </c>
      <c r="AC32" s="1"/>
      <c r="AD32" s="1">
        <f t="shared" si="7"/>
        <v>0</v>
      </c>
      <c r="AE32" s="1">
        <f t="shared" si="8"/>
        <v>142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65</v>
      </c>
      <c r="B33" s="12" t="s">
        <v>32</v>
      </c>
      <c r="C33" s="12"/>
      <c r="D33" s="12"/>
      <c r="E33" s="12"/>
      <c r="F33" s="12"/>
      <c r="G33" s="13">
        <v>0</v>
      </c>
      <c r="H33" s="12">
        <v>45</v>
      </c>
      <c r="I33" s="12" t="s">
        <v>33</v>
      </c>
      <c r="J33" s="12"/>
      <c r="K33" s="12">
        <f t="shared" si="2"/>
        <v>0</v>
      </c>
      <c r="L33" s="12">
        <f t="shared" si="3"/>
        <v>0</v>
      </c>
      <c r="M33" s="12"/>
      <c r="N33" s="12"/>
      <c r="O33" s="12">
        <f t="shared" si="4"/>
        <v>0</v>
      </c>
      <c r="P33" s="14"/>
      <c r="Q33" s="14"/>
      <c r="R33" s="14"/>
      <c r="S33" s="14"/>
      <c r="T33" s="12"/>
      <c r="U33" s="12" t="e">
        <f t="shared" si="5"/>
        <v>#DIV/0!</v>
      </c>
      <c r="V33" s="12" t="e">
        <f t="shared" si="6"/>
        <v>#DIV/0!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 t="s">
        <v>35</v>
      </c>
      <c r="AD33" s="12">
        <f t="shared" si="7"/>
        <v>0</v>
      </c>
      <c r="AE33" s="12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66</v>
      </c>
      <c r="B34" s="12" t="s">
        <v>32</v>
      </c>
      <c r="C34" s="12"/>
      <c r="D34" s="12"/>
      <c r="E34" s="12"/>
      <c r="F34" s="12"/>
      <c r="G34" s="13">
        <v>0</v>
      </c>
      <c r="H34" s="12">
        <v>40</v>
      </c>
      <c r="I34" s="12" t="s">
        <v>33</v>
      </c>
      <c r="J34" s="12"/>
      <c r="K34" s="12">
        <f t="shared" si="2"/>
        <v>0</v>
      </c>
      <c r="L34" s="12">
        <f t="shared" si="3"/>
        <v>0</v>
      </c>
      <c r="M34" s="12"/>
      <c r="N34" s="12"/>
      <c r="O34" s="12">
        <f t="shared" si="4"/>
        <v>0</v>
      </c>
      <c r="P34" s="14"/>
      <c r="Q34" s="14"/>
      <c r="R34" s="14"/>
      <c r="S34" s="14"/>
      <c r="T34" s="12"/>
      <c r="U34" s="12" t="e">
        <f t="shared" si="5"/>
        <v>#DIV/0!</v>
      </c>
      <c r="V34" s="12" t="e">
        <f t="shared" si="6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 t="s">
        <v>35</v>
      </c>
      <c r="AD34" s="12">
        <f t="shared" si="7"/>
        <v>0</v>
      </c>
      <c r="AE34" s="12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355.154</v>
      </c>
      <c r="D35" s="1">
        <v>1075.106</v>
      </c>
      <c r="E35" s="1">
        <v>737.17399999999998</v>
      </c>
      <c r="F35" s="1">
        <v>586.27499999999998</v>
      </c>
      <c r="G35" s="6">
        <v>1</v>
      </c>
      <c r="H35" s="1">
        <v>40</v>
      </c>
      <c r="I35" s="1" t="s">
        <v>33</v>
      </c>
      <c r="J35" s="1">
        <v>745.69500000000005</v>
      </c>
      <c r="K35" s="1">
        <f t="shared" si="2"/>
        <v>-8.5210000000000719</v>
      </c>
      <c r="L35" s="1">
        <f t="shared" si="3"/>
        <v>638.47900000000004</v>
      </c>
      <c r="M35" s="1">
        <v>98.694999999999993</v>
      </c>
      <c r="N35" s="1">
        <v>227.2350399999996</v>
      </c>
      <c r="O35" s="1">
        <f t="shared" si="4"/>
        <v>127.69580000000001</v>
      </c>
      <c r="P35" s="5">
        <v>450</v>
      </c>
      <c r="Q35" s="5"/>
      <c r="R35" s="5">
        <f t="shared" ref="R35:R41" si="15">P35-Q35</f>
        <v>450</v>
      </c>
      <c r="S35" s="5"/>
      <c r="T35" s="1"/>
      <c r="U35" s="1">
        <f t="shared" si="5"/>
        <v>9.8946875308349966</v>
      </c>
      <c r="V35" s="1">
        <f t="shared" si="6"/>
        <v>6.3706875245701076</v>
      </c>
      <c r="W35" s="1">
        <v>120.9748</v>
      </c>
      <c r="X35" s="1">
        <v>126.1266</v>
      </c>
      <c r="Y35" s="1">
        <v>126.90219999999999</v>
      </c>
      <c r="Z35" s="1">
        <v>119.2032</v>
      </c>
      <c r="AA35" s="1">
        <v>126.1986</v>
      </c>
      <c r="AB35" s="1">
        <v>126.6752</v>
      </c>
      <c r="AC35" s="1"/>
      <c r="AD35" s="1">
        <f t="shared" si="7"/>
        <v>0</v>
      </c>
      <c r="AE35" s="1">
        <f t="shared" si="8"/>
        <v>450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127.512</v>
      </c>
      <c r="D36" s="1">
        <v>418.60399999999998</v>
      </c>
      <c r="E36" s="1">
        <v>302.15499999999997</v>
      </c>
      <c r="F36" s="1">
        <v>188.72200000000001</v>
      </c>
      <c r="G36" s="6">
        <v>1</v>
      </c>
      <c r="H36" s="1">
        <v>35</v>
      </c>
      <c r="I36" s="1" t="s">
        <v>33</v>
      </c>
      <c r="J36" s="1">
        <v>266.98099999999999</v>
      </c>
      <c r="K36" s="1">
        <f t="shared" si="2"/>
        <v>35.173999999999978</v>
      </c>
      <c r="L36" s="1">
        <f t="shared" si="3"/>
        <v>248.77399999999997</v>
      </c>
      <c r="M36" s="1">
        <v>53.381</v>
      </c>
      <c r="N36" s="1">
        <v>109.93143999999999</v>
      </c>
      <c r="O36" s="1">
        <f t="shared" si="4"/>
        <v>49.754799999999996</v>
      </c>
      <c r="P36" s="5">
        <f>9.5*O36-N36-F36</f>
        <v>174.01715999999996</v>
      </c>
      <c r="Q36" s="5"/>
      <c r="R36" s="5">
        <f t="shared" si="15"/>
        <v>174.01715999999996</v>
      </c>
      <c r="S36" s="5"/>
      <c r="T36" s="1"/>
      <c r="U36" s="1">
        <f t="shared" si="5"/>
        <v>9.5</v>
      </c>
      <c r="V36" s="1">
        <f t="shared" si="6"/>
        <v>6.0025050849365291</v>
      </c>
      <c r="W36" s="1">
        <v>42.850399999999993</v>
      </c>
      <c r="X36" s="1">
        <v>42.951600000000013</v>
      </c>
      <c r="Y36" s="1">
        <v>43.4848</v>
      </c>
      <c r="Z36" s="1">
        <v>39.363199999999999</v>
      </c>
      <c r="AA36" s="1">
        <v>38.712599999999988</v>
      </c>
      <c r="AB36" s="1">
        <v>39.789200000000001</v>
      </c>
      <c r="AC36" s="1"/>
      <c r="AD36" s="1">
        <f t="shared" si="7"/>
        <v>0</v>
      </c>
      <c r="AE36" s="1">
        <f t="shared" si="8"/>
        <v>174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56.710999999999999</v>
      </c>
      <c r="D37" s="1">
        <v>149.46600000000001</v>
      </c>
      <c r="E37" s="1">
        <v>91.078999999999994</v>
      </c>
      <c r="F37" s="1">
        <v>109.73</v>
      </c>
      <c r="G37" s="6">
        <v>1</v>
      </c>
      <c r="H37" s="1">
        <v>45</v>
      </c>
      <c r="I37" s="1" t="s">
        <v>33</v>
      </c>
      <c r="J37" s="1">
        <v>87</v>
      </c>
      <c r="K37" s="1">
        <f t="shared" ref="K37:K67" si="16">E37-J37</f>
        <v>4.0789999999999935</v>
      </c>
      <c r="L37" s="1">
        <f t="shared" si="3"/>
        <v>91.078999999999994</v>
      </c>
      <c r="M37" s="1"/>
      <c r="N37" s="1"/>
      <c r="O37" s="1">
        <f t="shared" si="4"/>
        <v>18.215799999999998</v>
      </c>
      <c r="P37" s="5">
        <f t="shared" ref="P37:P41" si="17">10*O37-N37-F37</f>
        <v>72.427999999999983</v>
      </c>
      <c r="Q37" s="5"/>
      <c r="R37" s="5">
        <f t="shared" si="15"/>
        <v>72.427999999999983</v>
      </c>
      <c r="S37" s="5"/>
      <c r="T37" s="1"/>
      <c r="U37" s="1">
        <f t="shared" si="5"/>
        <v>10</v>
      </c>
      <c r="V37" s="1">
        <f t="shared" si="6"/>
        <v>6.0238913470723228</v>
      </c>
      <c r="W37" s="1">
        <v>9.1226000000000003</v>
      </c>
      <c r="X37" s="1">
        <v>17.4834</v>
      </c>
      <c r="Y37" s="1">
        <v>20.2014</v>
      </c>
      <c r="Z37" s="1">
        <v>11.9398</v>
      </c>
      <c r="AA37" s="1">
        <v>13.6836</v>
      </c>
      <c r="AB37" s="1">
        <v>18.704799999999999</v>
      </c>
      <c r="AC37" s="1"/>
      <c r="AD37" s="1">
        <f t="shared" si="7"/>
        <v>0</v>
      </c>
      <c r="AE37" s="1">
        <f t="shared" si="8"/>
        <v>72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73.679000000000002</v>
      </c>
      <c r="D38" s="1">
        <v>202.68199999999999</v>
      </c>
      <c r="E38" s="1">
        <v>93.644000000000005</v>
      </c>
      <c r="F38" s="1">
        <v>153.4</v>
      </c>
      <c r="G38" s="6">
        <v>1</v>
      </c>
      <c r="H38" s="1">
        <v>30</v>
      </c>
      <c r="I38" s="1" t="s">
        <v>33</v>
      </c>
      <c r="J38" s="1">
        <v>89</v>
      </c>
      <c r="K38" s="1">
        <f t="shared" si="16"/>
        <v>4.6440000000000055</v>
      </c>
      <c r="L38" s="1">
        <f t="shared" si="3"/>
        <v>93.644000000000005</v>
      </c>
      <c r="M38" s="1"/>
      <c r="N38" s="1">
        <v>20</v>
      </c>
      <c r="O38" s="1">
        <f t="shared" si="4"/>
        <v>18.7288</v>
      </c>
      <c r="P38" s="5">
        <v>10</v>
      </c>
      <c r="Q38" s="5"/>
      <c r="R38" s="5">
        <f t="shared" si="15"/>
        <v>10</v>
      </c>
      <c r="S38" s="5"/>
      <c r="T38" s="1"/>
      <c r="U38" s="1">
        <f t="shared" si="5"/>
        <v>9.792405279569433</v>
      </c>
      <c r="V38" s="1">
        <f t="shared" si="6"/>
        <v>9.2584682414249713</v>
      </c>
      <c r="W38" s="1">
        <v>21.957599999999999</v>
      </c>
      <c r="X38" s="1">
        <v>24.829599999999999</v>
      </c>
      <c r="Y38" s="1">
        <v>21.937799999999999</v>
      </c>
      <c r="Z38" s="1">
        <v>20.3582</v>
      </c>
      <c r="AA38" s="1">
        <v>8.8056000000000001</v>
      </c>
      <c r="AB38" s="1">
        <v>9.6140000000000008</v>
      </c>
      <c r="AC38" s="1"/>
      <c r="AD38" s="1">
        <f t="shared" si="7"/>
        <v>0</v>
      </c>
      <c r="AE38" s="1">
        <f t="shared" si="8"/>
        <v>10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331.91</v>
      </c>
      <c r="D39" s="1">
        <v>614</v>
      </c>
      <c r="E39" s="1">
        <v>531.428</v>
      </c>
      <c r="F39" s="1">
        <v>313.62200000000001</v>
      </c>
      <c r="G39" s="6">
        <v>1</v>
      </c>
      <c r="H39" s="1">
        <v>45</v>
      </c>
      <c r="I39" s="1" t="s">
        <v>33</v>
      </c>
      <c r="J39" s="1">
        <v>522.93600000000004</v>
      </c>
      <c r="K39" s="1">
        <f t="shared" si="16"/>
        <v>8.4919999999999618</v>
      </c>
      <c r="L39" s="1">
        <f t="shared" si="3"/>
        <v>480.69200000000001</v>
      </c>
      <c r="M39" s="1">
        <v>50.735999999999997</v>
      </c>
      <c r="N39" s="1">
        <v>219.82938000000041</v>
      </c>
      <c r="O39" s="1">
        <f t="shared" si="4"/>
        <v>96.138400000000004</v>
      </c>
      <c r="P39" s="5">
        <v>410</v>
      </c>
      <c r="Q39" s="5"/>
      <c r="R39" s="5">
        <f t="shared" si="15"/>
        <v>410</v>
      </c>
      <c r="S39" s="5"/>
      <c r="T39" s="1"/>
      <c r="U39" s="1">
        <f t="shared" si="5"/>
        <v>9.813470787947379</v>
      </c>
      <c r="V39" s="1">
        <f t="shared" si="6"/>
        <v>5.548785708936288</v>
      </c>
      <c r="W39" s="1">
        <v>84.432599999999994</v>
      </c>
      <c r="X39" s="1">
        <v>81.877199999999988</v>
      </c>
      <c r="Y39" s="1">
        <v>80.096800000000002</v>
      </c>
      <c r="Z39" s="1">
        <v>79.368200000000002</v>
      </c>
      <c r="AA39" s="1">
        <v>87.660200000000003</v>
      </c>
      <c r="AB39" s="1">
        <v>88.278199999999998</v>
      </c>
      <c r="AC39" s="1"/>
      <c r="AD39" s="1">
        <f t="shared" si="7"/>
        <v>0</v>
      </c>
      <c r="AE39" s="1">
        <f t="shared" si="8"/>
        <v>410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-8.7910000000000004</v>
      </c>
      <c r="D40" s="1">
        <v>627.60299999999995</v>
      </c>
      <c r="E40" s="1">
        <v>291.54399999999998</v>
      </c>
      <c r="F40" s="1">
        <v>309.255</v>
      </c>
      <c r="G40" s="6">
        <v>1</v>
      </c>
      <c r="H40" s="1">
        <v>45</v>
      </c>
      <c r="I40" s="1" t="s">
        <v>33</v>
      </c>
      <c r="J40" s="1">
        <v>300.31200000000001</v>
      </c>
      <c r="K40" s="1">
        <f t="shared" si="16"/>
        <v>-8.7680000000000291</v>
      </c>
      <c r="L40" s="1">
        <f t="shared" si="3"/>
        <v>237.23199999999997</v>
      </c>
      <c r="M40" s="1">
        <v>54.311999999999998</v>
      </c>
      <c r="N40" s="1">
        <v>80</v>
      </c>
      <c r="O40" s="1">
        <f t="shared" si="4"/>
        <v>47.446399999999997</v>
      </c>
      <c r="P40" s="5">
        <f t="shared" si="17"/>
        <v>85.208999999999946</v>
      </c>
      <c r="Q40" s="5"/>
      <c r="R40" s="5">
        <f t="shared" si="15"/>
        <v>85.208999999999946</v>
      </c>
      <c r="S40" s="5"/>
      <c r="T40" s="1"/>
      <c r="U40" s="1">
        <f t="shared" si="5"/>
        <v>10</v>
      </c>
      <c r="V40" s="1">
        <f t="shared" si="6"/>
        <v>8.2040997841775152</v>
      </c>
      <c r="W40" s="1">
        <v>41.243800000000007</v>
      </c>
      <c r="X40" s="1">
        <v>55.914599999999993</v>
      </c>
      <c r="Y40" s="1">
        <v>60.502400000000002</v>
      </c>
      <c r="Z40" s="1">
        <v>53.528200000000012</v>
      </c>
      <c r="AA40" s="1">
        <v>46.220199999999998</v>
      </c>
      <c r="AB40" s="1">
        <v>49.007599999999996</v>
      </c>
      <c r="AC40" s="1"/>
      <c r="AD40" s="1">
        <f t="shared" si="7"/>
        <v>0</v>
      </c>
      <c r="AE40" s="1">
        <f t="shared" si="8"/>
        <v>85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/>
      <c r="D41" s="1">
        <v>506.608</v>
      </c>
      <c r="E41" s="1">
        <v>309.649</v>
      </c>
      <c r="F41" s="1">
        <v>189.596</v>
      </c>
      <c r="G41" s="6">
        <v>1</v>
      </c>
      <c r="H41" s="1">
        <v>45</v>
      </c>
      <c r="I41" s="1" t="s">
        <v>33</v>
      </c>
      <c r="J41" s="1">
        <v>308.755</v>
      </c>
      <c r="K41" s="1">
        <f t="shared" si="16"/>
        <v>0.89400000000000546</v>
      </c>
      <c r="L41" s="1">
        <f t="shared" si="3"/>
        <v>206.39400000000001</v>
      </c>
      <c r="M41" s="1">
        <v>103.255</v>
      </c>
      <c r="N41" s="1"/>
      <c r="O41" s="1">
        <f t="shared" si="4"/>
        <v>41.278800000000004</v>
      </c>
      <c r="P41" s="5">
        <f t="shared" si="17"/>
        <v>223.19200000000001</v>
      </c>
      <c r="Q41" s="5"/>
      <c r="R41" s="5">
        <f t="shared" si="15"/>
        <v>223.19200000000001</v>
      </c>
      <c r="S41" s="5"/>
      <c r="T41" s="1"/>
      <c r="U41" s="1">
        <f t="shared" si="5"/>
        <v>10</v>
      </c>
      <c r="V41" s="1">
        <f t="shared" si="6"/>
        <v>4.5930598757715826</v>
      </c>
      <c r="W41" s="1">
        <v>13.296799999999999</v>
      </c>
      <c r="X41" s="1">
        <v>18.659800000000001</v>
      </c>
      <c r="Y41" s="1">
        <v>38.993000000000002</v>
      </c>
      <c r="Z41" s="1">
        <v>38.092399999999998</v>
      </c>
      <c r="AA41" s="1">
        <v>24.0748</v>
      </c>
      <c r="AB41" s="1">
        <v>28.714600000000001</v>
      </c>
      <c r="AC41" s="1"/>
      <c r="AD41" s="1">
        <f t="shared" si="7"/>
        <v>0</v>
      </c>
      <c r="AE41" s="1">
        <f t="shared" si="8"/>
        <v>223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 t="s">
        <v>74</v>
      </c>
      <c r="B42" s="9" t="s">
        <v>32</v>
      </c>
      <c r="C42" s="9"/>
      <c r="D42" s="9">
        <v>346.93599999999998</v>
      </c>
      <c r="E42" s="9">
        <v>346.93599999999998</v>
      </c>
      <c r="F42" s="9"/>
      <c r="G42" s="10">
        <v>0</v>
      </c>
      <c r="H42" s="9" t="e">
        <v>#N/A</v>
      </c>
      <c r="I42" s="9" t="s">
        <v>43</v>
      </c>
      <c r="J42" s="9">
        <v>346.93599999999998</v>
      </c>
      <c r="K42" s="9">
        <f t="shared" si="16"/>
        <v>0</v>
      </c>
      <c r="L42" s="9">
        <f t="shared" si="3"/>
        <v>0</v>
      </c>
      <c r="M42" s="9">
        <v>346.93599999999998</v>
      </c>
      <c r="N42" s="9"/>
      <c r="O42" s="9">
        <f t="shared" si="4"/>
        <v>0</v>
      </c>
      <c r="P42" s="11"/>
      <c r="Q42" s="11"/>
      <c r="R42" s="11"/>
      <c r="S42" s="11"/>
      <c r="T42" s="9"/>
      <c r="U42" s="9" t="e">
        <f t="shared" si="5"/>
        <v>#DIV/0!</v>
      </c>
      <c r="V42" s="9" t="e">
        <f t="shared" si="6"/>
        <v>#DIV/0!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 t="s">
        <v>75</v>
      </c>
      <c r="AD42" s="9">
        <f t="shared" si="7"/>
        <v>0</v>
      </c>
      <c r="AE42" s="9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76</v>
      </c>
      <c r="B43" s="9" t="s">
        <v>32</v>
      </c>
      <c r="C43" s="9"/>
      <c r="D43" s="9">
        <v>125.88500000000001</v>
      </c>
      <c r="E43" s="9">
        <v>125.88500000000001</v>
      </c>
      <c r="F43" s="9"/>
      <c r="G43" s="10">
        <v>0</v>
      </c>
      <c r="H43" s="9" t="e">
        <v>#N/A</v>
      </c>
      <c r="I43" s="9" t="s">
        <v>43</v>
      </c>
      <c r="J43" s="9">
        <v>125.88500000000001</v>
      </c>
      <c r="K43" s="9">
        <f t="shared" si="16"/>
        <v>0</v>
      </c>
      <c r="L43" s="9">
        <f t="shared" si="3"/>
        <v>0</v>
      </c>
      <c r="M43" s="9">
        <v>125.88500000000001</v>
      </c>
      <c r="N43" s="9"/>
      <c r="O43" s="9">
        <f t="shared" si="4"/>
        <v>0</v>
      </c>
      <c r="P43" s="11"/>
      <c r="Q43" s="11"/>
      <c r="R43" s="11"/>
      <c r="S43" s="11"/>
      <c r="T43" s="9"/>
      <c r="U43" s="9" t="e">
        <f t="shared" si="5"/>
        <v>#DIV/0!</v>
      </c>
      <c r="V43" s="9" t="e">
        <f t="shared" si="6"/>
        <v>#DIV/0!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/>
      <c r="AD43" s="9">
        <f t="shared" si="7"/>
        <v>0</v>
      </c>
      <c r="AE43" s="9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40</v>
      </c>
      <c r="C44" s="1">
        <v>351</v>
      </c>
      <c r="D44" s="1">
        <v>767</v>
      </c>
      <c r="E44" s="1">
        <v>770</v>
      </c>
      <c r="F44" s="1">
        <v>276</v>
      </c>
      <c r="G44" s="6">
        <v>0.4</v>
      </c>
      <c r="H44" s="1">
        <v>45</v>
      </c>
      <c r="I44" s="1" t="s">
        <v>33</v>
      </c>
      <c r="J44" s="1">
        <v>787</v>
      </c>
      <c r="K44" s="1">
        <f t="shared" si="16"/>
        <v>-17</v>
      </c>
      <c r="L44" s="1">
        <f t="shared" si="3"/>
        <v>530</v>
      </c>
      <c r="M44" s="1">
        <v>240</v>
      </c>
      <c r="N44" s="1">
        <v>129.85999999999979</v>
      </c>
      <c r="O44" s="1">
        <f t="shared" si="4"/>
        <v>106</v>
      </c>
      <c r="P44" s="5">
        <v>650</v>
      </c>
      <c r="Q44" s="5"/>
      <c r="R44" s="5">
        <f>P44-Q44</f>
        <v>650</v>
      </c>
      <c r="S44" s="5"/>
      <c r="T44" s="1"/>
      <c r="U44" s="1">
        <f t="shared" si="5"/>
        <v>9.960943396226412</v>
      </c>
      <c r="V44" s="1">
        <f t="shared" si="6"/>
        <v>3.8288679245282999</v>
      </c>
      <c r="W44" s="1">
        <v>76.8</v>
      </c>
      <c r="X44" s="1">
        <v>82.4</v>
      </c>
      <c r="Y44" s="1">
        <v>84.4</v>
      </c>
      <c r="Z44" s="1">
        <v>86.6</v>
      </c>
      <c r="AA44" s="1">
        <v>93</v>
      </c>
      <c r="AB44" s="1">
        <v>80.2</v>
      </c>
      <c r="AC44" s="1"/>
      <c r="AD44" s="1">
        <f t="shared" si="7"/>
        <v>0</v>
      </c>
      <c r="AE44" s="1">
        <f t="shared" si="8"/>
        <v>260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78</v>
      </c>
      <c r="B45" s="12" t="s">
        <v>40</v>
      </c>
      <c r="C45" s="12"/>
      <c r="D45" s="12"/>
      <c r="E45" s="12"/>
      <c r="F45" s="12"/>
      <c r="G45" s="13">
        <v>0</v>
      </c>
      <c r="H45" s="12">
        <v>50</v>
      </c>
      <c r="I45" s="12" t="s">
        <v>33</v>
      </c>
      <c r="J45" s="12"/>
      <c r="K45" s="12">
        <f t="shared" si="16"/>
        <v>0</v>
      </c>
      <c r="L45" s="12">
        <f t="shared" si="3"/>
        <v>0</v>
      </c>
      <c r="M45" s="12"/>
      <c r="N45" s="12"/>
      <c r="O45" s="12">
        <f t="shared" si="4"/>
        <v>0</v>
      </c>
      <c r="P45" s="14"/>
      <c r="Q45" s="14"/>
      <c r="R45" s="14"/>
      <c r="S45" s="14"/>
      <c r="T45" s="12"/>
      <c r="U45" s="12" t="e">
        <f t="shared" si="5"/>
        <v>#DIV/0!</v>
      </c>
      <c r="V45" s="12" t="e">
        <f t="shared" si="6"/>
        <v>#DIV/0!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 t="s">
        <v>35</v>
      </c>
      <c r="AD45" s="12">
        <f t="shared" si="7"/>
        <v>0</v>
      </c>
      <c r="AE45" s="12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40</v>
      </c>
      <c r="C46" s="1">
        <v>420</v>
      </c>
      <c r="D46" s="1">
        <v>1086</v>
      </c>
      <c r="E46" s="1">
        <v>1071</v>
      </c>
      <c r="F46" s="1">
        <v>353</v>
      </c>
      <c r="G46" s="6">
        <v>0.4</v>
      </c>
      <c r="H46" s="1">
        <v>45</v>
      </c>
      <c r="I46" s="1" t="s">
        <v>33</v>
      </c>
      <c r="J46" s="1">
        <v>1068</v>
      </c>
      <c r="K46" s="1">
        <f t="shared" si="16"/>
        <v>3</v>
      </c>
      <c r="L46" s="1">
        <f t="shared" si="3"/>
        <v>531</v>
      </c>
      <c r="M46" s="1">
        <v>540</v>
      </c>
      <c r="N46" s="1">
        <v>226.38</v>
      </c>
      <c r="O46" s="1">
        <f t="shared" si="4"/>
        <v>106.2</v>
      </c>
      <c r="P46" s="5">
        <v>480</v>
      </c>
      <c r="Q46" s="5"/>
      <c r="R46" s="5">
        <f>P46-Q46</f>
        <v>480</v>
      </c>
      <c r="S46" s="5"/>
      <c r="T46" s="1"/>
      <c r="U46" s="1">
        <f t="shared" si="5"/>
        <v>9.9753295668549917</v>
      </c>
      <c r="V46" s="1">
        <f t="shared" si="6"/>
        <v>5.4555555555555557</v>
      </c>
      <c r="W46" s="1">
        <v>91.4</v>
      </c>
      <c r="X46" s="1">
        <v>91.2</v>
      </c>
      <c r="Y46" s="1">
        <v>94</v>
      </c>
      <c r="Z46" s="1">
        <v>87.8</v>
      </c>
      <c r="AA46" s="1">
        <v>106.4</v>
      </c>
      <c r="AB46" s="1">
        <v>108.6</v>
      </c>
      <c r="AC46" s="1"/>
      <c r="AD46" s="1">
        <f t="shared" si="7"/>
        <v>0</v>
      </c>
      <c r="AE46" s="1">
        <f t="shared" si="8"/>
        <v>192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80</v>
      </c>
      <c r="B47" s="12" t="s">
        <v>32</v>
      </c>
      <c r="C47" s="12"/>
      <c r="D47" s="12">
        <v>59.985999999999997</v>
      </c>
      <c r="E47" s="12">
        <v>59.985999999999997</v>
      </c>
      <c r="F47" s="12"/>
      <c r="G47" s="13">
        <v>0</v>
      </c>
      <c r="H47" s="12">
        <v>45</v>
      </c>
      <c r="I47" s="12" t="s">
        <v>33</v>
      </c>
      <c r="J47" s="12">
        <v>59.985999999999997</v>
      </c>
      <c r="K47" s="12">
        <f t="shared" si="16"/>
        <v>0</v>
      </c>
      <c r="L47" s="12">
        <f t="shared" si="3"/>
        <v>0</v>
      </c>
      <c r="M47" s="12">
        <v>59.985999999999997</v>
      </c>
      <c r="N47" s="12"/>
      <c r="O47" s="12">
        <f t="shared" si="4"/>
        <v>0</v>
      </c>
      <c r="P47" s="14"/>
      <c r="Q47" s="14"/>
      <c r="R47" s="14"/>
      <c r="S47" s="14"/>
      <c r="T47" s="12"/>
      <c r="U47" s="12" t="e">
        <f t="shared" si="5"/>
        <v>#DIV/0!</v>
      </c>
      <c r="V47" s="12" t="e">
        <f t="shared" si="6"/>
        <v>#DIV/0!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 t="s">
        <v>35</v>
      </c>
      <c r="AD47" s="12">
        <f t="shared" si="7"/>
        <v>0</v>
      </c>
      <c r="AE47" s="12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81</v>
      </c>
      <c r="B48" s="12" t="s">
        <v>40</v>
      </c>
      <c r="C48" s="12"/>
      <c r="D48" s="12"/>
      <c r="E48" s="12"/>
      <c r="F48" s="12"/>
      <c r="G48" s="13">
        <v>0</v>
      </c>
      <c r="H48" s="12">
        <v>45</v>
      </c>
      <c r="I48" s="12" t="s">
        <v>33</v>
      </c>
      <c r="J48" s="12"/>
      <c r="K48" s="12">
        <f t="shared" si="16"/>
        <v>0</v>
      </c>
      <c r="L48" s="12">
        <f t="shared" si="3"/>
        <v>0</v>
      </c>
      <c r="M48" s="12"/>
      <c r="N48" s="12"/>
      <c r="O48" s="12">
        <f t="shared" si="4"/>
        <v>0</v>
      </c>
      <c r="P48" s="14"/>
      <c r="Q48" s="14"/>
      <c r="R48" s="14"/>
      <c r="S48" s="14"/>
      <c r="T48" s="12"/>
      <c r="U48" s="12" t="e">
        <f t="shared" si="5"/>
        <v>#DIV/0!</v>
      </c>
      <c r="V48" s="12" t="e">
        <f t="shared" si="6"/>
        <v>#DIV/0!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 t="s">
        <v>35</v>
      </c>
      <c r="AD48" s="12">
        <f t="shared" si="7"/>
        <v>0</v>
      </c>
      <c r="AE48" s="12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82</v>
      </c>
      <c r="B49" s="12" t="s">
        <v>40</v>
      </c>
      <c r="C49" s="12"/>
      <c r="D49" s="12"/>
      <c r="E49" s="12"/>
      <c r="F49" s="12"/>
      <c r="G49" s="13">
        <v>0</v>
      </c>
      <c r="H49" s="12">
        <v>40</v>
      </c>
      <c r="I49" s="12" t="s">
        <v>33</v>
      </c>
      <c r="J49" s="12"/>
      <c r="K49" s="12">
        <f t="shared" si="16"/>
        <v>0</v>
      </c>
      <c r="L49" s="12">
        <f t="shared" si="3"/>
        <v>0</v>
      </c>
      <c r="M49" s="12"/>
      <c r="N49" s="12"/>
      <c r="O49" s="12">
        <f t="shared" si="4"/>
        <v>0</v>
      </c>
      <c r="P49" s="14"/>
      <c r="Q49" s="14"/>
      <c r="R49" s="14"/>
      <c r="S49" s="14"/>
      <c r="T49" s="12"/>
      <c r="U49" s="12" t="e">
        <f t="shared" si="5"/>
        <v>#DIV/0!</v>
      </c>
      <c r="V49" s="12" t="e">
        <f t="shared" si="6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 t="s">
        <v>35</v>
      </c>
      <c r="AD49" s="12">
        <f t="shared" si="7"/>
        <v>0</v>
      </c>
      <c r="AE49" s="12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80.739000000000004</v>
      </c>
      <c r="D50" s="1">
        <v>477.31900000000002</v>
      </c>
      <c r="E50" s="1">
        <v>370.61099999999999</v>
      </c>
      <c r="F50" s="1">
        <v>134.774</v>
      </c>
      <c r="G50" s="6">
        <v>1</v>
      </c>
      <c r="H50" s="1">
        <v>40</v>
      </c>
      <c r="I50" s="1" t="s">
        <v>33</v>
      </c>
      <c r="J50" s="1">
        <v>377.57400000000001</v>
      </c>
      <c r="K50" s="1">
        <f t="shared" si="16"/>
        <v>-6.9630000000000223</v>
      </c>
      <c r="L50" s="1">
        <f t="shared" si="3"/>
        <v>204.83699999999999</v>
      </c>
      <c r="M50" s="1">
        <v>165.774</v>
      </c>
      <c r="N50" s="1">
        <v>105.6218999999999</v>
      </c>
      <c r="O50" s="1">
        <f t="shared" si="4"/>
        <v>40.967399999999998</v>
      </c>
      <c r="P50" s="5">
        <f t="shared" ref="P50:P52" si="18">10*O50-N50-F50</f>
        <v>169.27810000000011</v>
      </c>
      <c r="Q50" s="5"/>
      <c r="R50" s="5">
        <f t="shared" ref="R50:R52" si="19">P50-Q50</f>
        <v>169.27810000000011</v>
      </c>
      <c r="S50" s="5"/>
      <c r="T50" s="1"/>
      <c r="U50" s="1">
        <f t="shared" si="5"/>
        <v>10</v>
      </c>
      <c r="V50" s="1">
        <f t="shared" si="6"/>
        <v>5.8679803941670672</v>
      </c>
      <c r="W50" s="1">
        <v>36.542999999999999</v>
      </c>
      <c r="X50" s="1">
        <v>34.965000000000003</v>
      </c>
      <c r="Y50" s="1">
        <v>34.959000000000003</v>
      </c>
      <c r="Z50" s="1">
        <v>34.077399999999997</v>
      </c>
      <c r="AA50" s="1">
        <v>33.551600000000001</v>
      </c>
      <c r="AB50" s="1">
        <v>35.013399999999997</v>
      </c>
      <c r="AC50" s="1"/>
      <c r="AD50" s="1">
        <f t="shared" si="7"/>
        <v>0</v>
      </c>
      <c r="AE50" s="1">
        <f t="shared" si="8"/>
        <v>169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40</v>
      </c>
      <c r="C51" s="1">
        <v>372</v>
      </c>
      <c r="D51" s="1">
        <v>306</v>
      </c>
      <c r="E51" s="1">
        <v>361</v>
      </c>
      <c r="F51" s="1">
        <v>256</v>
      </c>
      <c r="G51" s="6">
        <v>0.4</v>
      </c>
      <c r="H51" s="1">
        <v>40</v>
      </c>
      <c r="I51" s="1" t="s">
        <v>33</v>
      </c>
      <c r="J51" s="1">
        <v>365</v>
      </c>
      <c r="K51" s="1">
        <f t="shared" si="16"/>
        <v>-4</v>
      </c>
      <c r="L51" s="1">
        <f t="shared" si="3"/>
        <v>361</v>
      </c>
      <c r="M51" s="1"/>
      <c r="N51" s="1">
        <v>29.939999999999941</v>
      </c>
      <c r="O51" s="1">
        <f t="shared" si="4"/>
        <v>72.2</v>
      </c>
      <c r="P51" s="5">
        <v>430</v>
      </c>
      <c r="Q51" s="5"/>
      <c r="R51" s="5">
        <f t="shared" si="19"/>
        <v>430</v>
      </c>
      <c r="S51" s="5"/>
      <c r="T51" s="1"/>
      <c r="U51" s="1">
        <f t="shared" si="5"/>
        <v>9.9160664819944593</v>
      </c>
      <c r="V51" s="1">
        <f t="shared" si="6"/>
        <v>3.9603878116343481</v>
      </c>
      <c r="W51" s="1">
        <v>52.4</v>
      </c>
      <c r="X51" s="1">
        <v>62.6</v>
      </c>
      <c r="Y51" s="1">
        <v>64.599999999999994</v>
      </c>
      <c r="Z51" s="1">
        <v>63.4</v>
      </c>
      <c r="AA51" s="1">
        <v>76</v>
      </c>
      <c r="AB51" s="1">
        <v>64.400000000000006</v>
      </c>
      <c r="AC51" s="1"/>
      <c r="AD51" s="1">
        <f t="shared" si="7"/>
        <v>0</v>
      </c>
      <c r="AE51" s="1">
        <f t="shared" si="8"/>
        <v>172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40</v>
      </c>
      <c r="C52" s="1">
        <v>249</v>
      </c>
      <c r="D52" s="1">
        <v>789</v>
      </c>
      <c r="E52" s="1">
        <v>547</v>
      </c>
      <c r="F52" s="1">
        <v>427</v>
      </c>
      <c r="G52" s="6">
        <v>0.4</v>
      </c>
      <c r="H52" s="1">
        <v>45</v>
      </c>
      <c r="I52" s="1" t="s">
        <v>33</v>
      </c>
      <c r="J52" s="1">
        <v>545</v>
      </c>
      <c r="K52" s="1">
        <f t="shared" si="16"/>
        <v>2</v>
      </c>
      <c r="L52" s="1">
        <f t="shared" si="3"/>
        <v>451</v>
      </c>
      <c r="M52" s="1">
        <v>96</v>
      </c>
      <c r="N52" s="1">
        <v>160</v>
      </c>
      <c r="O52" s="1">
        <f t="shared" si="4"/>
        <v>90.2</v>
      </c>
      <c r="P52" s="5">
        <f t="shared" si="18"/>
        <v>315</v>
      </c>
      <c r="Q52" s="5"/>
      <c r="R52" s="5">
        <f t="shared" si="19"/>
        <v>315</v>
      </c>
      <c r="S52" s="5"/>
      <c r="T52" s="1"/>
      <c r="U52" s="1">
        <f t="shared" si="5"/>
        <v>10</v>
      </c>
      <c r="V52" s="1">
        <f t="shared" si="6"/>
        <v>6.5077605321507761</v>
      </c>
      <c r="W52" s="1">
        <v>59.8</v>
      </c>
      <c r="X52" s="1">
        <v>85</v>
      </c>
      <c r="Y52" s="1">
        <v>100.4</v>
      </c>
      <c r="Z52" s="1">
        <v>85</v>
      </c>
      <c r="AA52" s="1">
        <v>85</v>
      </c>
      <c r="AB52" s="1">
        <v>71.8</v>
      </c>
      <c r="AC52" s="1"/>
      <c r="AD52" s="1">
        <f t="shared" si="7"/>
        <v>0</v>
      </c>
      <c r="AE52" s="1">
        <f t="shared" si="8"/>
        <v>126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9" t="s">
        <v>86</v>
      </c>
      <c r="B53" s="9" t="s">
        <v>32</v>
      </c>
      <c r="C53" s="9"/>
      <c r="D53" s="9">
        <v>21.654</v>
      </c>
      <c r="E53" s="9">
        <v>21.654</v>
      </c>
      <c r="F53" s="9"/>
      <c r="G53" s="10">
        <v>0</v>
      </c>
      <c r="H53" s="9" t="e">
        <v>#N/A</v>
      </c>
      <c r="I53" s="9" t="s">
        <v>43</v>
      </c>
      <c r="J53" s="9">
        <v>21.654</v>
      </c>
      <c r="K53" s="9">
        <f t="shared" si="16"/>
        <v>0</v>
      </c>
      <c r="L53" s="9">
        <f t="shared" si="3"/>
        <v>0</v>
      </c>
      <c r="M53" s="9">
        <v>21.654</v>
      </c>
      <c r="N53" s="9"/>
      <c r="O53" s="9">
        <f t="shared" si="4"/>
        <v>0</v>
      </c>
      <c r="P53" s="11"/>
      <c r="Q53" s="11"/>
      <c r="R53" s="11"/>
      <c r="S53" s="11"/>
      <c r="T53" s="9"/>
      <c r="U53" s="9" t="e">
        <f t="shared" si="5"/>
        <v>#DIV/0!</v>
      </c>
      <c r="V53" s="9" t="e">
        <f t="shared" si="6"/>
        <v>#DIV/0!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/>
      <c r="AD53" s="9">
        <f t="shared" si="7"/>
        <v>0</v>
      </c>
      <c r="AE53" s="9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2" t="s">
        <v>87</v>
      </c>
      <c r="B54" s="12" t="s">
        <v>32</v>
      </c>
      <c r="C54" s="12"/>
      <c r="D54" s="12"/>
      <c r="E54" s="12"/>
      <c r="F54" s="12"/>
      <c r="G54" s="13">
        <v>0</v>
      </c>
      <c r="H54" s="12" t="e">
        <v>#N/A</v>
      </c>
      <c r="I54" s="12" t="s">
        <v>33</v>
      </c>
      <c r="J54" s="12"/>
      <c r="K54" s="12">
        <f t="shared" si="16"/>
        <v>0</v>
      </c>
      <c r="L54" s="12">
        <f t="shared" si="3"/>
        <v>0</v>
      </c>
      <c r="M54" s="12"/>
      <c r="N54" s="12"/>
      <c r="O54" s="12">
        <f t="shared" si="4"/>
        <v>0</v>
      </c>
      <c r="P54" s="14"/>
      <c r="Q54" s="14"/>
      <c r="R54" s="14"/>
      <c r="S54" s="14"/>
      <c r="T54" s="12"/>
      <c r="U54" s="12" t="e">
        <f t="shared" si="5"/>
        <v>#DIV/0!</v>
      </c>
      <c r="V54" s="12" t="e">
        <f t="shared" si="6"/>
        <v>#DIV/0!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 t="s">
        <v>35</v>
      </c>
      <c r="AD54" s="12">
        <f t="shared" si="7"/>
        <v>0</v>
      </c>
      <c r="AE54" s="12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2" t="s">
        <v>88</v>
      </c>
      <c r="B55" s="12" t="s">
        <v>40</v>
      </c>
      <c r="C55" s="12"/>
      <c r="D55" s="12"/>
      <c r="E55" s="12"/>
      <c r="F55" s="12"/>
      <c r="G55" s="13">
        <v>0</v>
      </c>
      <c r="H55" s="12">
        <v>40</v>
      </c>
      <c r="I55" s="12" t="s">
        <v>33</v>
      </c>
      <c r="J55" s="12"/>
      <c r="K55" s="12">
        <f t="shared" si="16"/>
        <v>0</v>
      </c>
      <c r="L55" s="12">
        <f t="shared" si="3"/>
        <v>0</v>
      </c>
      <c r="M55" s="12"/>
      <c r="N55" s="12"/>
      <c r="O55" s="12">
        <f t="shared" si="4"/>
        <v>0</v>
      </c>
      <c r="P55" s="14"/>
      <c r="Q55" s="14"/>
      <c r="R55" s="14"/>
      <c r="S55" s="14"/>
      <c r="T55" s="12"/>
      <c r="U55" s="12" t="e">
        <f t="shared" si="5"/>
        <v>#DIV/0!</v>
      </c>
      <c r="V55" s="12" t="e">
        <f t="shared" si="6"/>
        <v>#DIV/0!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 t="s">
        <v>35</v>
      </c>
      <c r="AD55" s="12">
        <f t="shared" si="7"/>
        <v>0</v>
      </c>
      <c r="AE55" s="12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40</v>
      </c>
      <c r="C56" s="1">
        <v>597</v>
      </c>
      <c r="D56" s="1">
        <v>1014</v>
      </c>
      <c r="E56" s="1">
        <v>1003</v>
      </c>
      <c r="F56" s="1">
        <v>522</v>
      </c>
      <c r="G56" s="6">
        <v>0.4</v>
      </c>
      <c r="H56" s="1">
        <v>40</v>
      </c>
      <c r="I56" s="1" t="s">
        <v>33</v>
      </c>
      <c r="J56" s="1">
        <v>1048</v>
      </c>
      <c r="K56" s="1">
        <f t="shared" si="16"/>
        <v>-45</v>
      </c>
      <c r="L56" s="1">
        <f t="shared" si="3"/>
        <v>523</v>
      </c>
      <c r="M56" s="1">
        <v>480</v>
      </c>
      <c r="N56" s="1">
        <v>165.40000000000009</v>
      </c>
      <c r="O56" s="1">
        <f t="shared" si="4"/>
        <v>104.6</v>
      </c>
      <c r="P56" s="5">
        <v>350</v>
      </c>
      <c r="Q56" s="5"/>
      <c r="R56" s="5">
        <f t="shared" ref="R56:R61" si="20">P56-Q56</f>
        <v>350</v>
      </c>
      <c r="S56" s="5"/>
      <c r="T56" s="1"/>
      <c r="U56" s="1">
        <f t="shared" si="5"/>
        <v>9.9177820267686432</v>
      </c>
      <c r="V56" s="1">
        <f t="shared" si="6"/>
        <v>6.5717017208413013</v>
      </c>
      <c r="W56" s="1">
        <v>102</v>
      </c>
      <c r="X56" s="1">
        <v>111</v>
      </c>
      <c r="Y56" s="1">
        <v>104</v>
      </c>
      <c r="Z56" s="1">
        <v>98.6</v>
      </c>
      <c r="AA56" s="1">
        <v>133.4</v>
      </c>
      <c r="AB56" s="1">
        <v>131</v>
      </c>
      <c r="AC56" s="1"/>
      <c r="AD56" s="1">
        <f t="shared" si="7"/>
        <v>0</v>
      </c>
      <c r="AE56" s="1">
        <f t="shared" si="8"/>
        <v>140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32</v>
      </c>
      <c r="C57" s="1">
        <v>111.72</v>
      </c>
      <c r="D57" s="1">
        <v>141.09700000000001</v>
      </c>
      <c r="E57" s="1">
        <v>100.947</v>
      </c>
      <c r="F57" s="1">
        <v>145.16399999999999</v>
      </c>
      <c r="G57" s="6">
        <v>1</v>
      </c>
      <c r="H57" s="1">
        <v>50</v>
      </c>
      <c r="I57" s="1" t="s">
        <v>33</v>
      </c>
      <c r="J57" s="1">
        <v>104.5</v>
      </c>
      <c r="K57" s="1">
        <f t="shared" si="16"/>
        <v>-3.5529999999999973</v>
      </c>
      <c r="L57" s="1">
        <f t="shared" si="3"/>
        <v>100.947</v>
      </c>
      <c r="M57" s="1"/>
      <c r="N57" s="1">
        <v>71.637319999999974</v>
      </c>
      <c r="O57" s="1">
        <f t="shared" si="4"/>
        <v>20.189399999999999</v>
      </c>
      <c r="P57" s="5"/>
      <c r="Q57" s="5"/>
      <c r="R57" s="5">
        <f t="shared" si="20"/>
        <v>0</v>
      </c>
      <c r="S57" s="5"/>
      <c r="T57" s="1"/>
      <c r="U57" s="1">
        <f t="shared" si="5"/>
        <v>10.738373601989162</v>
      </c>
      <c r="V57" s="1">
        <f t="shared" si="6"/>
        <v>10.738373601989162</v>
      </c>
      <c r="W57" s="1">
        <v>24.9788</v>
      </c>
      <c r="X57" s="1">
        <v>23.0838</v>
      </c>
      <c r="Y57" s="1">
        <v>9.9439999999999991</v>
      </c>
      <c r="Z57" s="1">
        <v>7.7968000000000002</v>
      </c>
      <c r="AA57" s="1">
        <v>20.379200000000001</v>
      </c>
      <c r="AB57" s="1">
        <v>23.405999999999999</v>
      </c>
      <c r="AC57" s="1"/>
      <c r="AD57" s="1">
        <f t="shared" si="7"/>
        <v>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32</v>
      </c>
      <c r="C58" s="1">
        <v>28.684000000000001</v>
      </c>
      <c r="D58" s="1">
        <v>229.03200000000001</v>
      </c>
      <c r="E58" s="1">
        <v>122.026</v>
      </c>
      <c r="F58" s="1">
        <v>117.974</v>
      </c>
      <c r="G58" s="6">
        <v>1</v>
      </c>
      <c r="H58" s="1">
        <v>50</v>
      </c>
      <c r="I58" s="1" t="s">
        <v>33</v>
      </c>
      <c r="J58" s="1">
        <v>123.8</v>
      </c>
      <c r="K58" s="1">
        <f t="shared" si="16"/>
        <v>-1.7740000000000009</v>
      </c>
      <c r="L58" s="1">
        <f t="shared" si="3"/>
        <v>122.026</v>
      </c>
      <c r="M58" s="1"/>
      <c r="N58" s="1">
        <v>19.86949999999996</v>
      </c>
      <c r="O58" s="1">
        <f t="shared" si="4"/>
        <v>24.405200000000001</v>
      </c>
      <c r="P58" s="5">
        <f t="shared" ref="P58:P59" si="21">10*O58-N58-F58</f>
        <v>106.20850000000006</v>
      </c>
      <c r="Q58" s="5"/>
      <c r="R58" s="5">
        <f t="shared" si="20"/>
        <v>106.20850000000006</v>
      </c>
      <c r="S58" s="5"/>
      <c r="T58" s="1"/>
      <c r="U58" s="1">
        <f t="shared" si="5"/>
        <v>10</v>
      </c>
      <c r="V58" s="1">
        <f t="shared" si="6"/>
        <v>5.6481200727713743</v>
      </c>
      <c r="W58" s="1">
        <v>20.1252</v>
      </c>
      <c r="X58" s="1">
        <v>19.850200000000001</v>
      </c>
      <c r="Y58" s="1">
        <v>27.031199999999998</v>
      </c>
      <c r="Z58" s="1">
        <v>24.550999999999998</v>
      </c>
      <c r="AA58" s="1">
        <v>16.318999999999999</v>
      </c>
      <c r="AB58" s="1">
        <v>19.328600000000002</v>
      </c>
      <c r="AC58" s="1"/>
      <c r="AD58" s="1">
        <f t="shared" si="7"/>
        <v>0</v>
      </c>
      <c r="AE58" s="1">
        <f t="shared" si="8"/>
        <v>106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32</v>
      </c>
      <c r="C59" s="1">
        <v>76.283000000000001</v>
      </c>
      <c r="D59" s="1">
        <v>235.62299999999999</v>
      </c>
      <c r="E59" s="1">
        <v>202.90199999999999</v>
      </c>
      <c r="F59" s="1">
        <v>84.701999999999998</v>
      </c>
      <c r="G59" s="6">
        <v>1</v>
      </c>
      <c r="H59" s="1">
        <v>40</v>
      </c>
      <c r="I59" s="1" t="s">
        <v>33</v>
      </c>
      <c r="J59" s="1">
        <v>193.291</v>
      </c>
      <c r="K59" s="1">
        <f t="shared" si="16"/>
        <v>9.61099999999999</v>
      </c>
      <c r="L59" s="1">
        <f t="shared" si="3"/>
        <v>139.511</v>
      </c>
      <c r="M59" s="1">
        <v>63.390999999999998</v>
      </c>
      <c r="N59" s="1">
        <v>82.200719999999905</v>
      </c>
      <c r="O59" s="1">
        <f t="shared" si="4"/>
        <v>27.902200000000001</v>
      </c>
      <c r="P59" s="5">
        <f t="shared" si="21"/>
        <v>112.11928000000009</v>
      </c>
      <c r="Q59" s="5"/>
      <c r="R59" s="5">
        <f t="shared" si="20"/>
        <v>112.11928000000009</v>
      </c>
      <c r="S59" s="5"/>
      <c r="T59" s="1"/>
      <c r="U59" s="1">
        <f t="shared" si="5"/>
        <v>10</v>
      </c>
      <c r="V59" s="1">
        <f t="shared" si="6"/>
        <v>5.9817046684490789</v>
      </c>
      <c r="W59" s="1">
        <v>25.14660000000001</v>
      </c>
      <c r="X59" s="1">
        <v>22.241800000000001</v>
      </c>
      <c r="Y59" s="1">
        <v>22.084399999999999</v>
      </c>
      <c r="Z59" s="1">
        <v>23.498799999999999</v>
      </c>
      <c r="AA59" s="1">
        <v>23.6934</v>
      </c>
      <c r="AB59" s="1">
        <v>24.610600000000002</v>
      </c>
      <c r="AC59" s="1"/>
      <c r="AD59" s="1">
        <f t="shared" si="7"/>
        <v>0</v>
      </c>
      <c r="AE59" s="1">
        <f t="shared" si="8"/>
        <v>112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176.31200000000001</v>
      </c>
      <c r="D60" s="1">
        <v>3479.1109999999999</v>
      </c>
      <c r="E60" s="1">
        <v>2998.6190000000001</v>
      </c>
      <c r="F60" s="1">
        <v>481.70400000000001</v>
      </c>
      <c r="G60" s="6">
        <v>1</v>
      </c>
      <c r="H60" s="1">
        <v>40</v>
      </c>
      <c r="I60" s="1" t="s">
        <v>33</v>
      </c>
      <c r="J60" s="1">
        <v>3031.6239999999998</v>
      </c>
      <c r="K60" s="1">
        <f t="shared" si="16"/>
        <v>-33.004999999999654</v>
      </c>
      <c r="L60" s="1">
        <f t="shared" si="3"/>
        <v>679.09500000000025</v>
      </c>
      <c r="M60" s="1">
        <v>2319.5239999999999</v>
      </c>
      <c r="N60" s="1">
        <v>90</v>
      </c>
      <c r="O60" s="1">
        <f t="shared" si="4"/>
        <v>135.81900000000005</v>
      </c>
      <c r="P60" s="5">
        <v>780</v>
      </c>
      <c r="Q60" s="5"/>
      <c r="R60" s="5">
        <f t="shared" si="20"/>
        <v>780</v>
      </c>
      <c r="S60" s="5"/>
      <c r="T60" s="1"/>
      <c r="U60" s="1">
        <f t="shared" si="5"/>
        <v>9.9522452675987854</v>
      </c>
      <c r="V60" s="1">
        <f t="shared" si="6"/>
        <v>4.2093079760563672</v>
      </c>
      <c r="W60" s="1">
        <v>94.377199999999988</v>
      </c>
      <c r="X60" s="1">
        <v>118.40260000000001</v>
      </c>
      <c r="Y60" s="1">
        <v>124.3146</v>
      </c>
      <c r="Z60" s="1">
        <v>117.01139999999999</v>
      </c>
      <c r="AA60" s="1">
        <v>103.81699999999999</v>
      </c>
      <c r="AB60" s="1">
        <v>96.14700000000002</v>
      </c>
      <c r="AC60" s="1"/>
      <c r="AD60" s="1">
        <f t="shared" si="7"/>
        <v>0</v>
      </c>
      <c r="AE60" s="1">
        <f t="shared" si="8"/>
        <v>780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32</v>
      </c>
      <c r="C61" s="1">
        <v>46.091999999999999</v>
      </c>
      <c r="D61" s="1">
        <v>243.68799999999999</v>
      </c>
      <c r="E61" s="1">
        <v>87.587000000000003</v>
      </c>
      <c r="F61" s="1">
        <v>147.376</v>
      </c>
      <c r="G61" s="6">
        <v>1</v>
      </c>
      <c r="H61" s="1">
        <v>40</v>
      </c>
      <c r="I61" s="1" t="s">
        <v>33</v>
      </c>
      <c r="J61" s="1">
        <v>139.779</v>
      </c>
      <c r="K61" s="1">
        <f t="shared" si="16"/>
        <v>-52.191999999999993</v>
      </c>
      <c r="L61" s="1">
        <f t="shared" si="3"/>
        <v>51.508000000000003</v>
      </c>
      <c r="M61" s="1">
        <v>36.079000000000001</v>
      </c>
      <c r="N61" s="1">
        <v>54.542100000000019</v>
      </c>
      <c r="O61" s="1">
        <f t="shared" si="4"/>
        <v>10.301600000000001</v>
      </c>
      <c r="P61" s="5"/>
      <c r="Q61" s="5"/>
      <c r="R61" s="5">
        <f t="shared" si="20"/>
        <v>0</v>
      </c>
      <c r="S61" s="5"/>
      <c r="T61" s="1"/>
      <c r="U61" s="1">
        <f t="shared" si="5"/>
        <v>19.600654267298285</v>
      </c>
      <c r="V61" s="1">
        <f t="shared" si="6"/>
        <v>19.600654267298285</v>
      </c>
      <c r="W61" s="1">
        <v>23.678000000000001</v>
      </c>
      <c r="X61" s="1">
        <v>25.225999999999999</v>
      </c>
      <c r="Y61" s="1">
        <v>16.907399999999999</v>
      </c>
      <c r="Z61" s="1">
        <v>17.079000000000001</v>
      </c>
      <c r="AA61" s="1">
        <v>18.055399999999999</v>
      </c>
      <c r="AB61" s="1">
        <v>18.808800000000002</v>
      </c>
      <c r="AC61" s="1"/>
      <c r="AD61" s="1">
        <f t="shared" si="7"/>
        <v>0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95</v>
      </c>
      <c r="B62" s="12" t="s">
        <v>40</v>
      </c>
      <c r="C62" s="12"/>
      <c r="D62" s="12"/>
      <c r="E62" s="12"/>
      <c r="F62" s="12"/>
      <c r="G62" s="13">
        <v>0</v>
      </c>
      <c r="H62" s="12">
        <v>50</v>
      </c>
      <c r="I62" s="12" t="s">
        <v>33</v>
      </c>
      <c r="J62" s="12"/>
      <c r="K62" s="12">
        <f t="shared" si="16"/>
        <v>0</v>
      </c>
      <c r="L62" s="12">
        <f t="shared" si="3"/>
        <v>0</v>
      </c>
      <c r="M62" s="12"/>
      <c r="N62" s="12"/>
      <c r="O62" s="12">
        <f t="shared" si="4"/>
        <v>0</v>
      </c>
      <c r="P62" s="14"/>
      <c r="Q62" s="14"/>
      <c r="R62" s="14"/>
      <c r="S62" s="14"/>
      <c r="T62" s="12"/>
      <c r="U62" s="12" t="e">
        <f t="shared" si="5"/>
        <v>#DIV/0!</v>
      </c>
      <c r="V62" s="12" t="e">
        <f t="shared" si="6"/>
        <v>#DIV/0!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 t="s">
        <v>35</v>
      </c>
      <c r="AD62" s="12">
        <f t="shared" si="7"/>
        <v>0</v>
      </c>
      <c r="AE62" s="12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9" t="s">
        <v>96</v>
      </c>
      <c r="B63" s="9" t="s">
        <v>40</v>
      </c>
      <c r="C63" s="9"/>
      <c r="D63" s="9">
        <v>24</v>
      </c>
      <c r="E63" s="9">
        <v>24</v>
      </c>
      <c r="F63" s="9"/>
      <c r="G63" s="10">
        <v>0</v>
      </c>
      <c r="H63" s="9" t="e">
        <v>#N/A</v>
      </c>
      <c r="I63" s="9" t="s">
        <v>43</v>
      </c>
      <c r="J63" s="9">
        <v>24</v>
      </c>
      <c r="K63" s="9">
        <f t="shared" si="16"/>
        <v>0</v>
      </c>
      <c r="L63" s="9">
        <f t="shared" si="3"/>
        <v>0</v>
      </c>
      <c r="M63" s="9">
        <v>24</v>
      </c>
      <c r="N63" s="9"/>
      <c r="O63" s="9">
        <f t="shared" si="4"/>
        <v>0</v>
      </c>
      <c r="P63" s="11"/>
      <c r="Q63" s="11"/>
      <c r="R63" s="11"/>
      <c r="S63" s="11"/>
      <c r="T63" s="9"/>
      <c r="U63" s="9" t="e">
        <f t="shared" si="5"/>
        <v>#DIV/0!</v>
      </c>
      <c r="V63" s="9" t="e">
        <f t="shared" si="6"/>
        <v>#DIV/0!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/>
      <c r="AD63" s="9">
        <f t="shared" si="7"/>
        <v>0</v>
      </c>
      <c r="AE63" s="9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32</v>
      </c>
      <c r="C64" s="1">
        <v>143.273</v>
      </c>
      <c r="D64" s="1">
        <v>488.238</v>
      </c>
      <c r="E64" s="1">
        <v>260.81700000000001</v>
      </c>
      <c r="F64" s="1">
        <v>322.11900000000003</v>
      </c>
      <c r="G64" s="6">
        <v>1</v>
      </c>
      <c r="H64" s="1">
        <v>40</v>
      </c>
      <c r="I64" s="1" t="s">
        <v>33</v>
      </c>
      <c r="J64" s="1">
        <v>243.065</v>
      </c>
      <c r="K64" s="1">
        <f t="shared" si="16"/>
        <v>17.75200000000001</v>
      </c>
      <c r="L64" s="1">
        <f t="shared" si="3"/>
        <v>156.65199999999999</v>
      </c>
      <c r="M64" s="1">
        <v>104.16500000000001</v>
      </c>
      <c r="N64" s="1">
        <v>78.540860000000208</v>
      </c>
      <c r="O64" s="1">
        <f t="shared" si="4"/>
        <v>31.330399999999997</v>
      </c>
      <c r="P64" s="5"/>
      <c r="Q64" s="5"/>
      <c r="R64" s="5">
        <f t="shared" ref="R64:R66" si="22">P64-Q64</f>
        <v>0</v>
      </c>
      <c r="S64" s="5"/>
      <c r="T64" s="1"/>
      <c r="U64" s="1">
        <f t="shared" si="5"/>
        <v>12.788214003013056</v>
      </c>
      <c r="V64" s="1">
        <f t="shared" si="6"/>
        <v>12.788214003013056</v>
      </c>
      <c r="W64" s="1">
        <v>45.704599999999999</v>
      </c>
      <c r="X64" s="1">
        <v>47.439399999999992</v>
      </c>
      <c r="Y64" s="1">
        <v>43.812399999999997</v>
      </c>
      <c r="Z64" s="1">
        <v>41.413400000000003</v>
      </c>
      <c r="AA64" s="1">
        <v>45.109200000000001</v>
      </c>
      <c r="AB64" s="1">
        <v>42.101199999999992</v>
      </c>
      <c r="AC64" s="1"/>
      <c r="AD64" s="1">
        <f t="shared" si="7"/>
        <v>0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40</v>
      </c>
      <c r="C65" s="1">
        <v>381</v>
      </c>
      <c r="D65" s="1">
        <v>738</v>
      </c>
      <c r="E65" s="1">
        <v>684</v>
      </c>
      <c r="F65" s="1">
        <v>370</v>
      </c>
      <c r="G65" s="6">
        <v>0.4</v>
      </c>
      <c r="H65" s="1">
        <v>40</v>
      </c>
      <c r="I65" s="1" t="s">
        <v>33</v>
      </c>
      <c r="J65" s="1">
        <v>736</v>
      </c>
      <c r="K65" s="1">
        <f t="shared" si="16"/>
        <v>-52</v>
      </c>
      <c r="L65" s="1">
        <f t="shared" si="3"/>
        <v>384</v>
      </c>
      <c r="M65" s="1">
        <v>300</v>
      </c>
      <c r="N65" s="1">
        <v>14.94000000000017</v>
      </c>
      <c r="O65" s="1">
        <f t="shared" si="4"/>
        <v>76.8</v>
      </c>
      <c r="P65" s="5">
        <f t="shared" ref="P65:P66" si="23">10*O65-N65-F65</f>
        <v>383.05999999999983</v>
      </c>
      <c r="Q65" s="5"/>
      <c r="R65" s="5">
        <f t="shared" si="22"/>
        <v>383.05999999999983</v>
      </c>
      <c r="S65" s="5"/>
      <c r="T65" s="1"/>
      <c r="U65" s="1">
        <f t="shared" si="5"/>
        <v>10</v>
      </c>
      <c r="V65" s="1">
        <f t="shared" si="6"/>
        <v>5.0122395833333355</v>
      </c>
      <c r="W65" s="1">
        <v>64.2</v>
      </c>
      <c r="X65" s="1">
        <v>77.599999999999994</v>
      </c>
      <c r="Y65" s="1">
        <v>81.2</v>
      </c>
      <c r="Z65" s="1">
        <v>77.400000000000006</v>
      </c>
      <c r="AA65" s="1">
        <v>91</v>
      </c>
      <c r="AB65" s="1">
        <v>83.2</v>
      </c>
      <c r="AC65" s="1"/>
      <c r="AD65" s="1">
        <f t="shared" si="7"/>
        <v>0</v>
      </c>
      <c r="AE65" s="1">
        <f t="shared" si="8"/>
        <v>153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40</v>
      </c>
      <c r="C66" s="1">
        <v>520</v>
      </c>
      <c r="D66" s="1">
        <v>503</v>
      </c>
      <c r="E66" s="1">
        <v>696</v>
      </c>
      <c r="F66" s="1">
        <v>274</v>
      </c>
      <c r="G66" s="6">
        <v>0.4</v>
      </c>
      <c r="H66" s="1">
        <v>40</v>
      </c>
      <c r="I66" s="1" t="s">
        <v>33</v>
      </c>
      <c r="J66" s="1">
        <v>695</v>
      </c>
      <c r="K66" s="1">
        <f t="shared" si="16"/>
        <v>1</v>
      </c>
      <c r="L66" s="1">
        <f t="shared" si="3"/>
        <v>396</v>
      </c>
      <c r="M66" s="1">
        <v>300</v>
      </c>
      <c r="N66" s="1">
        <v>110.24</v>
      </c>
      <c r="O66" s="1">
        <f t="shared" si="4"/>
        <v>79.2</v>
      </c>
      <c r="P66" s="5">
        <f t="shared" si="23"/>
        <v>407.76</v>
      </c>
      <c r="Q66" s="5"/>
      <c r="R66" s="5">
        <f t="shared" si="22"/>
        <v>407.76</v>
      </c>
      <c r="S66" s="5"/>
      <c r="T66" s="1"/>
      <c r="U66" s="1">
        <f t="shared" si="5"/>
        <v>10</v>
      </c>
      <c r="V66" s="1">
        <f t="shared" si="6"/>
        <v>4.8515151515151516</v>
      </c>
      <c r="W66" s="1">
        <v>63.8</v>
      </c>
      <c r="X66" s="1">
        <v>68.599999999999994</v>
      </c>
      <c r="Y66" s="1">
        <v>63.2</v>
      </c>
      <c r="Z66" s="1">
        <v>60.4</v>
      </c>
      <c r="AA66" s="1">
        <v>96.6</v>
      </c>
      <c r="AB66" s="1">
        <v>92.4</v>
      </c>
      <c r="AC66" s="1"/>
      <c r="AD66" s="1">
        <f t="shared" si="7"/>
        <v>0</v>
      </c>
      <c r="AE66" s="1">
        <f t="shared" si="8"/>
        <v>163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100</v>
      </c>
      <c r="B67" s="12" t="s">
        <v>32</v>
      </c>
      <c r="C67" s="12"/>
      <c r="D67" s="12"/>
      <c r="E67" s="12"/>
      <c r="F67" s="12"/>
      <c r="G67" s="13">
        <v>0</v>
      </c>
      <c r="H67" s="12">
        <v>55</v>
      </c>
      <c r="I67" s="12" t="s">
        <v>33</v>
      </c>
      <c r="J67" s="12"/>
      <c r="K67" s="12">
        <f t="shared" si="16"/>
        <v>0</v>
      </c>
      <c r="L67" s="12">
        <f t="shared" si="3"/>
        <v>0</v>
      </c>
      <c r="M67" s="12"/>
      <c r="N67" s="12"/>
      <c r="O67" s="12">
        <f t="shared" si="4"/>
        <v>0</v>
      </c>
      <c r="P67" s="14"/>
      <c r="Q67" s="14"/>
      <c r="R67" s="14"/>
      <c r="S67" s="14"/>
      <c r="T67" s="12"/>
      <c r="U67" s="12" t="e">
        <f t="shared" si="5"/>
        <v>#DIV/0!</v>
      </c>
      <c r="V67" s="12" t="e">
        <f t="shared" si="6"/>
        <v>#DIV/0!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 t="s">
        <v>35</v>
      </c>
      <c r="AD67" s="12">
        <f t="shared" si="7"/>
        <v>0</v>
      </c>
      <c r="AE67" s="12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32</v>
      </c>
      <c r="C68" s="1">
        <v>54.17</v>
      </c>
      <c r="D68" s="1">
        <v>317.38299999999998</v>
      </c>
      <c r="E68" s="1">
        <v>154.87</v>
      </c>
      <c r="F68" s="1">
        <v>196.34800000000001</v>
      </c>
      <c r="G68" s="6">
        <v>1</v>
      </c>
      <c r="H68" s="1">
        <v>50</v>
      </c>
      <c r="I68" s="1" t="s">
        <v>33</v>
      </c>
      <c r="J68" s="1">
        <v>171.25</v>
      </c>
      <c r="K68" s="1">
        <f t="shared" ref="K68:K97" si="24">E68-J68</f>
        <v>-16.379999999999995</v>
      </c>
      <c r="L68" s="1">
        <f t="shared" si="3"/>
        <v>154.87</v>
      </c>
      <c r="M68" s="1"/>
      <c r="N68" s="1">
        <v>92.591280000000097</v>
      </c>
      <c r="O68" s="1">
        <f t="shared" si="4"/>
        <v>30.974</v>
      </c>
      <c r="P68" s="5">
        <f>10*O68-N68-F68</f>
        <v>20.800719999999899</v>
      </c>
      <c r="Q68" s="5"/>
      <c r="R68" s="5">
        <f>P68-Q68</f>
        <v>20.800719999999899</v>
      </c>
      <c r="S68" s="5"/>
      <c r="T68" s="1"/>
      <c r="U68" s="1">
        <f t="shared" si="5"/>
        <v>10</v>
      </c>
      <c r="V68" s="1">
        <f t="shared" si="6"/>
        <v>9.328445793245951</v>
      </c>
      <c r="W68" s="1">
        <v>35.137599999999999</v>
      </c>
      <c r="X68" s="1">
        <v>33.2592</v>
      </c>
      <c r="Y68" s="1">
        <v>23.7376</v>
      </c>
      <c r="Z68" s="1">
        <v>24.238800000000001</v>
      </c>
      <c r="AA68" s="1">
        <v>25.521999999999998</v>
      </c>
      <c r="AB68" s="1">
        <v>25.185400000000001</v>
      </c>
      <c r="AC68" s="1"/>
      <c r="AD68" s="1">
        <f t="shared" si="7"/>
        <v>0</v>
      </c>
      <c r="AE68" s="1">
        <f t="shared" si="8"/>
        <v>21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102</v>
      </c>
      <c r="B69" s="12" t="s">
        <v>32</v>
      </c>
      <c r="C69" s="12"/>
      <c r="D69" s="12"/>
      <c r="E69" s="12"/>
      <c r="F69" s="12"/>
      <c r="G69" s="13">
        <v>0</v>
      </c>
      <c r="H69" s="12">
        <v>50</v>
      </c>
      <c r="I69" s="12" t="s">
        <v>33</v>
      </c>
      <c r="J69" s="12"/>
      <c r="K69" s="12">
        <f t="shared" si="24"/>
        <v>0</v>
      </c>
      <c r="L69" s="12">
        <f t="shared" ref="L69:L104" si="25">E69-M69</f>
        <v>0</v>
      </c>
      <c r="M69" s="12"/>
      <c r="N69" s="12"/>
      <c r="O69" s="12">
        <f t="shared" ref="O69:O104" si="26">L69/5</f>
        <v>0</v>
      </c>
      <c r="P69" s="14"/>
      <c r="Q69" s="14"/>
      <c r="R69" s="14"/>
      <c r="S69" s="14"/>
      <c r="T69" s="12"/>
      <c r="U69" s="12" t="e">
        <f t="shared" ref="U69:U104" si="27">(F69+N69+P69)/O69</f>
        <v>#DIV/0!</v>
      </c>
      <c r="V69" s="12" t="e">
        <f t="shared" ref="V69:V104" si="28">(F69+N69)/O69</f>
        <v>#DIV/0!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 t="s">
        <v>35</v>
      </c>
      <c r="AD69" s="12">
        <f t="shared" si="7"/>
        <v>0</v>
      </c>
      <c r="AE69" s="12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103</v>
      </c>
      <c r="B70" s="12" t="s">
        <v>40</v>
      </c>
      <c r="C70" s="12"/>
      <c r="D70" s="12"/>
      <c r="E70" s="12"/>
      <c r="F70" s="12"/>
      <c r="G70" s="13">
        <v>0</v>
      </c>
      <c r="H70" s="12">
        <v>50</v>
      </c>
      <c r="I70" s="12" t="s">
        <v>33</v>
      </c>
      <c r="J70" s="12"/>
      <c r="K70" s="12">
        <f t="shared" si="24"/>
        <v>0</v>
      </c>
      <c r="L70" s="12">
        <f t="shared" si="25"/>
        <v>0</v>
      </c>
      <c r="M70" s="12"/>
      <c r="N70" s="12"/>
      <c r="O70" s="12">
        <f t="shared" si="26"/>
        <v>0</v>
      </c>
      <c r="P70" s="14"/>
      <c r="Q70" s="14"/>
      <c r="R70" s="14"/>
      <c r="S70" s="14"/>
      <c r="T70" s="12"/>
      <c r="U70" s="12" t="e">
        <f t="shared" si="27"/>
        <v>#DIV/0!</v>
      </c>
      <c r="V70" s="12" t="e">
        <f t="shared" si="28"/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 t="s">
        <v>35</v>
      </c>
      <c r="AD70" s="12">
        <f t="shared" si="7"/>
        <v>0</v>
      </c>
      <c r="AE70" s="12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9" t="s">
        <v>104</v>
      </c>
      <c r="B71" s="9" t="s">
        <v>32</v>
      </c>
      <c r="C71" s="9"/>
      <c r="D71" s="9">
        <v>122.876</v>
      </c>
      <c r="E71" s="9">
        <v>122.876</v>
      </c>
      <c r="F71" s="9"/>
      <c r="G71" s="10">
        <v>0</v>
      </c>
      <c r="H71" s="9" t="e">
        <v>#N/A</v>
      </c>
      <c r="I71" s="9" t="s">
        <v>43</v>
      </c>
      <c r="J71" s="9">
        <v>122.876</v>
      </c>
      <c r="K71" s="9">
        <f t="shared" si="24"/>
        <v>0</v>
      </c>
      <c r="L71" s="9">
        <f t="shared" si="25"/>
        <v>0</v>
      </c>
      <c r="M71" s="9">
        <v>122.876</v>
      </c>
      <c r="N71" s="9"/>
      <c r="O71" s="9">
        <f t="shared" si="26"/>
        <v>0</v>
      </c>
      <c r="P71" s="11"/>
      <c r="Q71" s="11"/>
      <c r="R71" s="11"/>
      <c r="S71" s="11"/>
      <c r="T71" s="9"/>
      <c r="U71" s="9" t="e">
        <f t="shared" si="27"/>
        <v>#DIV/0!</v>
      </c>
      <c r="V71" s="9" t="e">
        <f t="shared" si="28"/>
        <v>#DIV/0!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/>
      <c r="AD71" s="9">
        <f t="shared" ref="AD71:AD104" si="29">ROUND(Q71*G71,0)</f>
        <v>0</v>
      </c>
      <c r="AE71" s="9">
        <f t="shared" ref="AE71:AE104" si="30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40</v>
      </c>
      <c r="C72" s="1">
        <v>622</v>
      </c>
      <c r="D72" s="1">
        <v>1366</v>
      </c>
      <c r="E72" s="1">
        <v>1294</v>
      </c>
      <c r="F72" s="1">
        <v>583</v>
      </c>
      <c r="G72" s="6">
        <v>0.4</v>
      </c>
      <c r="H72" s="1">
        <v>40</v>
      </c>
      <c r="I72" s="1" t="s">
        <v>33</v>
      </c>
      <c r="J72" s="1">
        <v>1288</v>
      </c>
      <c r="K72" s="1">
        <f t="shared" si="24"/>
        <v>6</v>
      </c>
      <c r="L72" s="1">
        <f t="shared" si="25"/>
        <v>814</v>
      </c>
      <c r="M72" s="1">
        <v>480</v>
      </c>
      <c r="N72" s="1">
        <v>103.2799999999999</v>
      </c>
      <c r="O72" s="1">
        <f t="shared" si="26"/>
        <v>162.80000000000001</v>
      </c>
      <c r="P72" s="5">
        <f t="shared" ref="P72:P75" si="31">10*O72-N72-F72</f>
        <v>941.72</v>
      </c>
      <c r="Q72" s="5">
        <v>400</v>
      </c>
      <c r="R72" s="5">
        <f t="shared" ref="R72:R75" si="32">P72-Q72</f>
        <v>541.72</v>
      </c>
      <c r="S72" s="5"/>
      <c r="T72" s="1"/>
      <c r="U72" s="1">
        <f t="shared" si="27"/>
        <v>10</v>
      </c>
      <c r="V72" s="1">
        <f t="shared" si="28"/>
        <v>4.2154791154791145</v>
      </c>
      <c r="W72" s="1">
        <v>123.6</v>
      </c>
      <c r="X72" s="1">
        <v>144.19999999999999</v>
      </c>
      <c r="Y72" s="1">
        <v>119.8</v>
      </c>
      <c r="Z72" s="1">
        <v>104.8</v>
      </c>
      <c r="AA72" s="1">
        <v>145.6</v>
      </c>
      <c r="AB72" s="1">
        <v>140.19999999999999</v>
      </c>
      <c r="AC72" s="1"/>
      <c r="AD72" s="1">
        <f t="shared" si="29"/>
        <v>160</v>
      </c>
      <c r="AE72" s="1">
        <f t="shared" si="30"/>
        <v>217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40</v>
      </c>
      <c r="C73" s="1">
        <v>589</v>
      </c>
      <c r="D73" s="1">
        <v>1104</v>
      </c>
      <c r="E73" s="1">
        <v>1228</v>
      </c>
      <c r="F73" s="1">
        <v>379</v>
      </c>
      <c r="G73" s="6">
        <v>0.4</v>
      </c>
      <c r="H73" s="1">
        <v>40</v>
      </c>
      <c r="I73" s="1" t="s">
        <v>33</v>
      </c>
      <c r="J73" s="1">
        <v>1223</v>
      </c>
      <c r="K73" s="1">
        <f t="shared" si="24"/>
        <v>5</v>
      </c>
      <c r="L73" s="1">
        <f t="shared" si="25"/>
        <v>568</v>
      </c>
      <c r="M73" s="1">
        <v>660</v>
      </c>
      <c r="N73" s="1">
        <v>105.67999999999979</v>
      </c>
      <c r="O73" s="1">
        <f t="shared" si="26"/>
        <v>113.6</v>
      </c>
      <c r="P73" s="5">
        <f t="shared" si="31"/>
        <v>651.32000000000016</v>
      </c>
      <c r="Q73" s="5">
        <v>250</v>
      </c>
      <c r="R73" s="5">
        <f t="shared" si="32"/>
        <v>401.32000000000016</v>
      </c>
      <c r="S73" s="5"/>
      <c r="T73" s="1"/>
      <c r="U73" s="1">
        <f t="shared" si="27"/>
        <v>10</v>
      </c>
      <c r="V73" s="1">
        <f t="shared" si="28"/>
        <v>4.266549295774646</v>
      </c>
      <c r="W73" s="1">
        <v>87.8</v>
      </c>
      <c r="X73" s="1">
        <v>99.2</v>
      </c>
      <c r="Y73" s="1">
        <v>102.8</v>
      </c>
      <c r="Z73" s="1">
        <v>98.8</v>
      </c>
      <c r="AA73" s="1">
        <v>126.2</v>
      </c>
      <c r="AB73" s="1">
        <v>122.2</v>
      </c>
      <c r="AC73" s="1"/>
      <c r="AD73" s="1">
        <f t="shared" si="29"/>
        <v>100</v>
      </c>
      <c r="AE73" s="1">
        <f t="shared" si="30"/>
        <v>161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32</v>
      </c>
      <c r="C74" s="1">
        <v>85.709000000000003</v>
      </c>
      <c r="D74" s="1">
        <v>441.08300000000003</v>
      </c>
      <c r="E74" s="1">
        <v>311.24200000000002</v>
      </c>
      <c r="F74" s="1">
        <v>163.322</v>
      </c>
      <c r="G74" s="6">
        <v>1</v>
      </c>
      <c r="H74" s="1">
        <v>40</v>
      </c>
      <c r="I74" s="1" t="s">
        <v>33</v>
      </c>
      <c r="J74" s="1">
        <v>291.113</v>
      </c>
      <c r="K74" s="1">
        <f t="shared" si="24"/>
        <v>20.129000000000019</v>
      </c>
      <c r="L74" s="1">
        <f t="shared" si="25"/>
        <v>203.82900000000001</v>
      </c>
      <c r="M74" s="1">
        <v>107.413</v>
      </c>
      <c r="N74" s="1">
        <v>78.707639999999941</v>
      </c>
      <c r="O74" s="1">
        <f t="shared" si="26"/>
        <v>40.765799999999999</v>
      </c>
      <c r="P74" s="5">
        <f t="shared" si="31"/>
        <v>165.62836000000004</v>
      </c>
      <c r="Q74" s="5"/>
      <c r="R74" s="5">
        <f t="shared" si="32"/>
        <v>165.62836000000004</v>
      </c>
      <c r="S74" s="5"/>
      <c r="T74" s="1"/>
      <c r="U74" s="1">
        <f t="shared" si="27"/>
        <v>10</v>
      </c>
      <c r="V74" s="1">
        <f t="shared" si="28"/>
        <v>5.9370756859916876</v>
      </c>
      <c r="W74" s="1">
        <v>35.922400000000003</v>
      </c>
      <c r="X74" s="1">
        <v>35.906599999999997</v>
      </c>
      <c r="Y74" s="1">
        <v>39.031399999999998</v>
      </c>
      <c r="Z74" s="1">
        <v>35.274399999999993</v>
      </c>
      <c r="AA74" s="1">
        <v>32.373800000000003</v>
      </c>
      <c r="AB74" s="1">
        <v>33.656999999999996</v>
      </c>
      <c r="AC74" s="1"/>
      <c r="AD74" s="1">
        <f t="shared" si="29"/>
        <v>0</v>
      </c>
      <c r="AE74" s="1">
        <f t="shared" si="30"/>
        <v>166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32</v>
      </c>
      <c r="C75" s="1">
        <v>55.658999999999999</v>
      </c>
      <c r="D75" s="1">
        <v>460.77699999999999</v>
      </c>
      <c r="E75" s="1">
        <v>261.05900000000003</v>
      </c>
      <c r="F75" s="1">
        <v>198.893</v>
      </c>
      <c r="G75" s="6">
        <v>1</v>
      </c>
      <c r="H75" s="1">
        <v>40</v>
      </c>
      <c r="I75" s="1" t="s">
        <v>33</v>
      </c>
      <c r="J75" s="1">
        <v>252.43199999999999</v>
      </c>
      <c r="K75" s="1">
        <f t="shared" si="24"/>
        <v>8.627000000000038</v>
      </c>
      <c r="L75" s="1">
        <f t="shared" si="25"/>
        <v>124.72700000000003</v>
      </c>
      <c r="M75" s="1">
        <v>136.33199999999999</v>
      </c>
      <c r="N75" s="1">
        <v>30</v>
      </c>
      <c r="O75" s="1">
        <f t="shared" si="26"/>
        <v>24.945400000000006</v>
      </c>
      <c r="P75" s="5">
        <f t="shared" si="31"/>
        <v>20.561000000000064</v>
      </c>
      <c r="Q75" s="5"/>
      <c r="R75" s="5">
        <f t="shared" si="32"/>
        <v>20.561000000000064</v>
      </c>
      <c r="S75" s="5"/>
      <c r="T75" s="1"/>
      <c r="U75" s="1">
        <f t="shared" si="27"/>
        <v>10</v>
      </c>
      <c r="V75" s="1">
        <f t="shared" si="28"/>
        <v>9.175759859533219</v>
      </c>
      <c r="W75" s="1">
        <v>27.533000000000001</v>
      </c>
      <c r="X75" s="1">
        <v>32.920400000000001</v>
      </c>
      <c r="Y75" s="1">
        <v>32.358199999999997</v>
      </c>
      <c r="Z75" s="1">
        <v>29.928999999999998</v>
      </c>
      <c r="AA75" s="1">
        <v>26.157</v>
      </c>
      <c r="AB75" s="1">
        <v>27.00719999999999</v>
      </c>
      <c r="AC75" s="1"/>
      <c r="AD75" s="1">
        <f t="shared" si="29"/>
        <v>0</v>
      </c>
      <c r="AE75" s="1">
        <f t="shared" si="30"/>
        <v>21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9" t="s">
        <v>109</v>
      </c>
      <c r="B76" s="9" t="s">
        <v>32</v>
      </c>
      <c r="C76" s="9"/>
      <c r="D76" s="9">
        <v>163.26900000000001</v>
      </c>
      <c r="E76" s="9">
        <v>163.26900000000001</v>
      </c>
      <c r="F76" s="9"/>
      <c r="G76" s="10">
        <v>0</v>
      </c>
      <c r="H76" s="9" t="e">
        <v>#N/A</v>
      </c>
      <c r="I76" s="9" t="s">
        <v>43</v>
      </c>
      <c r="J76" s="9">
        <v>163.26900000000001</v>
      </c>
      <c r="K76" s="9">
        <f t="shared" si="24"/>
        <v>0</v>
      </c>
      <c r="L76" s="9">
        <f t="shared" si="25"/>
        <v>0</v>
      </c>
      <c r="M76" s="9">
        <v>163.26900000000001</v>
      </c>
      <c r="N76" s="9"/>
      <c r="O76" s="9">
        <f t="shared" si="26"/>
        <v>0</v>
      </c>
      <c r="P76" s="11"/>
      <c r="Q76" s="11"/>
      <c r="R76" s="11"/>
      <c r="S76" s="11"/>
      <c r="T76" s="9"/>
      <c r="U76" s="9" t="e">
        <f t="shared" si="27"/>
        <v>#DIV/0!</v>
      </c>
      <c r="V76" s="9" t="e">
        <f t="shared" si="28"/>
        <v>#DIV/0!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/>
      <c r="AD76" s="9">
        <f t="shared" si="29"/>
        <v>0</v>
      </c>
      <c r="AE76" s="9">
        <f t="shared" si="3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110</v>
      </c>
      <c r="B77" s="12" t="s">
        <v>32</v>
      </c>
      <c r="C77" s="12"/>
      <c r="D77" s="12">
        <v>209.041</v>
      </c>
      <c r="E77" s="12">
        <v>209.041</v>
      </c>
      <c r="F77" s="12"/>
      <c r="G77" s="13">
        <v>0</v>
      </c>
      <c r="H77" s="12">
        <v>40</v>
      </c>
      <c r="I77" s="12" t="s">
        <v>33</v>
      </c>
      <c r="J77" s="12">
        <v>209.041</v>
      </c>
      <c r="K77" s="12">
        <f t="shared" si="24"/>
        <v>0</v>
      </c>
      <c r="L77" s="12">
        <f t="shared" si="25"/>
        <v>0</v>
      </c>
      <c r="M77" s="12">
        <v>209.041</v>
      </c>
      <c r="N77" s="12"/>
      <c r="O77" s="12">
        <f t="shared" si="26"/>
        <v>0</v>
      </c>
      <c r="P77" s="14"/>
      <c r="Q77" s="14"/>
      <c r="R77" s="14"/>
      <c r="S77" s="14"/>
      <c r="T77" s="12"/>
      <c r="U77" s="12" t="e">
        <f t="shared" si="27"/>
        <v>#DIV/0!</v>
      </c>
      <c r="V77" s="12" t="e">
        <f t="shared" si="28"/>
        <v>#DIV/0!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 t="s">
        <v>35</v>
      </c>
      <c r="AD77" s="12">
        <f t="shared" si="29"/>
        <v>0</v>
      </c>
      <c r="AE77" s="12">
        <f t="shared" si="3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111</v>
      </c>
      <c r="B78" s="9" t="s">
        <v>32</v>
      </c>
      <c r="C78" s="9"/>
      <c r="D78" s="9">
        <v>34.664000000000001</v>
      </c>
      <c r="E78" s="9">
        <v>34.664000000000001</v>
      </c>
      <c r="F78" s="9"/>
      <c r="G78" s="10">
        <v>0</v>
      </c>
      <c r="H78" s="9" t="e">
        <v>#N/A</v>
      </c>
      <c r="I78" s="9" t="s">
        <v>43</v>
      </c>
      <c r="J78" s="9">
        <v>34.664000000000001</v>
      </c>
      <c r="K78" s="9">
        <f t="shared" si="24"/>
        <v>0</v>
      </c>
      <c r="L78" s="9">
        <f t="shared" si="25"/>
        <v>0</v>
      </c>
      <c r="M78" s="9">
        <v>34.664000000000001</v>
      </c>
      <c r="N78" s="9"/>
      <c r="O78" s="9">
        <f t="shared" si="26"/>
        <v>0</v>
      </c>
      <c r="P78" s="11"/>
      <c r="Q78" s="11"/>
      <c r="R78" s="11"/>
      <c r="S78" s="11"/>
      <c r="T78" s="9"/>
      <c r="U78" s="9" t="e">
        <f t="shared" si="27"/>
        <v>#DIV/0!</v>
      </c>
      <c r="V78" s="9" t="e">
        <f t="shared" si="28"/>
        <v>#DIV/0!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/>
      <c r="AD78" s="9">
        <f t="shared" si="29"/>
        <v>0</v>
      </c>
      <c r="AE78" s="9">
        <f t="shared" si="3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32</v>
      </c>
      <c r="C79" s="1">
        <v>58.188000000000002</v>
      </c>
      <c r="D79" s="1">
        <v>232.178</v>
      </c>
      <c r="E79" s="1">
        <v>91.852999999999994</v>
      </c>
      <c r="F79" s="1">
        <v>177.739</v>
      </c>
      <c r="G79" s="6">
        <v>1</v>
      </c>
      <c r="H79" s="1">
        <v>30</v>
      </c>
      <c r="I79" s="1" t="s">
        <v>33</v>
      </c>
      <c r="J79" s="1">
        <v>112.05</v>
      </c>
      <c r="K79" s="1">
        <f t="shared" si="24"/>
        <v>-20.197000000000003</v>
      </c>
      <c r="L79" s="1">
        <f t="shared" si="25"/>
        <v>91.852999999999994</v>
      </c>
      <c r="M79" s="1"/>
      <c r="N79" s="1">
        <v>71.242799999999988</v>
      </c>
      <c r="O79" s="1">
        <f t="shared" si="26"/>
        <v>18.3706</v>
      </c>
      <c r="P79" s="5"/>
      <c r="Q79" s="5"/>
      <c r="R79" s="5">
        <f>P79-Q79</f>
        <v>0</v>
      </c>
      <c r="S79" s="5"/>
      <c r="T79" s="1"/>
      <c r="U79" s="1">
        <f t="shared" si="27"/>
        <v>13.55327534212274</v>
      </c>
      <c r="V79" s="1">
        <f t="shared" si="28"/>
        <v>13.55327534212274</v>
      </c>
      <c r="W79" s="1">
        <v>28.643799999999999</v>
      </c>
      <c r="X79" s="1">
        <v>31.933800000000002</v>
      </c>
      <c r="Y79" s="1">
        <v>23.306999999999999</v>
      </c>
      <c r="Z79" s="1">
        <v>18.434200000000001</v>
      </c>
      <c r="AA79" s="1">
        <v>24.964400000000001</v>
      </c>
      <c r="AB79" s="1">
        <v>28.514800000000001</v>
      </c>
      <c r="AC79" s="1"/>
      <c r="AD79" s="1">
        <f t="shared" si="29"/>
        <v>0</v>
      </c>
      <c r="AE79" s="1">
        <f t="shared" si="3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113</v>
      </c>
      <c r="B80" s="12" t="s">
        <v>40</v>
      </c>
      <c r="C80" s="12"/>
      <c r="D80" s="12"/>
      <c r="E80" s="12"/>
      <c r="F80" s="12"/>
      <c r="G80" s="13">
        <v>0</v>
      </c>
      <c r="H80" s="12">
        <v>55</v>
      </c>
      <c r="I80" s="12" t="s">
        <v>33</v>
      </c>
      <c r="J80" s="12"/>
      <c r="K80" s="12">
        <f t="shared" si="24"/>
        <v>0</v>
      </c>
      <c r="L80" s="12">
        <f t="shared" si="25"/>
        <v>0</v>
      </c>
      <c r="M80" s="12"/>
      <c r="N80" s="12"/>
      <c r="O80" s="12">
        <f t="shared" si="26"/>
        <v>0</v>
      </c>
      <c r="P80" s="14"/>
      <c r="Q80" s="14"/>
      <c r="R80" s="14"/>
      <c r="S80" s="14"/>
      <c r="T80" s="12"/>
      <c r="U80" s="12" t="e">
        <f t="shared" si="27"/>
        <v>#DIV/0!</v>
      </c>
      <c r="V80" s="12" t="e">
        <f t="shared" si="28"/>
        <v>#DIV/0!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 t="s">
        <v>35</v>
      </c>
      <c r="AD80" s="12">
        <f t="shared" si="29"/>
        <v>0</v>
      </c>
      <c r="AE80" s="12">
        <f t="shared" si="3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114</v>
      </c>
      <c r="B81" s="12" t="s">
        <v>40</v>
      </c>
      <c r="C81" s="12"/>
      <c r="D81" s="12"/>
      <c r="E81" s="12"/>
      <c r="F81" s="12"/>
      <c r="G81" s="13">
        <v>0</v>
      </c>
      <c r="H81" s="12" t="e">
        <v>#N/A</v>
      </c>
      <c r="I81" s="12" t="s">
        <v>33</v>
      </c>
      <c r="J81" s="12"/>
      <c r="K81" s="12">
        <f t="shared" si="24"/>
        <v>0</v>
      </c>
      <c r="L81" s="12">
        <f t="shared" si="25"/>
        <v>0</v>
      </c>
      <c r="M81" s="12"/>
      <c r="N81" s="12"/>
      <c r="O81" s="12">
        <f t="shared" si="26"/>
        <v>0</v>
      </c>
      <c r="P81" s="14"/>
      <c r="Q81" s="14"/>
      <c r="R81" s="14"/>
      <c r="S81" s="14"/>
      <c r="T81" s="12"/>
      <c r="U81" s="12" t="e">
        <f t="shared" si="27"/>
        <v>#DIV/0!</v>
      </c>
      <c r="V81" s="12" t="e">
        <f t="shared" si="28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 t="s">
        <v>35</v>
      </c>
      <c r="AD81" s="12">
        <f t="shared" si="29"/>
        <v>0</v>
      </c>
      <c r="AE81" s="12">
        <f t="shared" si="3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115</v>
      </c>
      <c r="B82" s="12" t="s">
        <v>40</v>
      </c>
      <c r="C82" s="12"/>
      <c r="D82" s="12"/>
      <c r="E82" s="12"/>
      <c r="F82" s="12"/>
      <c r="G82" s="13">
        <v>0</v>
      </c>
      <c r="H82" s="12">
        <v>50</v>
      </c>
      <c r="I82" s="12" t="s">
        <v>33</v>
      </c>
      <c r="J82" s="12"/>
      <c r="K82" s="12">
        <f t="shared" si="24"/>
        <v>0</v>
      </c>
      <c r="L82" s="12">
        <f t="shared" si="25"/>
        <v>0</v>
      </c>
      <c r="M82" s="12"/>
      <c r="N82" s="12"/>
      <c r="O82" s="12">
        <f t="shared" si="26"/>
        <v>0</v>
      </c>
      <c r="P82" s="14"/>
      <c r="Q82" s="14"/>
      <c r="R82" s="14"/>
      <c r="S82" s="14"/>
      <c r="T82" s="12"/>
      <c r="U82" s="12" t="e">
        <f t="shared" si="27"/>
        <v>#DIV/0!</v>
      </c>
      <c r="V82" s="12" t="e">
        <f t="shared" si="28"/>
        <v>#DIV/0!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 t="s">
        <v>35</v>
      </c>
      <c r="AD82" s="12">
        <f t="shared" si="29"/>
        <v>0</v>
      </c>
      <c r="AE82" s="12">
        <f t="shared" si="3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116</v>
      </c>
      <c r="B83" s="12" t="s">
        <v>40</v>
      </c>
      <c r="C83" s="12"/>
      <c r="D83" s="12"/>
      <c r="E83" s="12"/>
      <c r="F83" s="12"/>
      <c r="G83" s="13">
        <v>0</v>
      </c>
      <c r="H83" s="12">
        <v>30</v>
      </c>
      <c r="I83" s="12" t="s">
        <v>33</v>
      </c>
      <c r="J83" s="12"/>
      <c r="K83" s="12">
        <f t="shared" si="24"/>
        <v>0</v>
      </c>
      <c r="L83" s="12">
        <f t="shared" si="25"/>
        <v>0</v>
      </c>
      <c r="M83" s="12"/>
      <c r="N83" s="12"/>
      <c r="O83" s="12">
        <f t="shared" si="26"/>
        <v>0</v>
      </c>
      <c r="P83" s="14"/>
      <c r="Q83" s="14"/>
      <c r="R83" s="14"/>
      <c r="S83" s="14"/>
      <c r="T83" s="12"/>
      <c r="U83" s="12" t="e">
        <f t="shared" si="27"/>
        <v>#DIV/0!</v>
      </c>
      <c r="V83" s="12" t="e">
        <f t="shared" si="28"/>
        <v>#DIV/0!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 t="s">
        <v>35</v>
      </c>
      <c r="AD83" s="12">
        <f t="shared" si="29"/>
        <v>0</v>
      </c>
      <c r="AE83" s="12">
        <f t="shared" si="3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117</v>
      </c>
      <c r="B84" s="12" t="s">
        <v>40</v>
      </c>
      <c r="C84" s="12"/>
      <c r="D84" s="12"/>
      <c r="E84" s="12"/>
      <c r="F84" s="12"/>
      <c r="G84" s="13">
        <v>0</v>
      </c>
      <c r="H84" s="12">
        <v>55</v>
      </c>
      <c r="I84" s="12" t="s">
        <v>33</v>
      </c>
      <c r="J84" s="12"/>
      <c r="K84" s="12">
        <f t="shared" si="24"/>
        <v>0</v>
      </c>
      <c r="L84" s="12">
        <f t="shared" si="25"/>
        <v>0</v>
      </c>
      <c r="M84" s="12"/>
      <c r="N84" s="12"/>
      <c r="O84" s="12">
        <f t="shared" si="26"/>
        <v>0</v>
      </c>
      <c r="P84" s="14"/>
      <c r="Q84" s="14"/>
      <c r="R84" s="14"/>
      <c r="S84" s="14"/>
      <c r="T84" s="12"/>
      <c r="U84" s="12" t="e">
        <f t="shared" si="27"/>
        <v>#DIV/0!</v>
      </c>
      <c r="V84" s="12" t="e">
        <f t="shared" si="28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 t="s">
        <v>35</v>
      </c>
      <c r="AD84" s="12">
        <f t="shared" si="29"/>
        <v>0</v>
      </c>
      <c r="AE84" s="12">
        <f t="shared" si="3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118</v>
      </c>
      <c r="B85" s="12" t="s">
        <v>40</v>
      </c>
      <c r="C85" s="12"/>
      <c r="D85" s="12"/>
      <c r="E85" s="12"/>
      <c r="F85" s="12"/>
      <c r="G85" s="13">
        <v>0</v>
      </c>
      <c r="H85" s="12">
        <v>40</v>
      </c>
      <c r="I85" s="12" t="s">
        <v>33</v>
      </c>
      <c r="J85" s="12"/>
      <c r="K85" s="12">
        <f t="shared" si="24"/>
        <v>0</v>
      </c>
      <c r="L85" s="12">
        <f t="shared" si="25"/>
        <v>0</v>
      </c>
      <c r="M85" s="12"/>
      <c r="N85" s="12"/>
      <c r="O85" s="12">
        <f t="shared" si="26"/>
        <v>0</v>
      </c>
      <c r="P85" s="14"/>
      <c r="Q85" s="14"/>
      <c r="R85" s="14"/>
      <c r="S85" s="14"/>
      <c r="T85" s="12"/>
      <c r="U85" s="12" t="e">
        <f t="shared" si="27"/>
        <v>#DIV/0!</v>
      </c>
      <c r="V85" s="12" t="e">
        <f t="shared" si="28"/>
        <v>#DIV/0!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 t="s">
        <v>35</v>
      </c>
      <c r="AD85" s="12">
        <f t="shared" si="29"/>
        <v>0</v>
      </c>
      <c r="AE85" s="12">
        <f t="shared" si="3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119</v>
      </c>
      <c r="B86" s="12" t="s">
        <v>40</v>
      </c>
      <c r="C86" s="12"/>
      <c r="D86" s="12"/>
      <c r="E86" s="12"/>
      <c r="F86" s="12"/>
      <c r="G86" s="13">
        <v>0</v>
      </c>
      <c r="H86" s="12">
        <v>50</v>
      </c>
      <c r="I86" s="12" t="s">
        <v>33</v>
      </c>
      <c r="J86" s="12"/>
      <c r="K86" s="12">
        <f t="shared" si="24"/>
        <v>0</v>
      </c>
      <c r="L86" s="12">
        <f t="shared" si="25"/>
        <v>0</v>
      </c>
      <c r="M86" s="12"/>
      <c r="N86" s="12"/>
      <c r="O86" s="12">
        <f t="shared" si="26"/>
        <v>0</v>
      </c>
      <c r="P86" s="14"/>
      <c r="Q86" s="14"/>
      <c r="R86" s="14"/>
      <c r="S86" s="14"/>
      <c r="T86" s="12"/>
      <c r="U86" s="12" t="e">
        <f t="shared" si="27"/>
        <v>#DIV/0!</v>
      </c>
      <c r="V86" s="12" t="e">
        <f t="shared" si="28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 t="s">
        <v>35</v>
      </c>
      <c r="AD86" s="12">
        <f t="shared" si="29"/>
        <v>0</v>
      </c>
      <c r="AE86" s="12">
        <f t="shared" si="3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120</v>
      </c>
      <c r="B87" s="12" t="s">
        <v>40</v>
      </c>
      <c r="C87" s="12"/>
      <c r="D87" s="12"/>
      <c r="E87" s="12"/>
      <c r="F87" s="12"/>
      <c r="G87" s="13">
        <v>0</v>
      </c>
      <c r="H87" s="12" t="e">
        <v>#N/A</v>
      </c>
      <c r="I87" s="12" t="s">
        <v>33</v>
      </c>
      <c r="J87" s="12"/>
      <c r="K87" s="12">
        <f t="shared" si="24"/>
        <v>0</v>
      </c>
      <c r="L87" s="12">
        <f t="shared" si="25"/>
        <v>0</v>
      </c>
      <c r="M87" s="12"/>
      <c r="N87" s="12"/>
      <c r="O87" s="12">
        <f t="shared" si="26"/>
        <v>0</v>
      </c>
      <c r="P87" s="14"/>
      <c r="Q87" s="14"/>
      <c r="R87" s="14"/>
      <c r="S87" s="14"/>
      <c r="T87" s="12"/>
      <c r="U87" s="12" t="e">
        <f t="shared" si="27"/>
        <v>#DIV/0!</v>
      </c>
      <c r="V87" s="12" t="e">
        <f t="shared" si="28"/>
        <v>#DIV/0!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 t="s">
        <v>35</v>
      </c>
      <c r="AD87" s="12">
        <f t="shared" si="29"/>
        <v>0</v>
      </c>
      <c r="AE87" s="12">
        <f t="shared" si="30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40</v>
      </c>
      <c r="C88" s="1">
        <v>75</v>
      </c>
      <c r="D88" s="1">
        <v>40</v>
      </c>
      <c r="E88" s="1">
        <v>54</v>
      </c>
      <c r="F88" s="1">
        <v>51</v>
      </c>
      <c r="G88" s="6">
        <v>0.06</v>
      </c>
      <c r="H88" s="1">
        <v>60</v>
      </c>
      <c r="I88" s="1" t="s">
        <v>33</v>
      </c>
      <c r="J88" s="1">
        <v>54</v>
      </c>
      <c r="K88" s="1">
        <f t="shared" si="24"/>
        <v>0</v>
      </c>
      <c r="L88" s="1">
        <f t="shared" si="25"/>
        <v>54</v>
      </c>
      <c r="M88" s="1"/>
      <c r="N88" s="1">
        <v>52.400000000000013</v>
      </c>
      <c r="O88" s="1">
        <f t="shared" si="26"/>
        <v>10.8</v>
      </c>
      <c r="P88" s="5">
        <v>10</v>
      </c>
      <c r="Q88" s="5"/>
      <c r="R88" s="5">
        <f t="shared" ref="R88:R92" si="33">P88-Q88</f>
        <v>10</v>
      </c>
      <c r="S88" s="5"/>
      <c r="T88" s="1"/>
      <c r="U88" s="1">
        <f t="shared" si="27"/>
        <v>10.5</v>
      </c>
      <c r="V88" s="1">
        <f t="shared" si="28"/>
        <v>9.5740740740740744</v>
      </c>
      <c r="W88" s="1">
        <v>11.8</v>
      </c>
      <c r="X88" s="1">
        <v>8</v>
      </c>
      <c r="Y88" s="1">
        <v>12.4</v>
      </c>
      <c r="Z88" s="1">
        <v>12</v>
      </c>
      <c r="AA88" s="1">
        <v>15.8</v>
      </c>
      <c r="AB88" s="1">
        <v>15.2</v>
      </c>
      <c r="AC88" s="1"/>
      <c r="AD88" s="1">
        <f t="shared" si="29"/>
        <v>0</v>
      </c>
      <c r="AE88" s="1">
        <f t="shared" si="30"/>
        <v>1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40</v>
      </c>
      <c r="C89" s="1">
        <v>95</v>
      </c>
      <c r="D89" s="1">
        <v>45</v>
      </c>
      <c r="E89" s="1">
        <v>52</v>
      </c>
      <c r="F89" s="1">
        <v>81</v>
      </c>
      <c r="G89" s="6">
        <v>0.15</v>
      </c>
      <c r="H89" s="1">
        <v>60</v>
      </c>
      <c r="I89" s="1" t="s">
        <v>33</v>
      </c>
      <c r="J89" s="1">
        <v>52</v>
      </c>
      <c r="K89" s="1">
        <f t="shared" si="24"/>
        <v>0</v>
      </c>
      <c r="L89" s="1">
        <f t="shared" si="25"/>
        <v>52</v>
      </c>
      <c r="M89" s="1"/>
      <c r="N89" s="1">
        <v>40</v>
      </c>
      <c r="O89" s="1">
        <f t="shared" si="26"/>
        <v>10.4</v>
      </c>
      <c r="P89" s="5"/>
      <c r="Q89" s="5"/>
      <c r="R89" s="5">
        <f t="shared" si="33"/>
        <v>0</v>
      </c>
      <c r="S89" s="5"/>
      <c r="T89" s="1"/>
      <c r="U89" s="1">
        <f t="shared" si="27"/>
        <v>11.634615384615385</v>
      </c>
      <c r="V89" s="1">
        <f t="shared" si="28"/>
        <v>11.634615384615385</v>
      </c>
      <c r="W89" s="1">
        <v>10.199999999999999</v>
      </c>
      <c r="X89" s="1">
        <v>8</v>
      </c>
      <c r="Y89" s="1">
        <v>13.6</v>
      </c>
      <c r="Z89" s="1">
        <v>13</v>
      </c>
      <c r="AA89" s="1">
        <v>17</v>
      </c>
      <c r="AB89" s="1">
        <v>19.2</v>
      </c>
      <c r="AC89" s="1"/>
      <c r="AD89" s="1">
        <f t="shared" si="29"/>
        <v>0</v>
      </c>
      <c r="AE89" s="1">
        <f t="shared" si="3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32</v>
      </c>
      <c r="C90" s="1">
        <v>21.902000000000001</v>
      </c>
      <c r="D90" s="1">
        <v>196.08500000000001</v>
      </c>
      <c r="E90" s="1">
        <v>46.234000000000002</v>
      </c>
      <c r="F90" s="1">
        <v>159.91399999999999</v>
      </c>
      <c r="G90" s="6">
        <v>1</v>
      </c>
      <c r="H90" s="1">
        <v>55</v>
      </c>
      <c r="I90" s="1" t="s">
        <v>33</v>
      </c>
      <c r="J90" s="1">
        <v>45</v>
      </c>
      <c r="K90" s="1">
        <f t="shared" si="24"/>
        <v>1.2340000000000018</v>
      </c>
      <c r="L90" s="1">
        <f t="shared" si="25"/>
        <v>46.234000000000002</v>
      </c>
      <c r="M90" s="1"/>
      <c r="N90" s="1">
        <v>30</v>
      </c>
      <c r="O90" s="1">
        <f t="shared" si="26"/>
        <v>9.2468000000000004</v>
      </c>
      <c r="P90" s="5"/>
      <c r="Q90" s="5"/>
      <c r="R90" s="5">
        <f t="shared" si="33"/>
        <v>0</v>
      </c>
      <c r="S90" s="5"/>
      <c r="T90" s="1"/>
      <c r="U90" s="1">
        <f t="shared" si="27"/>
        <v>20.538348401609202</v>
      </c>
      <c r="V90" s="1">
        <f t="shared" si="28"/>
        <v>20.538348401609202</v>
      </c>
      <c r="W90" s="1">
        <v>14.450799999999999</v>
      </c>
      <c r="X90" s="1">
        <v>16.751200000000001</v>
      </c>
      <c r="Y90" s="1">
        <v>14.116400000000001</v>
      </c>
      <c r="Z90" s="1">
        <v>11.8156</v>
      </c>
      <c r="AA90" s="1">
        <v>10.45</v>
      </c>
      <c r="AB90" s="1">
        <v>11.054</v>
      </c>
      <c r="AC90" s="1"/>
      <c r="AD90" s="1">
        <f t="shared" si="29"/>
        <v>0</v>
      </c>
      <c r="AE90" s="1">
        <f t="shared" si="3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40</v>
      </c>
      <c r="C91" s="1">
        <v>26</v>
      </c>
      <c r="D91" s="1">
        <v>113</v>
      </c>
      <c r="E91" s="1">
        <v>58</v>
      </c>
      <c r="F91" s="1">
        <v>71</v>
      </c>
      <c r="G91" s="6">
        <v>0.4</v>
      </c>
      <c r="H91" s="1">
        <v>55</v>
      </c>
      <c r="I91" s="1" t="s">
        <v>33</v>
      </c>
      <c r="J91" s="1">
        <v>65</v>
      </c>
      <c r="K91" s="1">
        <f t="shared" si="24"/>
        <v>-7</v>
      </c>
      <c r="L91" s="1">
        <f t="shared" si="25"/>
        <v>58</v>
      </c>
      <c r="M91" s="1"/>
      <c r="N91" s="1">
        <v>47.180000000000021</v>
      </c>
      <c r="O91" s="1">
        <f t="shared" si="26"/>
        <v>11.6</v>
      </c>
      <c r="P91" s="5"/>
      <c r="Q91" s="5"/>
      <c r="R91" s="5">
        <f t="shared" si="33"/>
        <v>0</v>
      </c>
      <c r="S91" s="5"/>
      <c r="T91" s="1"/>
      <c r="U91" s="1">
        <f t="shared" si="27"/>
        <v>10.18793103448276</v>
      </c>
      <c r="V91" s="1">
        <f t="shared" si="28"/>
        <v>10.18793103448276</v>
      </c>
      <c r="W91" s="1">
        <v>13.8</v>
      </c>
      <c r="X91" s="1">
        <v>12.2</v>
      </c>
      <c r="Y91" s="1">
        <v>9.4</v>
      </c>
      <c r="Z91" s="1">
        <v>9.8000000000000007</v>
      </c>
      <c r="AA91" s="1">
        <v>9</v>
      </c>
      <c r="AB91" s="1">
        <v>8.1999999999999993</v>
      </c>
      <c r="AC91" s="1"/>
      <c r="AD91" s="1">
        <f t="shared" si="29"/>
        <v>0</v>
      </c>
      <c r="AE91" s="1">
        <f t="shared" si="3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32</v>
      </c>
      <c r="C92" s="1">
        <v>10.119999999999999</v>
      </c>
      <c r="D92" s="1">
        <v>265.971</v>
      </c>
      <c r="E92" s="1">
        <v>73.52</v>
      </c>
      <c r="F92" s="1">
        <v>192.45099999999999</v>
      </c>
      <c r="G92" s="6">
        <v>1</v>
      </c>
      <c r="H92" s="1">
        <v>55</v>
      </c>
      <c r="I92" s="1" t="s">
        <v>33</v>
      </c>
      <c r="J92" s="1">
        <v>78.599999999999994</v>
      </c>
      <c r="K92" s="1">
        <f t="shared" si="24"/>
        <v>-5.0799999999999983</v>
      </c>
      <c r="L92" s="1">
        <f t="shared" si="25"/>
        <v>73.52</v>
      </c>
      <c r="M92" s="1"/>
      <c r="N92" s="1">
        <v>20</v>
      </c>
      <c r="O92" s="1">
        <f t="shared" si="26"/>
        <v>14.703999999999999</v>
      </c>
      <c r="P92" s="5"/>
      <c r="Q92" s="5"/>
      <c r="R92" s="5">
        <f t="shared" si="33"/>
        <v>0</v>
      </c>
      <c r="S92" s="5"/>
      <c r="T92" s="1"/>
      <c r="U92" s="1">
        <f t="shared" si="27"/>
        <v>14.44851741022851</v>
      </c>
      <c r="V92" s="1">
        <f t="shared" si="28"/>
        <v>14.44851741022851</v>
      </c>
      <c r="W92" s="1">
        <v>19.038</v>
      </c>
      <c r="X92" s="1">
        <v>23.134</v>
      </c>
      <c r="Y92" s="1">
        <v>16.8108</v>
      </c>
      <c r="Z92" s="1">
        <v>16.225200000000001</v>
      </c>
      <c r="AA92" s="1">
        <v>14.1912</v>
      </c>
      <c r="AB92" s="1">
        <v>14.4176</v>
      </c>
      <c r="AC92" s="1"/>
      <c r="AD92" s="1">
        <f t="shared" si="29"/>
        <v>0</v>
      </c>
      <c r="AE92" s="1">
        <f t="shared" si="3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126</v>
      </c>
      <c r="B93" s="12" t="s">
        <v>40</v>
      </c>
      <c r="C93" s="12"/>
      <c r="D93" s="12"/>
      <c r="E93" s="12"/>
      <c r="F93" s="12"/>
      <c r="G93" s="13">
        <v>0</v>
      </c>
      <c r="H93" s="12" t="e">
        <v>#N/A</v>
      </c>
      <c r="I93" s="12" t="s">
        <v>33</v>
      </c>
      <c r="J93" s="12"/>
      <c r="K93" s="12">
        <f t="shared" si="24"/>
        <v>0</v>
      </c>
      <c r="L93" s="12">
        <f t="shared" si="25"/>
        <v>0</v>
      </c>
      <c r="M93" s="12"/>
      <c r="N93" s="12"/>
      <c r="O93" s="12">
        <f t="shared" si="26"/>
        <v>0</v>
      </c>
      <c r="P93" s="14"/>
      <c r="Q93" s="14"/>
      <c r="R93" s="14"/>
      <c r="S93" s="14"/>
      <c r="T93" s="12"/>
      <c r="U93" s="12" t="e">
        <f t="shared" si="27"/>
        <v>#DIV/0!</v>
      </c>
      <c r="V93" s="12" t="e">
        <f t="shared" si="28"/>
        <v>#DIV/0!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 t="s">
        <v>35</v>
      </c>
      <c r="AD93" s="12">
        <f t="shared" si="29"/>
        <v>0</v>
      </c>
      <c r="AE93" s="12">
        <f t="shared" si="3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40</v>
      </c>
      <c r="C94" s="1">
        <v>33</v>
      </c>
      <c r="D94" s="1">
        <v>110</v>
      </c>
      <c r="E94" s="1">
        <v>45</v>
      </c>
      <c r="F94" s="1">
        <v>90</v>
      </c>
      <c r="G94" s="6">
        <v>0.4</v>
      </c>
      <c r="H94" s="1">
        <v>55</v>
      </c>
      <c r="I94" s="1" t="s">
        <v>33</v>
      </c>
      <c r="J94" s="1">
        <v>77</v>
      </c>
      <c r="K94" s="1">
        <f t="shared" si="24"/>
        <v>-32</v>
      </c>
      <c r="L94" s="1">
        <f t="shared" si="25"/>
        <v>45</v>
      </c>
      <c r="M94" s="1"/>
      <c r="N94" s="1">
        <v>24.100000000000009</v>
      </c>
      <c r="O94" s="1">
        <f t="shared" si="26"/>
        <v>9</v>
      </c>
      <c r="P94" s="5"/>
      <c r="Q94" s="5"/>
      <c r="R94" s="5">
        <f>P94-Q94</f>
        <v>0</v>
      </c>
      <c r="S94" s="5"/>
      <c r="T94" s="1"/>
      <c r="U94" s="1">
        <f t="shared" si="27"/>
        <v>12.677777777777779</v>
      </c>
      <c r="V94" s="1">
        <f t="shared" si="28"/>
        <v>12.677777777777779</v>
      </c>
      <c r="W94" s="1">
        <v>13</v>
      </c>
      <c r="X94" s="1">
        <v>13</v>
      </c>
      <c r="Y94" s="1">
        <v>10.199999999999999</v>
      </c>
      <c r="Z94" s="1">
        <v>9.8000000000000007</v>
      </c>
      <c r="AA94" s="1">
        <v>11.4</v>
      </c>
      <c r="AB94" s="1">
        <v>11</v>
      </c>
      <c r="AC94" s="1"/>
      <c r="AD94" s="1">
        <f t="shared" si="29"/>
        <v>0</v>
      </c>
      <c r="AE94" s="1">
        <f t="shared" si="3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128</v>
      </c>
      <c r="B95" s="12" t="s">
        <v>32</v>
      </c>
      <c r="C95" s="12"/>
      <c r="D95" s="12"/>
      <c r="E95" s="12"/>
      <c r="F95" s="12"/>
      <c r="G95" s="13">
        <v>0</v>
      </c>
      <c r="H95" s="12">
        <v>50</v>
      </c>
      <c r="I95" s="12" t="s">
        <v>33</v>
      </c>
      <c r="J95" s="12"/>
      <c r="K95" s="12">
        <f t="shared" si="24"/>
        <v>0</v>
      </c>
      <c r="L95" s="12">
        <f t="shared" si="25"/>
        <v>0</v>
      </c>
      <c r="M95" s="12"/>
      <c r="N95" s="12"/>
      <c r="O95" s="12">
        <f t="shared" si="26"/>
        <v>0</v>
      </c>
      <c r="P95" s="14"/>
      <c r="Q95" s="14"/>
      <c r="R95" s="14"/>
      <c r="S95" s="14"/>
      <c r="T95" s="12"/>
      <c r="U95" s="12" t="e">
        <f t="shared" si="27"/>
        <v>#DIV/0!</v>
      </c>
      <c r="V95" s="12" t="e">
        <f t="shared" si="28"/>
        <v>#DIV/0!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 t="s">
        <v>35</v>
      </c>
      <c r="AD95" s="12">
        <f t="shared" si="29"/>
        <v>0</v>
      </c>
      <c r="AE95" s="12">
        <f t="shared" si="3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40</v>
      </c>
      <c r="C96" s="1">
        <v>30</v>
      </c>
      <c r="D96" s="1">
        <v>90</v>
      </c>
      <c r="E96" s="1">
        <v>78</v>
      </c>
      <c r="F96" s="1">
        <v>26</v>
      </c>
      <c r="G96" s="6">
        <v>0.3</v>
      </c>
      <c r="H96" s="1">
        <v>30</v>
      </c>
      <c r="I96" s="1" t="s">
        <v>33</v>
      </c>
      <c r="J96" s="1">
        <v>128</v>
      </c>
      <c r="K96" s="1">
        <f t="shared" si="24"/>
        <v>-50</v>
      </c>
      <c r="L96" s="1">
        <f t="shared" si="25"/>
        <v>78</v>
      </c>
      <c r="M96" s="1"/>
      <c r="N96" s="1"/>
      <c r="O96" s="1">
        <f t="shared" si="26"/>
        <v>15.6</v>
      </c>
      <c r="P96" s="5">
        <f>9*O96-N96-F96</f>
        <v>114.4</v>
      </c>
      <c r="Q96" s="5"/>
      <c r="R96" s="5">
        <f t="shared" ref="R96:R98" si="34">P96-Q96</f>
        <v>114.4</v>
      </c>
      <c r="S96" s="5"/>
      <c r="T96" s="1"/>
      <c r="U96" s="1">
        <f t="shared" si="27"/>
        <v>9</v>
      </c>
      <c r="V96" s="1">
        <f t="shared" si="28"/>
        <v>1.6666666666666667</v>
      </c>
      <c r="W96" s="1">
        <v>5.8</v>
      </c>
      <c r="X96" s="1">
        <v>5.6</v>
      </c>
      <c r="Y96" s="1">
        <v>11.8</v>
      </c>
      <c r="Z96" s="1">
        <v>10</v>
      </c>
      <c r="AA96" s="1">
        <v>7.6</v>
      </c>
      <c r="AB96" s="1">
        <v>8.1999999999999993</v>
      </c>
      <c r="AC96" s="1"/>
      <c r="AD96" s="1">
        <f t="shared" si="29"/>
        <v>0</v>
      </c>
      <c r="AE96" s="1">
        <f t="shared" si="30"/>
        <v>34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40</v>
      </c>
      <c r="C97" s="1">
        <v>33</v>
      </c>
      <c r="D97" s="1">
        <v>38</v>
      </c>
      <c r="E97" s="1">
        <v>60</v>
      </c>
      <c r="F97" s="1">
        <v>5</v>
      </c>
      <c r="G97" s="6">
        <v>0.3</v>
      </c>
      <c r="H97" s="1">
        <v>30</v>
      </c>
      <c r="I97" s="1" t="s">
        <v>33</v>
      </c>
      <c r="J97" s="1">
        <v>69</v>
      </c>
      <c r="K97" s="1">
        <f t="shared" si="24"/>
        <v>-9</v>
      </c>
      <c r="L97" s="1">
        <f t="shared" si="25"/>
        <v>60</v>
      </c>
      <c r="M97" s="1"/>
      <c r="N97" s="1">
        <v>60.400000000000013</v>
      </c>
      <c r="O97" s="1">
        <f t="shared" si="26"/>
        <v>12</v>
      </c>
      <c r="P97" s="5">
        <f>9.5*O97-N97-F97</f>
        <v>48.599999999999987</v>
      </c>
      <c r="Q97" s="5"/>
      <c r="R97" s="5">
        <f t="shared" si="34"/>
        <v>48.599999999999987</v>
      </c>
      <c r="S97" s="5"/>
      <c r="T97" s="1"/>
      <c r="U97" s="1">
        <f t="shared" si="27"/>
        <v>9.5</v>
      </c>
      <c r="V97" s="1">
        <f t="shared" si="28"/>
        <v>5.45</v>
      </c>
      <c r="W97" s="1">
        <v>8.4</v>
      </c>
      <c r="X97" s="1">
        <v>4.2</v>
      </c>
      <c r="Y97" s="1">
        <v>7.6</v>
      </c>
      <c r="Z97" s="1">
        <v>6</v>
      </c>
      <c r="AA97" s="1">
        <v>4.8</v>
      </c>
      <c r="AB97" s="1">
        <v>9.1999999999999993</v>
      </c>
      <c r="AC97" s="1"/>
      <c r="AD97" s="1">
        <f t="shared" si="29"/>
        <v>0</v>
      </c>
      <c r="AE97" s="1">
        <f t="shared" si="30"/>
        <v>15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131</v>
      </c>
      <c r="B98" s="1" t="s">
        <v>32</v>
      </c>
      <c r="C98" s="1">
        <v>1266.867</v>
      </c>
      <c r="D98" s="1">
        <v>4338.1000000000004</v>
      </c>
      <c r="E98" s="1">
        <v>1629.856</v>
      </c>
      <c r="F98" s="1">
        <v>1472.662</v>
      </c>
      <c r="G98" s="6">
        <v>1</v>
      </c>
      <c r="H98" s="1">
        <v>60</v>
      </c>
      <c r="I98" s="1" t="s">
        <v>132</v>
      </c>
      <c r="J98" s="1">
        <v>1556.5</v>
      </c>
      <c r="K98" s="1">
        <f t="shared" ref="K98:K104" si="35">E98-J98</f>
        <v>73.355999999999995</v>
      </c>
      <c r="L98" s="1">
        <f t="shared" si="25"/>
        <v>1629.856</v>
      </c>
      <c r="M98" s="1"/>
      <c r="N98" s="1">
        <v>958.22510000000102</v>
      </c>
      <c r="O98" s="1">
        <f t="shared" si="26"/>
        <v>325.97120000000001</v>
      </c>
      <c r="P98" s="5">
        <f t="shared" ref="P98" si="36">10*O98-N98-F98</f>
        <v>828.82489999999893</v>
      </c>
      <c r="Q98" s="5">
        <v>350</v>
      </c>
      <c r="R98" s="5">
        <f t="shared" si="34"/>
        <v>478.82489999999893</v>
      </c>
      <c r="S98" s="5"/>
      <c r="T98" s="1"/>
      <c r="U98" s="1">
        <f t="shared" si="27"/>
        <v>9.9999999999999982</v>
      </c>
      <c r="V98" s="1">
        <f t="shared" si="28"/>
        <v>7.4573677061041002</v>
      </c>
      <c r="W98" s="1">
        <v>313.66719999999998</v>
      </c>
      <c r="X98" s="1">
        <v>320.15599999999989</v>
      </c>
      <c r="Y98" s="1">
        <v>328.20199999999988</v>
      </c>
      <c r="Z98" s="1">
        <v>318.8546</v>
      </c>
      <c r="AA98" s="1">
        <v>346.15400000000011</v>
      </c>
      <c r="AB98" s="1">
        <v>360.49680000000012</v>
      </c>
      <c r="AC98" s="1"/>
      <c r="AD98" s="1">
        <f t="shared" si="29"/>
        <v>350</v>
      </c>
      <c r="AE98" s="1">
        <f t="shared" si="30"/>
        <v>479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133</v>
      </c>
      <c r="B99" s="9" t="s">
        <v>32</v>
      </c>
      <c r="C99" s="9">
        <v>916.12900000000002</v>
      </c>
      <c r="D99" s="9">
        <v>2716.556</v>
      </c>
      <c r="E99" s="15">
        <v>2168.194</v>
      </c>
      <c r="F99" s="15">
        <v>689.47299999999996</v>
      </c>
      <c r="G99" s="10">
        <v>0</v>
      </c>
      <c r="H99" s="9">
        <v>60</v>
      </c>
      <c r="I99" s="9" t="s">
        <v>43</v>
      </c>
      <c r="J99" s="9">
        <v>2088.6</v>
      </c>
      <c r="K99" s="9">
        <f t="shared" si="35"/>
        <v>79.594000000000051</v>
      </c>
      <c r="L99" s="9">
        <f t="shared" si="25"/>
        <v>2168.194</v>
      </c>
      <c r="M99" s="9"/>
      <c r="N99" s="9"/>
      <c r="O99" s="9">
        <f t="shared" si="26"/>
        <v>433.6388</v>
      </c>
      <c r="P99" s="11"/>
      <c r="Q99" s="11"/>
      <c r="R99" s="11"/>
      <c r="S99" s="11"/>
      <c r="T99" s="9"/>
      <c r="U99" s="9">
        <f t="shared" si="27"/>
        <v>1.5899707314013414</v>
      </c>
      <c r="V99" s="9">
        <f t="shared" si="28"/>
        <v>1.5899707314013414</v>
      </c>
      <c r="W99" s="9">
        <v>414.07799999999997</v>
      </c>
      <c r="X99" s="9">
        <v>455.04919999999998</v>
      </c>
      <c r="Y99" s="9">
        <v>549.02740000000006</v>
      </c>
      <c r="Z99" s="9">
        <v>497.33760000000001</v>
      </c>
      <c r="AA99" s="9">
        <v>601.72959999999989</v>
      </c>
      <c r="AB99" s="9">
        <v>652.40600000000018</v>
      </c>
      <c r="AC99" s="9" t="s">
        <v>57</v>
      </c>
      <c r="AD99" s="9">
        <f t="shared" si="29"/>
        <v>0</v>
      </c>
      <c r="AE99" s="9">
        <f t="shared" si="30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40</v>
      </c>
      <c r="C100" s="1"/>
      <c r="D100" s="1">
        <v>141</v>
      </c>
      <c r="E100" s="1">
        <v>22</v>
      </c>
      <c r="F100" s="1">
        <v>119</v>
      </c>
      <c r="G100" s="6">
        <v>0.1</v>
      </c>
      <c r="H100" s="1">
        <v>60</v>
      </c>
      <c r="I100" s="1" t="s">
        <v>33</v>
      </c>
      <c r="J100" s="1">
        <v>22</v>
      </c>
      <c r="K100" s="1">
        <f t="shared" si="35"/>
        <v>0</v>
      </c>
      <c r="L100" s="1">
        <f t="shared" si="25"/>
        <v>22</v>
      </c>
      <c r="M100" s="1"/>
      <c r="N100" s="1"/>
      <c r="O100" s="1">
        <f t="shared" si="26"/>
        <v>4.4000000000000004</v>
      </c>
      <c r="P100" s="5"/>
      <c r="Q100" s="5"/>
      <c r="R100" s="5">
        <f t="shared" ref="R100:R103" si="37">P100-Q100</f>
        <v>0</v>
      </c>
      <c r="S100" s="5"/>
      <c r="T100" s="1"/>
      <c r="U100" s="1">
        <f t="shared" si="27"/>
        <v>27.045454545454543</v>
      </c>
      <c r="V100" s="1">
        <f t="shared" si="28"/>
        <v>27.045454545454543</v>
      </c>
      <c r="W100" s="1">
        <v>2.2000000000000002</v>
      </c>
      <c r="X100" s="1">
        <v>3.6</v>
      </c>
      <c r="Y100" s="1">
        <v>9.8000000000000007</v>
      </c>
      <c r="Z100" s="1">
        <v>8.4</v>
      </c>
      <c r="AA100" s="1">
        <v>0</v>
      </c>
      <c r="AB100" s="1">
        <v>0</v>
      </c>
      <c r="AC100" s="1" t="s">
        <v>135</v>
      </c>
      <c r="AD100" s="1">
        <f t="shared" si="29"/>
        <v>0</v>
      </c>
      <c r="AE100" s="1">
        <f t="shared" si="3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32</v>
      </c>
      <c r="C101" s="1">
        <v>1207.3800000000001</v>
      </c>
      <c r="D101" s="1">
        <v>3843.3850000000002</v>
      </c>
      <c r="E101" s="15">
        <f>1025.807+E99</f>
        <v>3194.0010000000002</v>
      </c>
      <c r="F101" s="15">
        <f>1551.779+F99</f>
        <v>2241.252</v>
      </c>
      <c r="G101" s="6">
        <v>1</v>
      </c>
      <c r="H101" s="1">
        <v>60</v>
      </c>
      <c r="I101" s="1" t="s">
        <v>33</v>
      </c>
      <c r="J101" s="1">
        <v>1047</v>
      </c>
      <c r="K101" s="1">
        <f t="shared" si="35"/>
        <v>2147.0010000000002</v>
      </c>
      <c r="L101" s="1">
        <f t="shared" si="25"/>
        <v>3194.0010000000002</v>
      </c>
      <c r="M101" s="1"/>
      <c r="N101" s="1">
        <v>2136.8669199999999</v>
      </c>
      <c r="O101" s="1">
        <f t="shared" si="26"/>
        <v>638.80020000000002</v>
      </c>
      <c r="P101" s="5">
        <v>1910</v>
      </c>
      <c r="Q101" s="5">
        <v>900</v>
      </c>
      <c r="R101" s="5">
        <f t="shared" si="37"/>
        <v>1010</v>
      </c>
      <c r="S101" s="5"/>
      <c r="T101" s="1"/>
      <c r="U101" s="1">
        <f t="shared" si="27"/>
        <v>9.8436395605386462</v>
      </c>
      <c r="V101" s="1">
        <f t="shared" si="28"/>
        <v>6.8536592818850082</v>
      </c>
      <c r="W101" s="1">
        <v>581.31760000000008</v>
      </c>
      <c r="X101" s="1">
        <v>563.79280000000017</v>
      </c>
      <c r="Y101" s="1">
        <v>565.82640000000004</v>
      </c>
      <c r="Z101" s="1">
        <v>510.28160000000003</v>
      </c>
      <c r="AA101" s="1">
        <v>0</v>
      </c>
      <c r="AB101" s="1">
        <v>0</v>
      </c>
      <c r="AC101" s="1" t="s">
        <v>57</v>
      </c>
      <c r="AD101" s="1">
        <f t="shared" si="29"/>
        <v>900</v>
      </c>
      <c r="AE101" s="1">
        <f t="shared" si="30"/>
        <v>1010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137</v>
      </c>
      <c r="B102" s="1" t="s">
        <v>32</v>
      </c>
      <c r="C102" s="1">
        <v>1399.4369999999999</v>
      </c>
      <c r="D102" s="1">
        <v>9613.8960000000006</v>
      </c>
      <c r="E102" s="15">
        <f>4339.3+E25</f>
        <v>4495.3580000000002</v>
      </c>
      <c r="F102" s="1">
        <v>2500.491</v>
      </c>
      <c r="G102" s="6">
        <v>1</v>
      </c>
      <c r="H102" s="1">
        <v>60</v>
      </c>
      <c r="I102" s="1" t="s">
        <v>132</v>
      </c>
      <c r="J102" s="1">
        <v>4245.5550000000003</v>
      </c>
      <c r="K102" s="1">
        <f t="shared" si="35"/>
        <v>249.80299999999988</v>
      </c>
      <c r="L102" s="1">
        <f t="shared" si="25"/>
        <v>2484.4030000000002</v>
      </c>
      <c r="M102" s="1">
        <v>2010.9549999999999</v>
      </c>
      <c r="N102" s="1">
        <v>1562.0687600000001</v>
      </c>
      <c r="O102" s="1">
        <f t="shared" si="26"/>
        <v>496.88060000000007</v>
      </c>
      <c r="P102" s="5">
        <f t="shared" ref="P102" si="38">10*O102-N102-F102</f>
        <v>906.2462400000004</v>
      </c>
      <c r="Q102" s="5"/>
      <c r="R102" s="5">
        <f t="shared" si="37"/>
        <v>906.2462400000004</v>
      </c>
      <c r="S102" s="5"/>
      <c r="T102" s="1"/>
      <c r="U102" s="1">
        <f t="shared" si="27"/>
        <v>10</v>
      </c>
      <c r="V102" s="1">
        <f t="shared" si="28"/>
        <v>8.1761287520583412</v>
      </c>
      <c r="W102" s="1">
        <v>498.28359999999992</v>
      </c>
      <c r="X102" s="1">
        <v>512.01239999999996</v>
      </c>
      <c r="Y102" s="1">
        <v>535.32879999999989</v>
      </c>
      <c r="Z102" s="1">
        <v>509.52260000000001</v>
      </c>
      <c r="AA102" s="1">
        <v>0</v>
      </c>
      <c r="AB102" s="1">
        <v>0</v>
      </c>
      <c r="AC102" s="16" t="s">
        <v>57</v>
      </c>
      <c r="AD102" s="1">
        <f t="shared" si="29"/>
        <v>0</v>
      </c>
      <c r="AE102" s="1">
        <f t="shared" si="30"/>
        <v>906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" t="s">
        <v>40</v>
      </c>
      <c r="C103" s="1"/>
      <c r="D103" s="1">
        <v>30</v>
      </c>
      <c r="E103" s="1">
        <v>9</v>
      </c>
      <c r="F103" s="1">
        <v>21</v>
      </c>
      <c r="G103" s="6">
        <v>0.2</v>
      </c>
      <c r="H103" s="1">
        <v>30</v>
      </c>
      <c r="I103" s="1" t="s">
        <v>33</v>
      </c>
      <c r="J103" s="1">
        <v>11</v>
      </c>
      <c r="K103" s="1">
        <f t="shared" si="35"/>
        <v>-2</v>
      </c>
      <c r="L103" s="1">
        <f t="shared" si="25"/>
        <v>9</v>
      </c>
      <c r="M103" s="1"/>
      <c r="N103" s="1"/>
      <c r="O103" s="1">
        <f t="shared" si="26"/>
        <v>1.8</v>
      </c>
      <c r="P103" s="5"/>
      <c r="Q103" s="5"/>
      <c r="R103" s="5">
        <f t="shared" si="37"/>
        <v>0</v>
      </c>
      <c r="S103" s="5"/>
      <c r="T103" s="1"/>
      <c r="U103" s="1">
        <f t="shared" si="27"/>
        <v>11.666666666666666</v>
      </c>
      <c r="V103" s="1">
        <f t="shared" si="28"/>
        <v>11.666666666666666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135</v>
      </c>
      <c r="AD103" s="1">
        <f t="shared" si="29"/>
        <v>0</v>
      </c>
      <c r="AE103" s="1">
        <f t="shared" si="3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139</v>
      </c>
      <c r="B104" s="9" t="s">
        <v>40</v>
      </c>
      <c r="C104" s="9"/>
      <c r="D104" s="9">
        <v>70</v>
      </c>
      <c r="E104" s="9">
        <v>70</v>
      </c>
      <c r="F104" s="9"/>
      <c r="G104" s="10">
        <v>0</v>
      </c>
      <c r="H104" s="9" t="e">
        <v>#N/A</v>
      </c>
      <c r="I104" s="9" t="s">
        <v>43</v>
      </c>
      <c r="J104" s="9">
        <v>70</v>
      </c>
      <c r="K104" s="9">
        <f t="shared" si="35"/>
        <v>0</v>
      </c>
      <c r="L104" s="9">
        <f t="shared" si="25"/>
        <v>0</v>
      </c>
      <c r="M104" s="9">
        <v>70</v>
      </c>
      <c r="N104" s="9"/>
      <c r="O104" s="9">
        <f t="shared" si="26"/>
        <v>0</v>
      </c>
      <c r="P104" s="11"/>
      <c r="Q104" s="11"/>
      <c r="R104" s="11"/>
      <c r="S104" s="11"/>
      <c r="T104" s="9"/>
      <c r="U104" s="9" t="e">
        <f t="shared" si="27"/>
        <v>#DIV/0!</v>
      </c>
      <c r="V104" s="9" t="e">
        <f t="shared" si="28"/>
        <v>#DIV/0!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/>
      <c r="AD104" s="9">
        <f t="shared" si="29"/>
        <v>0</v>
      </c>
      <c r="AE104" s="9">
        <f t="shared" si="3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D104" xr:uid="{895AAE3F-C620-4456-804D-7FB999B6B6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2024-06-26T13:55:07Z</dcterms:created>
  <dcterms:modified xsi:type="dcterms:W3CDTF">2024-06-27T07:36:39Z</dcterms:modified>
</cp:coreProperties>
</file>