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60A901A-BBE1-4D48-87B3-C2ADAA2FA4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X288" i="1" s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O272" i="1"/>
  <c r="W270" i="1"/>
  <c r="W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70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6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X180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7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1" i="1"/>
  <c r="X89" i="1"/>
  <c r="X99" i="1"/>
  <c r="X116" i="1"/>
  <c r="X126" i="1"/>
  <c r="X135" i="1"/>
  <c r="X146" i="1"/>
  <c r="X159" i="1"/>
  <c r="X164" i="1"/>
  <c r="X170" i="1"/>
  <c r="X181" i="1"/>
  <c r="X198" i="1"/>
  <c r="X206" i="1"/>
  <c r="X217" i="1"/>
  <c r="X222" i="1"/>
  <c r="X233" i="1"/>
  <c r="X249" i="1"/>
  <c r="X257" i="1"/>
  <c r="X269" i="1"/>
  <c r="X276" i="1"/>
  <c r="BO280" i="1"/>
  <c r="BM280" i="1"/>
  <c r="Y280" i="1"/>
  <c r="BO293" i="1"/>
  <c r="BM293" i="1"/>
  <c r="Y293" i="1"/>
  <c r="Y299" i="1" s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I566" i="1"/>
  <c r="F9" i="1"/>
  <c r="J9" i="1"/>
  <c r="Y22" i="1"/>
  <c r="Y24" i="1" s="1"/>
  <c r="BM22" i="1"/>
  <c r="BO22" i="1"/>
  <c r="W560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BM91" i="1"/>
  <c r="BO91" i="1"/>
  <c r="Y93" i="1"/>
  <c r="BM93" i="1"/>
  <c r="Y95" i="1"/>
  <c r="BM95" i="1"/>
  <c r="Y97" i="1"/>
  <c r="BM97" i="1"/>
  <c r="Y101" i="1"/>
  <c r="Y116" i="1" s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Y125" i="1" s="1"/>
  <c r="BM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Y168" i="1"/>
  <c r="Y169" i="1" s="1"/>
  <c r="BM168" i="1"/>
  <c r="Y172" i="1"/>
  <c r="Y180" i="1" s="1"/>
  <c r="BM172" i="1"/>
  <c r="BO172" i="1"/>
  <c r="Y174" i="1"/>
  <c r="BM174" i="1"/>
  <c r="Y178" i="1"/>
  <c r="BM178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Y205" i="1" s="1"/>
  <c r="BM202" i="1"/>
  <c r="Y203" i="1"/>
  <c r="BM203" i="1"/>
  <c r="Y204" i="1"/>
  <c r="BM204" i="1"/>
  <c r="Y209" i="1"/>
  <c r="Y216" i="1" s="1"/>
  <c r="BM209" i="1"/>
  <c r="BO209" i="1"/>
  <c r="Y211" i="1"/>
  <c r="BM211" i="1"/>
  <c r="Y213" i="1"/>
  <c r="BM213" i="1"/>
  <c r="Y215" i="1"/>
  <c r="BM215" i="1"/>
  <c r="X216" i="1"/>
  <c r="Y219" i="1"/>
  <c r="Y222" i="1" s="1"/>
  <c r="BM219" i="1"/>
  <c r="BO219" i="1"/>
  <c r="Y220" i="1"/>
  <c r="BM220" i="1"/>
  <c r="Y227" i="1"/>
  <c r="Y232" i="1" s="1"/>
  <c r="BM227" i="1"/>
  <c r="Y229" i="1"/>
  <c r="BM229" i="1"/>
  <c r="Y231" i="1"/>
  <c r="BM231" i="1"/>
  <c r="N566" i="1"/>
  <c r="L566" i="1"/>
  <c r="Y239" i="1"/>
  <c r="Y249" i="1" s="1"/>
  <c r="BM239" i="1"/>
  <c r="Y241" i="1"/>
  <c r="BM241" i="1"/>
  <c r="Y243" i="1"/>
  <c r="BM243" i="1"/>
  <c r="Y245" i="1"/>
  <c r="BM245" i="1"/>
  <c r="Y247" i="1"/>
  <c r="BM247" i="1"/>
  <c r="X250" i="1"/>
  <c r="Y253" i="1"/>
  <c r="Y256" i="1" s="1"/>
  <c r="BM253" i="1"/>
  <c r="Y255" i="1"/>
  <c r="BM255" i="1"/>
  <c r="Y259" i="1"/>
  <c r="Y269" i="1" s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Y276" i="1" s="1"/>
  <c r="BM274" i="1"/>
  <c r="X283" i="1"/>
  <c r="BO279" i="1"/>
  <c r="BM279" i="1"/>
  <c r="Y279" i="1"/>
  <c r="Y282" i="1" s="1"/>
  <c r="X282" i="1"/>
  <c r="BO286" i="1"/>
  <c r="BM286" i="1"/>
  <c r="Y286" i="1"/>
  <c r="Y288" i="1" s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Y339" i="1" s="1"/>
  <c r="BO336" i="1"/>
  <c r="BM336" i="1"/>
  <c r="Y336" i="1"/>
  <c r="X339" i="1"/>
  <c r="BO343" i="1"/>
  <c r="BM343" i="1"/>
  <c r="Y343" i="1"/>
  <c r="Y346" i="1" s="1"/>
  <c r="BO350" i="1"/>
  <c r="BM350" i="1"/>
  <c r="Y350" i="1"/>
  <c r="Y365" i="1"/>
  <c r="BO363" i="1"/>
  <c r="BM363" i="1"/>
  <c r="Y363" i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Y430" i="1"/>
  <c r="S566" i="1"/>
  <c r="X300" i="1"/>
  <c r="Q566" i="1"/>
  <c r="X340" i="1"/>
  <c r="R566" i="1"/>
  <c r="X366" i="1"/>
  <c r="X425" i="1"/>
  <c r="BO429" i="1"/>
  <c r="BM429" i="1"/>
  <c r="Y429" i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31" i="1" l="1"/>
  <c r="Y380" i="1"/>
  <c r="Y198" i="1"/>
  <c r="Y158" i="1"/>
  <c r="Y145" i="1"/>
  <c r="Y134" i="1"/>
  <c r="Y98" i="1"/>
  <c r="Y81" i="1"/>
  <c r="Y57" i="1"/>
  <c r="X557" i="1"/>
  <c r="Y459" i="1"/>
  <c r="Y372" i="1"/>
  <c r="Y353" i="1"/>
  <c r="Y547" i="1"/>
  <c r="Y505" i="1"/>
  <c r="X556" i="1"/>
  <c r="X558" i="1"/>
  <c r="Y414" i="1"/>
  <c r="Y408" i="1"/>
  <c r="Y561" i="1" s="1"/>
  <c r="X560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<sst xmlns="http://schemas.openxmlformats.org/spreadsheetml/2006/main" count="2457" uniqueCount="829">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</sst>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8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0</v>
      </c>
      <c r="X199" s="390">
        <f>IFERROR(SUM(X183:X197),"0")</f>
        <v>0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350</v>
      </c>
      <c r="X272" s="389">
        <f>IFERROR(IF(W272="",0,CEILING((W272/$H272),1)*$H272),"")</f>
        <v>352.8</v>
      </c>
      <c r="Y272" s="36">
        <f>IFERROR(IF(X272=0,"",ROUNDUP(X272/H272,0)*0.02175),"")</f>
        <v>0.91349999999999998</v>
      </c>
      <c r="Z272" s="56"/>
      <c r="AA272" s="57"/>
      <c r="AE272" s="64"/>
      <c r="BB272" s="228" t="s">
        <v>1</v>
      </c>
      <c r="BL272" s="64">
        <f>IFERROR(W272*I272/H272,"0")</f>
        <v>373.5</v>
      </c>
      <c r="BM272" s="64">
        <f>IFERROR(X272*I272/H272,"0")</f>
        <v>376.488</v>
      </c>
      <c r="BN272" s="64">
        <f>IFERROR(1/J272*(W272/H272),"0")</f>
        <v>0.74404761904761896</v>
      </c>
      <c r="BO272" s="64">
        <f>IFERROR(1/J272*(X272/H272),"0")</f>
        <v>0.75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41.666666666666664</v>
      </c>
      <c r="X276" s="390">
        <f>IFERROR(X272/H272,"0")+IFERROR(X273/H273,"0")+IFERROR(X274/H274,"0")+IFERROR(X275/H275,"0")</f>
        <v>42</v>
      </c>
      <c r="Y276" s="390">
        <f>IFERROR(IF(Y272="",0,Y272),"0")+IFERROR(IF(Y273="",0,Y273),"0")+IFERROR(IF(Y274="",0,Y274),"0")+IFERROR(IF(Y275="",0,Y275),"0")</f>
        <v>0.91349999999999998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350</v>
      </c>
      <c r="X277" s="390">
        <f>IFERROR(SUM(X272:X275),"0")</f>
        <v>352.8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1500</v>
      </c>
      <c r="X330" s="389">
        <f t="shared" si="75"/>
        <v>1500</v>
      </c>
      <c r="Y330" s="36">
        <f>IFERROR(IF(X330=0,"",ROUNDUP(X330/H330,0)*0.02175),"")</f>
        <v>2.1749999999999998</v>
      </c>
      <c r="Z330" s="56"/>
      <c r="AA330" s="57"/>
      <c r="AE330" s="64"/>
      <c r="BB330" s="255" t="s">
        <v>1</v>
      </c>
      <c r="BL330" s="64">
        <f t="shared" si="76"/>
        <v>1548</v>
      </c>
      <c r="BM330" s="64">
        <f t="shared" si="77"/>
        <v>1548</v>
      </c>
      <c r="BN330" s="64">
        <f t="shared" si="78"/>
        <v>2.083333333333333</v>
      </c>
      <c r="BO330" s="64">
        <f t="shared" si="79"/>
        <v>2.083333333333333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4000</v>
      </c>
      <c r="X332" s="389">
        <f t="shared" si="75"/>
        <v>4005</v>
      </c>
      <c r="Y332" s="36">
        <f>IFERROR(IF(X332=0,"",ROUNDUP(X332/H332,0)*0.02175),"")</f>
        <v>5.8072499999999998</v>
      </c>
      <c r="Z332" s="56"/>
      <c r="AA332" s="57"/>
      <c r="AE332" s="64"/>
      <c r="BB332" s="257" t="s">
        <v>1</v>
      </c>
      <c r="BL332" s="64">
        <f t="shared" si="76"/>
        <v>4128</v>
      </c>
      <c r="BM332" s="64">
        <f t="shared" si="77"/>
        <v>4133.16</v>
      </c>
      <c r="BN332" s="64">
        <f t="shared" si="78"/>
        <v>5.5555555555555554</v>
      </c>
      <c r="BO332" s="64">
        <f t="shared" si="79"/>
        <v>5.5625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500</v>
      </c>
      <c r="X334" s="389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400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401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8.7217500000000001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6000</v>
      </c>
      <c r="X340" s="390">
        <f>IFERROR(SUM(X328:X338),"0")</f>
        <v>6015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2500</v>
      </c>
      <c r="X342" s="389">
        <f>IFERROR(IF(W342="",0,CEILING((W342/$H342),1)*$H342),"")</f>
        <v>2505</v>
      </c>
      <c r="Y342" s="36">
        <f>IFERROR(IF(X342=0,"",ROUNDUP(X342/H342,0)*0.02175),"")</f>
        <v>3.6322499999999995</v>
      </c>
      <c r="Z342" s="56"/>
      <c r="AA342" s="57"/>
      <c r="AE342" s="64"/>
      <c r="BB342" s="264" t="s">
        <v>1</v>
      </c>
      <c r="BL342" s="64">
        <f>IFERROR(W342*I342/H342,"0")</f>
        <v>2580</v>
      </c>
      <c r="BM342" s="64">
        <f>IFERROR(X342*I342/H342,"0")</f>
        <v>2585.1600000000003</v>
      </c>
      <c r="BN342" s="64">
        <f>IFERROR(1/J342*(W342/H342),"0")</f>
        <v>3.4722222222222219</v>
      </c>
      <c r="BO342" s="64">
        <f>IFERROR(1/J342*(X342/H342),"0")</f>
        <v>3.4791666666666665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166.66666666666666</v>
      </c>
      <c r="X346" s="390">
        <f>IFERROR(X342/H342,"0")+IFERROR(X343/H343,"0")+IFERROR(X344/H344,"0")+IFERROR(X345/H345,"0")</f>
        <v>167</v>
      </c>
      <c r="Y346" s="390">
        <f>IFERROR(IF(Y342="",0,Y342),"0")+IFERROR(IF(Y343="",0,Y343),"0")+IFERROR(IF(Y344="",0,Y344),"0")+IFERROR(IF(Y345="",0,Y345),"0")</f>
        <v>3.6322499999999995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2500</v>
      </c>
      <c r="X347" s="390">
        <f>IFERROR(SUM(X342:X345),"0")</f>
        <v>2505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400</v>
      </c>
      <c r="X357" s="389">
        <f>IFERROR(IF(W357="",0,CEILING((W357/$H357),1)*$H357),"")</f>
        <v>405.59999999999997</v>
      </c>
      <c r="Y357" s="36">
        <f>IFERROR(IF(X357=0,"",ROUNDUP(X357/H357,0)*0.02175),"")</f>
        <v>1.131</v>
      </c>
      <c r="Z357" s="56"/>
      <c r="AA357" s="57"/>
      <c r="AE357" s="64"/>
      <c r="BB357" s="273" t="s">
        <v>1</v>
      </c>
      <c r="BL357" s="64">
        <f>IFERROR(W357*I357/H357,"0")</f>
        <v>428.92307692307696</v>
      </c>
      <c r="BM357" s="64">
        <f>IFERROR(X357*I357/H357,"0")</f>
        <v>434.928</v>
      </c>
      <c r="BN357" s="64">
        <f>IFERROR(1/J357*(W357/H357),"0")</f>
        <v>0.91575091575091572</v>
      </c>
      <c r="BO357" s="64">
        <f>IFERROR(1/J357*(X357/H357),"0")</f>
        <v>0.92857142857142849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51.282051282051285</v>
      </c>
      <c r="X358" s="390">
        <f>IFERROR(X356/H356,"0")+IFERROR(X357/H357,"0")</f>
        <v>52</v>
      </c>
      <c r="Y358" s="390">
        <f>IFERROR(IF(Y356="",0,Y356),"0")+IFERROR(IF(Y357="",0,Y357),"0")</f>
        <v>1.131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400</v>
      </c>
      <c r="X359" s="390">
        <f>IFERROR(SUM(X356:X357),"0")</f>
        <v>405.59999999999997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0</v>
      </c>
      <c r="X375" s="389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0</v>
      </c>
      <c r="X380" s="390">
        <f>IFERROR(X375/H375,"0")+IFERROR(X376/H376,"0")+IFERROR(X377/H377,"0")+IFERROR(X378/H378,"0")+IFERROR(X379/H379,"0")</f>
        <v>0</v>
      </c>
      <c r="Y380" s="390">
        <f>IFERROR(IF(Y375="",0,Y375),"0")+IFERROR(IF(Y376="",0,Y376),"0")+IFERROR(IF(Y377="",0,Y377),"0")+IFERROR(IF(Y378="",0,Y378),"0")+IFERROR(IF(Y379="",0,Y379),"0")</f>
        <v>0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0</v>
      </c>
      <c r="X381" s="390">
        <f>IFERROR(SUM(X375:X379),"0")</f>
        <v>0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200</v>
      </c>
      <c r="X411" s="389">
        <f>IFERROR(IF(W411="",0,CEILING((W411/$H411),1)*$H411),"")</f>
        <v>202.79999999999998</v>
      </c>
      <c r="Y411" s="36">
        <f>IFERROR(IF(X411=0,"",ROUNDUP(X411/H411,0)*0.02175),"")</f>
        <v>0.5655</v>
      </c>
      <c r="Z411" s="56"/>
      <c r="AA411" s="57"/>
      <c r="AE411" s="64"/>
      <c r="BB411" s="303" t="s">
        <v>1</v>
      </c>
      <c r="BL411" s="64">
        <f>IFERROR(W411*I411/H411,"0")</f>
        <v>214</v>
      </c>
      <c r="BM411" s="64">
        <f>IFERROR(X411*I411/H411,"0")</f>
        <v>216.99599999999998</v>
      </c>
      <c r="BN411" s="64">
        <f>IFERROR(1/J411*(W411/H411),"0")</f>
        <v>0.45787545787545786</v>
      </c>
      <c r="BO411" s="64">
        <f>IFERROR(1/J411*(X411/H411),"0")</f>
        <v>0.46428571428571425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25.641025641025642</v>
      </c>
      <c r="X414" s="390">
        <f>IFERROR(X411/H411,"0")+IFERROR(X412/H412,"0")+IFERROR(X413/H413,"0")</f>
        <v>26</v>
      </c>
      <c r="Y414" s="390">
        <f>IFERROR(IF(Y411="",0,Y411),"0")+IFERROR(IF(Y412="",0,Y412),"0")+IFERROR(IF(Y413="",0,Y413),"0")</f>
        <v>0.5655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200</v>
      </c>
      <c r="X415" s="390">
        <f>IFERROR(SUM(X411:X413),"0")</f>
        <v>202.79999999999998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0</v>
      </c>
      <c r="X486" s="390">
        <f>IFERROR(SUM(X473:X484),"0")</f>
        <v>0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0</v>
      </c>
      <c r="X499" s="390">
        <f>IFERROR(X493/H493,"0")+IFERROR(X494/H494,"0")+IFERROR(X495/H495,"0")+IFERROR(X496/H496,"0")+IFERROR(X497/H497,"0")+IFERROR(X498/H498,"0")</f>
        <v>0</v>
      </c>
      <c r="Y499" s="390">
        <f>IFERROR(IF(Y493="",0,Y493),"0")+IFERROR(IF(Y494="",0,Y494),"0")+IFERROR(IF(Y495="",0,Y495),"0")+IFERROR(IF(Y496="",0,Y496),"0")+IFERROR(IF(Y497="",0,Y497),"0")+IFERROR(IF(Y498="",0,Y498),"0")</f>
        <v>0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0</v>
      </c>
      <c r="X500" s="390">
        <f>IFERROR(SUM(X493:X498),"0")</f>
        <v>0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1500</v>
      </c>
      <c r="X542" s="389">
        <f>IFERROR(IF(W542="",0,CEILING((W542/$H542),1)*$H542),"")</f>
        <v>1505.3999999999999</v>
      </c>
      <c r="Y542" s="36">
        <f>IFERROR(IF(X542=0,"",ROUNDUP(X542/H542,0)*0.02175),"")</f>
        <v>4.1977500000000001</v>
      </c>
      <c r="Z542" s="56"/>
      <c r="AA542" s="57"/>
      <c r="AE542" s="64"/>
      <c r="BB542" s="370" t="s">
        <v>1</v>
      </c>
      <c r="BL542" s="64">
        <f>IFERROR(W542*I542/H542,"0")</f>
        <v>1608.4615384615388</v>
      </c>
      <c r="BM542" s="64">
        <f>IFERROR(X542*I542/H542,"0")</f>
        <v>1614.2520000000002</v>
      </c>
      <c r="BN542" s="64">
        <f>IFERROR(1/J542*(W542/H542),"0")</f>
        <v>3.4340659340659343</v>
      </c>
      <c r="BO542" s="64">
        <f>IFERROR(1/J542*(X542/H542),"0")</f>
        <v>3.4464285714285712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192.30769230769232</v>
      </c>
      <c r="X547" s="390">
        <f>IFERROR(X542/H542,"0")+IFERROR(X543/H543,"0")+IFERROR(X544/H544,"0")+IFERROR(X545/H545,"0")+IFERROR(X546/H546,"0")</f>
        <v>193</v>
      </c>
      <c r="Y547" s="390">
        <f>IFERROR(IF(Y542="",0,Y542),"0")+IFERROR(IF(Y543="",0,Y543),"0")+IFERROR(IF(Y544="",0,Y544),"0")+IFERROR(IF(Y545="",0,Y545),"0")+IFERROR(IF(Y546="",0,Y546),"0")</f>
        <v>4.1977500000000001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1500</v>
      </c>
      <c r="X548" s="390">
        <f>IFERROR(SUM(X542:X546),"0")</f>
        <v>1505.3999999999999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10950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10986.599999999999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11396.884615384615</v>
      </c>
      <c r="X557" s="390">
        <f>IFERROR(SUM(BM22:BM553),"0")</f>
        <v>11435.304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18</v>
      </c>
      <c r="X558" s="38">
        <f>ROUNDUP(SUM(BO22:BO553),0)</f>
        <v>18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11846.884615384615</v>
      </c>
      <c r="X559" s="390">
        <f>GrossWeightTotalR+PalletQtyTotalR*25</f>
        <v>11885.304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877.56410256410254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881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19.161749999999998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352.8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352.8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8925.6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0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202.79999999999998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1505.3999999999999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2024-06-28T07:24:33Z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