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6,24 ПОКОМ ЗПФ Сочи\"/>
    </mc:Choice>
  </mc:AlternateContent>
  <xr:revisionPtr revIDLastSave="0" documentId="13_ncr:1_{B6563613-1015-4901-9288-3080DDA2A4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Sheet!$A$3:$AE$61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2" i="1" l="1"/>
  <c r="AB48" i="1"/>
  <c r="AB46" i="1"/>
  <c r="AB18" i="1"/>
  <c r="F34" i="1"/>
  <c r="E34" i="1"/>
  <c r="O34" i="1" s="1"/>
  <c r="P34" i="1" s="1"/>
  <c r="F43" i="1"/>
  <c r="F41" i="1"/>
  <c r="AB7" i="1"/>
  <c r="AB13" i="1"/>
  <c r="AB19" i="1"/>
  <c r="AB42" i="1"/>
  <c r="AB6" i="1"/>
  <c r="O7" i="1"/>
  <c r="S7" i="1" s="1"/>
  <c r="O8" i="1"/>
  <c r="P8" i="1" s="1"/>
  <c r="O9" i="1"/>
  <c r="P9" i="1" s="1"/>
  <c r="O10" i="1"/>
  <c r="P10" i="1" s="1"/>
  <c r="O11" i="1"/>
  <c r="P11" i="1" s="1"/>
  <c r="O12" i="1"/>
  <c r="P12" i="1" s="1"/>
  <c r="O13" i="1"/>
  <c r="S13" i="1" s="1"/>
  <c r="O14" i="1"/>
  <c r="P14" i="1" s="1"/>
  <c r="O15" i="1"/>
  <c r="P15" i="1" s="1"/>
  <c r="O16" i="1"/>
  <c r="P16" i="1" s="1"/>
  <c r="O17" i="1"/>
  <c r="O18" i="1"/>
  <c r="O19" i="1"/>
  <c r="S19" i="1" s="1"/>
  <c r="O20" i="1"/>
  <c r="P20" i="1" s="1"/>
  <c r="O21" i="1"/>
  <c r="O22" i="1"/>
  <c r="P22" i="1" s="1"/>
  <c r="O23" i="1"/>
  <c r="P23" i="1" s="1"/>
  <c r="O24" i="1"/>
  <c r="P24" i="1" s="1"/>
  <c r="O25" i="1"/>
  <c r="P25" i="1" s="1"/>
  <c r="O26" i="1"/>
  <c r="P26" i="1" s="1"/>
  <c r="O27" i="1"/>
  <c r="P27" i="1" s="1"/>
  <c r="O28" i="1"/>
  <c r="O29" i="1"/>
  <c r="O30" i="1"/>
  <c r="P30" i="1" s="1"/>
  <c r="O31" i="1"/>
  <c r="P31" i="1" s="1"/>
  <c r="O32" i="1"/>
  <c r="P32" i="1" s="1"/>
  <c r="O33" i="1"/>
  <c r="P33" i="1" s="1"/>
  <c r="O35" i="1"/>
  <c r="P35" i="1" s="1"/>
  <c r="O36" i="1"/>
  <c r="P36" i="1" s="1"/>
  <c r="O37" i="1"/>
  <c r="P37" i="1" s="1"/>
  <c r="O38" i="1"/>
  <c r="P38" i="1" s="1"/>
  <c r="O39" i="1"/>
  <c r="O40" i="1"/>
  <c r="P40" i="1" s="1"/>
  <c r="O41" i="1"/>
  <c r="O42" i="1"/>
  <c r="S42" i="1" s="1"/>
  <c r="O43" i="1"/>
  <c r="AB43" i="1" s="1"/>
  <c r="O44" i="1"/>
  <c r="P44" i="1" s="1"/>
  <c r="O45" i="1"/>
  <c r="P45" i="1" s="1"/>
  <c r="O46" i="1"/>
  <c r="O47" i="1"/>
  <c r="P47" i="1" s="1"/>
  <c r="O48" i="1"/>
  <c r="O49" i="1"/>
  <c r="P49" i="1" s="1"/>
  <c r="O50" i="1"/>
  <c r="P50" i="1" s="1"/>
  <c r="O51" i="1"/>
  <c r="O52" i="1"/>
  <c r="O53" i="1"/>
  <c r="O54" i="1"/>
  <c r="O55" i="1"/>
  <c r="P55" i="1" s="1"/>
  <c r="O56" i="1"/>
  <c r="P56" i="1" s="1"/>
  <c r="O57" i="1"/>
  <c r="P57" i="1" s="1"/>
  <c r="O58" i="1"/>
  <c r="AB58" i="1" s="1"/>
  <c r="O59" i="1"/>
  <c r="P59" i="1" s="1"/>
  <c r="O60" i="1"/>
  <c r="P60" i="1" s="1"/>
  <c r="O61" i="1"/>
  <c r="P61" i="1" s="1"/>
  <c r="O6" i="1"/>
  <c r="T6" i="1" s="1"/>
  <c r="P41" i="1" l="1"/>
  <c r="AB41" i="1" s="1"/>
  <c r="AB56" i="1"/>
  <c r="AB44" i="1"/>
  <c r="AB14" i="1"/>
  <c r="AB34" i="1"/>
  <c r="AB54" i="1"/>
  <c r="AB50" i="1"/>
  <c r="AB60" i="1"/>
  <c r="AB16" i="1"/>
  <c r="AB61" i="1"/>
  <c r="AB59" i="1"/>
  <c r="AB57" i="1"/>
  <c r="AB55" i="1"/>
  <c r="AB53" i="1"/>
  <c r="AB51" i="1"/>
  <c r="AB49" i="1"/>
  <c r="AB47" i="1"/>
  <c r="AB45" i="1"/>
  <c r="AB39" i="1"/>
  <c r="AB37" i="1"/>
  <c r="AB35" i="1"/>
  <c r="AB33" i="1"/>
  <c r="AB31" i="1"/>
  <c r="AB29" i="1"/>
  <c r="AB27" i="1"/>
  <c r="AB25" i="1"/>
  <c r="AB23" i="1"/>
  <c r="AB21" i="1"/>
  <c r="AB17" i="1"/>
  <c r="AB15" i="1"/>
  <c r="AB11" i="1"/>
  <c r="AB9" i="1"/>
  <c r="AB8" i="1"/>
  <c r="AB10" i="1"/>
  <c r="AB12" i="1"/>
  <c r="AB20" i="1"/>
  <c r="AB22" i="1"/>
  <c r="AB24" i="1"/>
  <c r="AB26" i="1"/>
  <c r="AB28" i="1"/>
  <c r="AB30" i="1"/>
  <c r="AB32" i="1"/>
  <c r="AB36" i="1"/>
  <c r="AB38" i="1"/>
  <c r="AB40" i="1"/>
  <c r="S58" i="1"/>
  <c r="S52" i="1"/>
  <c r="S48" i="1"/>
  <c r="S46" i="1"/>
  <c r="S18" i="1"/>
  <c r="T53" i="1"/>
  <c r="T33" i="1"/>
  <c r="T17" i="1"/>
  <c r="T61" i="1"/>
  <c r="T45" i="1"/>
  <c r="T25" i="1"/>
  <c r="T9" i="1"/>
  <c r="S43" i="1"/>
  <c r="T57" i="1"/>
  <c r="T49" i="1"/>
  <c r="T37" i="1"/>
  <c r="T29" i="1"/>
  <c r="T21" i="1"/>
  <c r="T13" i="1"/>
  <c r="T41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S6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14" i="1" l="1"/>
  <c r="S44" i="1"/>
  <c r="S56" i="1"/>
  <c r="S54" i="1"/>
  <c r="S34" i="1"/>
  <c r="S50" i="1"/>
  <c r="S16" i="1"/>
  <c r="S60" i="1"/>
  <c r="S41" i="1"/>
  <c r="AB5" i="1"/>
  <c r="S10" i="1"/>
  <c r="S24" i="1"/>
  <c r="S32" i="1"/>
  <c r="P5" i="1"/>
  <c r="S20" i="1"/>
  <c r="S28" i="1"/>
  <c r="S38" i="1"/>
  <c r="S8" i="1"/>
  <c r="S12" i="1"/>
  <c r="S22" i="1"/>
  <c r="S26" i="1"/>
  <c r="S30" i="1"/>
  <c r="S36" i="1"/>
  <c r="S40" i="1"/>
  <c r="S9" i="1"/>
  <c r="S11" i="1"/>
  <c r="S15" i="1"/>
  <c r="S17" i="1"/>
  <c r="S21" i="1"/>
  <c r="S23" i="1"/>
  <c r="S25" i="1"/>
  <c r="S27" i="1"/>
  <c r="S29" i="1"/>
  <c r="S31" i="1"/>
  <c r="S33" i="1"/>
  <c r="S35" i="1"/>
  <c r="S37" i="1"/>
  <c r="S39" i="1"/>
  <c r="S45" i="1"/>
  <c r="S47" i="1"/>
  <c r="S49" i="1"/>
  <c r="S51" i="1"/>
  <c r="S53" i="1"/>
  <c r="S55" i="1"/>
  <c r="S57" i="1"/>
  <c r="S59" i="1"/>
  <c r="S61" i="1"/>
  <c r="K5" i="1"/>
</calcChain>
</file>

<file path=xl/sharedStrings.xml><?xml version="1.0" encoding="utf-8"?>
<sst xmlns="http://schemas.openxmlformats.org/spreadsheetml/2006/main" count="166" uniqueCount="100">
  <si>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</si>
  <si>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</si>
  <si>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</si>
  <si>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</si>
  <si>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</si>
  <si>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</si>
  <si>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</si>
  <si>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</si>
  <si>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</si>
  <si>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</si>
  <si>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</si>
  <si>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</si>
  <si>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</si>
  <si>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</si>
  <si>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</si>
  <si>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</si>
  <si>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</si>
  <si>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</si>
  <si>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</si>
  <si>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</si>
  <si>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</si>
  <si>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</si>
  <si>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</si>
  <si>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</si>
  <si>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</si>
  <si>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</si>
  <si>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 в дороге</t>
  </si>
  <si>
    <t>24,06,</t>
  </si>
  <si>
    <t>10,06,</t>
  </si>
  <si>
    <t>03,06,</t>
  </si>
  <si>
    <t>20,05,</t>
  </si>
  <si>
    <t>01,05,</t>
  </si>
  <si>
    <t>29,03,</t>
  </si>
  <si>
    <t>01,03,</t>
  </si>
  <si>
    <t>БОНУС_Пельмени Бульмени с говядиной и свининой Горячая штучка 0,43  ПОКОМ</t>
  </si>
  <si>
    <t>шт</t>
  </si>
  <si>
    <t>БОНУС_Пельмени Отборные из свинины и говядины 0,9 кг ТМ Стародворье ТС Медвежье ушко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</si>
  <si>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</si>
  <si>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</si>
  <si>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</si>
  <si>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</si>
  <si>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</si>
  <si>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</si>
  <si>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кг</t>
  </si>
  <si>
    <t>нет потребности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</si>
  <si>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</si>
  <si>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</si>
  <si>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ЖАР-мени ВЕС ТМ Зареченские  ПОКОМ</t>
  </si>
  <si>
    <t>Жар-боллы с курочкой и сыром, ВЕС  ПОКОМ</t>
  </si>
  <si>
    <t>Жар-ладушки с мясом. ВЕС  ПОКОМ</t>
  </si>
  <si>
    <t>необходимо увеличить продажи</t>
  </si>
  <si>
    <t>Жар-ладушки с яблоком и грушей, 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</si>
  <si>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</si>
  <si>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</si>
  <si>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необходимо увеличить продажи!!! Уже писал 01,03,24, 29,03,24, 01,05,24, 21,05,24, 03,06,24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</si>
  <si>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</si>
  <si>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</si>
  <si>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</si>
  <si>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</si>
  <si>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</si>
  <si>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</si>
  <si>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п/ф ВЕС ПОКОМ</t>
  </si>
  <si>
    <t>Пекерсы с индейкой в сливочном соусе ТМ Горячая штучка 0,25 кг зам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</si>
  <si>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</si>
  <si>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</si>
  <si>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</si>
  <si>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</si>
  <si>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</si>
  <si>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</si>
  <si>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</si>
  <si>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</si>
  <si>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Медвежьи ушки с фермерскими сливками 0,4 кг. ТМ Стародворье ПОКОМ</t>
  </si>
  <si>
    <t>новинка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</si>
  <si>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</si>
  <si>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</si>
  <si>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ТМ Стародворье фоупак равиоли 0,7 кг  ПОКОМ</t>
  </si>
  <si>
    <t>Пельмени Мясорубские с рубленой грудинкой ТМ Стародворье флоупак  0,7 кг. ПОКОМ</t>
  </si>
  <si>
    <t>дубль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</si>
  <si>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</si>
  <si>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</si>
  <si>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</si>
  <si>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</si>
  <si>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</si>
  <si>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</si>
  <si>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</si>
  <si>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</si>
  <si>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</si>
  <si>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</si>
  <si>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Чебупай брауни ТМ Горячая штучка 0,2 кг.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</si>
  <si>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</si>
  <si>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</si>
  <si>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</si>
  <si>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</si>
  <si>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</si>
  <si>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</si>
  <si>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</si>
  <si>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Чебуречище ТМ Горячая штучка .0,14 кг зам. ПОКОМ</t>
  </si>
  <si>
    <t>ПОЧЕМУ минус? С чем пересорт?</t>
  </si>
  <si>
    <t>необходимо увеличить продажи!!! Уже писал начиная с марта месяца</t>
  </si>
  <si>
    <t>необходимо увеличить продажи!!!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</si>
</sst>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5" fontId="1" fillId="4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  <xf numFmtId="164" fontId="6" fillId="6" borderId="1" xfId="1" applyNumberFormat="1" applyFon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16" sqref="R16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.85546875" style="8" customWidth="1"/>
    <col min="8" max="8" width="5.85546875" customWidth="1"/>
    <col min="9" max="9" width="1" customWidth="1"/>
    <col min="10" max="11" width="6.140625" customWidth="1"/>
    <col min="12" max="14" width="0.5703125" customWidth="1"/>
    <col min="15" max="15" width="6.140625" customWidth="1"/>
    <col min="16" max="16" width="6.7109375" customWidth="1"/>
    <col min="17" max="17" width="6.140625" customWidth="1"/>
    <col min="18" max="18" width="20.7109375" customWidth="1"/>
    <col min="19" max="19" width="5.7109375" customWidth="1"/>
    <col min="20" max="20" width="5.140625" customWidth="1"/>
    <col min="21" max="26" width="5.7109375" customWidth="1"/>
    <col min="27" max="27" width="49.85546875" customWidth="1"/>
    <col min="28" max="28" width="8" customWidth="1"/>
    <col min="29" max="29" width="8" style="8" customWidth="1"/>
    <col min="30" max="30" width="8" style="12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9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0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 t="s">
        <v>33</v>
      </c>
      <c r="AA4" s="1"/>
      <c r="AB4" s="1"/>
      <c r="AC4" s="6"/>
      <c r="AD4" s="9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8750.8000000000011</v>
      </c>
      <c r="F5" s="4">
        <f>SUM(F6:F500)</f>
        <v>11650.4</v>
      </c>
      <c r="G5" s="6"/>
      <c r="H5" s="1"/>
      <c r="I5" s="1"/>
      <c r="J5" s="4">
        <f t="shared" ref="J5:Q5" si="0">SUM(J6:J500)</f>
        <v>8951.3000000000011</v>
      </c>
      <c r="K5" s="4">
        <f t="shared" si="0"/>
        <v>-200.5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1750.1600000000003</v>
      </c>
      <c r="P5" s="4">
        <f t="shared" si="0"/>
        <v>16357.340000000002</v>
      </c>
      <c r="Q5" s="4">
        <f t="shared" si="0"/>
        <v>0</v>
      </c>
      <c r="R5" s="1"/>
      <c r="S5" s="1"/>
      <c r="T5" s="1"/>
      <c r="U5" s="4">
        <f t="shared" ref="U5:Z5" si="1">SUM(U6:U500)</f>
        <v>885.5</v>
      </c>
      <c r="V5" s="4">
        <f t="shared" si="1"/>
        <v>706.36000000000013</v>
      </c>
      <c r="W5" s="4">
        <f t="shared" si="1"/>
        <v>1552.3200000000002</v>
      </c>
      <c r="X5" s="4">
        <f t="shared" si="1"/>
        <v>725.73199999999997</v>
      </c>
      <c r="Y5" s="4">
        <f t="shared" si="1"/>
        <v>670.85599999999999</v>
      </c>
      <c r="Z5" s="4">
        <f t="shared" si="1"/>
        <v>854.2560000000002</v>
      </c>
      <c r="AA5" s="1"/>
      <c r="AB5" s="4">
        <f>SUM(AB6:AB500)</f>
        <v>6476.4259999999995</v>
      </c>
      <c r="AC5" s="6"/>
      <c r="AD5" s="11">
        <f>SUM(AD6:AD500)</f>
        <v>0</v>
      </c>
      <c r="AE5" s="4">
        <f>SUM(AE6:AE500)</f>
        <v>0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23" t="s">
        <v>34</v>
      </c>
      <c r="B6" s="1" t="s">
        <v>35</v>
      </c>
      <c r="C6" s="1">
        <v>-60</v>
      </c>
      <c r="D6" s="1">
        <v>1</v>
      </c>
      <c r="E6" s="22">
        <v>10</v>
      </c>
      <c r="F6" s="22">
        <v>-69</v>
      </c>
      <c r="G6" s="6">
        <v>0</v>
      </c>
      <c r="H6" s="1" t="e">
        <v>#N/A</v>
      </c>
      <c r="I6" s="1"/>
      <c r="J6" s="1">
        <v>10</v>
      </c>
      <c r="K6" s="1">
        <f t="shared" ref="K6:K37" si="2">E6-J6</f>
        <v>0</v>
      </c>
      <c r="L6" s="1"/>
      <c r="M6" s="1"/>
      <c r="N6" s="1"/>
      <c r="O6" s="1">
        <f>E6/5</f>
        <v>2</v>
      </c>
      <c r="P6" s="5"/>
      <c r="Q6" s="5"/>
      <c r="R6" s="1"/>
      <c r="S6" s="1">
        <f>(F6+P6)/O6</f>
        <v>-34.5</v>
      </c>
      <c r="T6" s="1">
        <f>F6/O6</f>
        <v>-34.5</v>
      </c>
      <c r="U6" s="1">
        <v>3.6</v>
      </c>
      <c r="V6" s="1">
        <v>1.2</v>
      </c>
      <c r="W6" s="1">
        <v>2.4</v>
      </c>
      <c r="X6" s="1">
        <v>0.8</v>
      </c>
      <c r="Y6" s="1">
        <v>1</v>
      </c>
      <c r="Z6" s="1">
        <v>4</v>
      </c>
      <c r="AA6" s="1"/>
      <c r="AB6" s="1">
        <f>P6*G6</f>
        <v>0</v>
      </c>
      <c r="AC6" s="6">
        <v>0</v>
      </c>
      <c r="AD6" s="9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23" t="s">
        <v>36</v>
      </c>
      <c r="B7" s="1" t="s">
        <v>35</v>
      </c>
      <c r="C7" s="1">
        <v>-2</v>
      </c>
      <c r="D7" s="1"/>
      <c r="E7" s="1"/>
      <c r="F7" s="22">
        <v>-2</v>
      </c>
      <c r="G7" s="6">
        <v>0</v>
      </c>
      <c r="H7" s="1" t="e">
        <v>#N/A</v>
      </c>
      <c r="I7" s="1"/>
      <c r="J7" s="1"/>
      <c r="K7" s="1">
        <f t="shared" si="2"/>
        <v>0</v>
      </c>
      <c r="L7" s="1"/>
      <c r="M7" s="1"/>
      <c r="N7" s="1"/>
      <c r="O7" s="1">
        <f t="shared" ref="O7:O61" si="3">E7/5</f>
        <v>0</v>
      </c>
      <c r="P7" s="5"/>
      <c r="Q7" s="5"/>
      <c r="R7" s="1"/>
      <c r="S7" s="1" t="e">
        <f t="shared" ref="S7:S61" si="4">(F7+P7)/O7</f>
        <v>#DIV/0!</v>
      </c>
      <c r="T7" s="1" t="e">
        <f t="shared" ref="T7:T61" si="5">F7/O7</f>
        <v>#DIV/0!</v>
      </c>
      <c r="U7" s="1">
        <v>0</v>
      </c>
      <c r="V7" s="1">
        <v>0</v>
      </c>
      <c r="W7" s="1">
        <v>0</v>
      </c>
      <c r="X7" s="1">
        <v>5.2</v>
      </c>
      <c r="Y7" s="1">
        <v>2.8</v>
      </c>
      <c r="Z7" s="1">
        <v>5</v>
      </c>
      <c r="AA7" s="1"/>
      <c r="AB7" s="1">
        <f t="shared" ref="AB7:AB61" si="6">P7*G7</f>
        <v>0</v>
      </c>
      <c r="AC7" s="6">
        <v>0</v>
      </c>
      <c r="AD7" s="9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35</v>
      </c>
      <c r="C8" s="1">
        <v>27</v>
      </c>
      <c r="D8" s="1">
        <v>2</v>
      </c>
      <c r="E8" s="1">
        <v>133</v>
      </c>
      <c r="F8" s="1">
        <v>-106</v>
      </c>
      <c r="G8" s="6">
        <v>0.3</v>
      </c>
      <c r="H8" s="1">
        <v>180</v>
      </c>
      <c r="I8" s="1"/>
      <c r="J8" s="1">
        <v>179</v>
      </c>
      <c r="K8" s="1">
        <f t="shared" si="2"/>
        <v>-46</v>
      </c>
      <c r="L8" s="1"/>
      <c r="M8" s="1"/>
      <c r="N8" s="1"/>
      <c r="O8" s="1">
        <f t="shared" si="3"/>
        <v>26.6</v>
      </c>
      <c r="P8" s="5">
        <f>12*O8-F8</f>
        <v>425.20000000000005</v>
      </c>
      <c r="Q8" s="5"/>
      <c r="R8" s="1"/>
      <c r="S8" s="1">
        <f t="shared" si="4"/>
        <v>12.000000000000002</v>
      </c>
      <c r="T8" s="1">
        <f t="shared" si="5"/>
        <v>-3.9849624060150375</v>
      </c>
      <c r="U8" s="1">
        <v>6.2</v>
      </c>
      <c r="V8" s="1">
        <v>9.8000000000000007</v>
      </c>
      <c r="W8" s="1">
        <v>35</v>
      </c>
      <c r="X8" s="1">
        <v>11.4</v>
      </c>
      <c r="Y8" s="1">
        <v>7.6</v>
      </c>
      <c r="Z8" s="1">
        <v>22.2</v>
      </c>
      <c r="AA8" s="24" t="s">
        <v>97</v>
      </c>
      <c r="AB8" s="1">
        <f t="shared" si="6"/>
        <v>127.56</v>
      </c>
      <c r="AC8" s="6">
        <v>12</v>
      </c>
      <c r="AD8" s="9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35</v>
      </c>
      <c r="C9" s="1">
        <v>222</v>
      </c>
      <c r="D9" s="1">
        <v>5</v>
      </c>
      <c r="E9" s="1">
        <v>247</v>
      </c>
      <c r="F9" s="1">
        <v>-25</v>
      </c>
      <c r="G9" s="6">
        <v>0.3</v>
      </c>
      <c r="H9" s="1">
        <v>180</v>
      </c>
      <c r="I9" s="1"/>
      <c r="J9" s="1">
        <v>288</v>
      </c>
      <c r="K9" s="1">
        <f t="shared" si="2"/>
        <v>-41</v>
      </c>
      <c r="L9" s="1"/>
      <c r="M9" s="1"/>
      <c r="N9" s="1"/>
      <c r="O9" s="1">
        <f t="shared" si="3"/>
        <v>49.4</v>
      </c>
      <c r="P9" s="5">
        <f>12*O9-F9</f>
        <v>617.79999999999995</v>
      </c>
      <c r="Q9" s="5"/>
      <c r="R9" s="1"/>
      <c r="S9" s="1">
        <f t="shared" si="4"/>
        <v>12</v>
      </c>
      <c r="T9" s="1">
        <f t="shared" si="5"/>
        <v>-0.50607287449392713</v>
      </c>
      <c r="U9" s="1">
        <v>15.8</v>
      </c>
      <c r="V9" s="1">
        <v>12.4</v>
      </c>
      <c r="W9" s="1">
        <v>44.4</v>
      </c>
      <c r="X9" s="1">
        <v>13.6</v>
      </c>
      <c r="Y9" s="1">
        <v>15.2</v>
      </c>
      <c r="Z9" s="1">
        <v>36.6</v>
      </c>
      <c r="AA9" s="24" t="s">
        <v>97</v>
      </c>
      <c r="AB9" s="1">
        <f t="shared" si="6"/>
        <v>185.33999999999997</v>
      </c>
      <c r="AC9" s="6">
        <v>12</v>
      </c>
      <c r="AD9" s="9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35</v>
      </c>
      <c r="C10" s="1">
        <v>497</v>
      </c>
      <c r="D10" s="1">
        <v>10</v>
      </c>
      <c r="E10" s="1">
        <v>450</v>
      </c>
      <c r="F10" s="1">
        <v>47</v>
      </c>
      <c r="G10" s="6">
        <v>0.3</v>
      </c>
      <c r="H10" s="1">
        <v>180</v>
      </c>
      <c r="I10" s="1"/>
      <c r="J10" s="1">
        <v>449</v>
      </c>
      <c r="K10" s="1">
        <f t="shared" si="2"/>
        <v>1</v>
      </c>
      <c r="L10" s="1"/>
      <c r="M10" s="1"/>
      <c r="N10" s="1"/>
      <c r="O10" s="1">
        <f t="shared" si="3"/>
        <v>90</v>
      </c>
      <c r="P10" s="5">
        <f>14*O10-F10</f>
        <v>1213</v>
      </c>
      <c r="Q10" s="5"/>
      <c r="R10" s="1"/>
      <c r="S10" s="1">
        <f t="shared" si="4"/>
        <v>14</v>
      </c>
      <c r="T10" s="1">
        <f t="shared" si="5"/>
        <v>0.52222222222222225</v>
      </c>
      <c r="U10" s="1">
        <v>22.8</v>
      </c>
      <c r="V10" s="1">
        <v>17.2</v>
      </c>
      <c r="W10" s="1">
        <v>57</v>
      </c>
      <c r="X10" s="1">
        <v>23.2</v>
      </c>
      <c r="Y10" s="1">
        <v>16.399999999999999</v>
      </c>
      <c r="Z10" s="1">
        <v>25.6</v>
      </c>
      <c r="AA10" s="1"/>
      <c r="AB10" s="1">
        <f t="shared" si="6"/>
        <v>363.9</v>
      </c>
      <c r="AC10" s="6">
        <v>12</v>
      </c>
      <c r="AD10" s="9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35</v>
      </c>
      <c r="C11" s="1">
        <v>27</v>
      </c>
      <c r="D11" s="1"/>
      <c r="E11" s="1">
        <v>16</v>
      </c>
      <c r="F11" s="1">
        <v>11</v>
      </c>
      <c r="G11" s="6">
        <v>0.3</v>
      </c>
      <c r="H11" s="1">
        <v>180</v>
      </c>
      <c r="I11" s="1"/>
      <c r="J11" s="1">
        <v>59</v>
      </c>
      <c r="K11" s="1">
        <f t="shared" si="2"/>
        <v>-43</v>
      </c>
      <c r="L11" s="1"/>
      <c r="M11" s="1"/>
      <c r="N11" s="1"/>
      <c r="O11" s="1">
        <f t="shared" si="3"/>
        <v>3.2</v>
      </c>
      <c r="P11" s="5">
        <f>16*O11-F11</f>
        <v>40.200000000000003</v>
      </c>
      <c r="Q11" s="5"/>
      <c r="R11" s="1"/>
      <c r="S11" s="1">
        <f t="shared" si="4"/>
        <v>16</v>
      </c>
      <c r="T11" s="1">
        <f t="shared" si="5"/>
        <v>3.4375</v>
      </c>
      <c r="U11" s="1">
        <v>10.199999999999999</v>
      </c>
      <c r="V11" s="1">
        <v>7.2</v>
      </c>
      <c r="W11" s="1">
        <v>7.2</v>
      </c>
      <c r="X11" s="1">
        <v>5.8</v>
      </c>
      <c r="Y11" s="1">
        <v>2.8</v>
      </c>
      <c r="Z11" s="1">
        <v>5</v>
      </c>
      <c r="AA11" s="1"/>
      <c r="AB11" s="1">
        <f t="shared" si="6"/>
        <v>12.06</v>
      </c>
      <c r="AC11" s="6">
        <v>12</v>
      </c>
      <c r="AD11" s="9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35</v>
      </c>
      <c r="C12" s="1">
        <v>518</v>
      </c>
      <c r="D12" s="1">
        <v>6</v>
      </c>
      <c r="E12" s="1">
        <v>431</v>
      </c>
      <c r="F12" s="1">
        <v>87</v>
      </c>
      <c r="G12" s="6">
        <v>0.3</v>
      </c>
      <c r="H12" s="1">
        <v>180</v>
      </c>
      <c r="I12" s="1"/>
      <c r="J12" s="1">
        <v>426</v>
      </c>
      <c r="K12" s="1">
        <f t="shared" si="2"/>
        <v>5</v>
      </c>
      <c r="L12" s="1"/>
      <c r="M12" s="1"/>
      <c r="N12" s="1"/>
      <c r="O12" s="1">
        <f t="shared" si="3"/>
        <v>86.2</v>
      </c>
      <c r="P12" s="5">
        <f>14*O12-F12</f>
        <v>1119.8</v>
      </c>
      <c r="Q12" s="5"/>
      <c r="R12" s="1"/>
      <c r="S12" s="1">
        <f t="shared" si="4"/>
        <v>13.999999999999998</v>
      </c>
      <c r="T12" s="1">
        <f t="shared" si="5"/>
        <v>1.0092807424593968</v>
      </c>
      <c r="U12" s="1">
        <v>25.4</v>
      </c>
      <c r="V12" s="1">
        <v>23.4</v>
      </c>
      <c r="W12" s="1">
        <v>58.2</v>
      </c>
      <c r="X12" s="1">
        <v>24</v>
      </c>
      <c r="Y12" s="1">
        <v>25.6</v>
      </c>
      <c r="Z12" s="1">
        <v>36.4</v>
      </c>
      <c r="AA12" s="1"/>
      <c r="AB12" s="1">
        <f t="shared" si="6"/>
        <v>335.94</v>
      </c>
      <c r="AC12" s="6">
        <v>12</v>
      </c>
      <c r="AD12" s="9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7" t="s">
        <v>42</v>
      </c>
      <c r="B13" s="17" t="s">
        <v>43</v>
      </c>
      <c r="C13" s="17"/>
      <c r="D13" s="17"/>
      <c r="E13" s="17"/>
      <c r="F13" s="17"/>
      <c r="G13" s="18">
        <v>0</v>
      </c>
      <c r="H13" s="17">
        <v>180</v>
      </c>
      <c r="I13" s="17"/>
      <c r="J13" s="17"/>
      <c r="K13" s="17">
        <f t="shared" si="2"/>
        <v>0</v>
      </c>
      <c r="L13" s="17"/>
      <c r="M13" s="17"/>
      <c r="N13" s="17"/>
      <c r="O13" s="17">
        <f t="shared" si="3"/>
        <v>0</v>
      </c>
      <c r="P13" s="19"/>
      <c r="Q13" s="19"/>
      <c r="R13" s="17"/>
      <c r="S13" s="17" t="e">
        <f t="shared" si="4"/>
        <v>#DIV/0!</v>
      </c>
      <c r="T13" s="17" t="e">
        <f t="shared" si="5"/>
        <v>#DIV/0!</v>
      </c>
      <c r="U13" s="17">
        <v>0</v>
      </c>
      <c r="V13" s="17">
        <v>0</v>
      </c>
      <c r="W13" s="17">
        <v>0</v>
      </c>
      <c r="X13" s="17">
        <v>1.792</v>
      </c>
      <c r="Y13" s="17">
        <v>0.89600000000000013</v>
      </c>
      <c r="Z13" s="17">
        <v>1.4359999999999999</v>
      </c>
      <c r="AA13" s="17" t="s">
        <v>44</v>
      </c>
      <c r="AB13" s="17">
        <f t="shared" si="6"/>
        <v>0</v>
      </c>
      <c r="AC13" s="18">
        <v>2.2400000000000002</v>
      </c>
      <c r="AD13" s="20"/>
      <c r="AE13" s="17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35</v>
      </c>
      <c r="C14" s="1">
        <v>728</v>
      </c>
      <c r="D14" s="1"/>
      <c r="E14" s="1">
        <v>216</v>
      </c>
      <c r="F14" s="1">
        <v>512</v>
      </c>
      <c r="G14" s="6">
        <v>0.09</v>
      </c>
      <c r="H14" s="1">
        <v>180</v>
      </c>
      <c r="I14" s="1"/>
      <c r="J14" s="1">
        <v>216</v>
      </c>
      <c r="K14" s="1">
        <f t="shared" si="2"/>
        <v>0</v>
      </c>
      <c r="L14" s="1"/>
      <c r="M14" s="1"/>
      <c r="N14" s="1"/>
      <c r="O14" s="1">
        <f t="shared" si="3"/>
        <v>43.2</v>
      </c>
      <c r="P14" s="5">
        <f>17*O14-F14</f>
        <v>222.40000000000009</v>
      </c>
      <c r="Q14" s="5"/>
      <c r="R14" s="1"/>
      <c r="S14" s="1">
        <f t="shared" si="4"/>
        <v>17</v>
      </c>
      <c r="T14" s="1">
        <f t="shared" si="5"/>
        <v>11.851851851851851</v>
      </c>
      <c r="U14" s="1">
        <v>51.2</v>
      </c>
      <c r="V14" s="1">
        <v>55</v>
      </c>
      <c r="W14" s="1">
        <v>56.2</v>
      </c>
      <c r="X14" s="1">
        <v>2</v>
      </c>
      <c r="Y14" s="1">
        <v>30.8</v>
      </c>
      <c r="Z14" s="1">
        <v>0</v>
      </c>
      <c r="AA14" s="1"/>
      <c r="AB14" s="1">
        <f t="shared" si="6"/>
        <v>20.016000000000009</v>
      </c>
      <c r="AC14" s="6">
        <v>24</v>
      </c>
      <c r="AD14" s="9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35</v>
      </c>
      <c r="C15" s="1">
        <v>255</v>
      </c>
      <c r="D15" s="1">
        <v>15</v>
      </c>
      <c r="E15" s="1">
        <v>66</v>
      </c>
      <c r="F15" s="1">
        <v>189</v>
      </c>
      <c r="G15" s="6">
        <v>0.36</v>
      </c>
      <c r="H15" s="1">
        <v>180</v>
      </c>
      <c r="I15" s="1"/>
      <c r="J15" s="1">
        <v>81</v>
      </c>
      <c r="K15" s="1">
        <f t="shared" si="2"/>
        <v>-15</v>
      </c>
      <c r="L15" s="1"/>
      <c r="M15" s="1"/>
      <c r="N15" s="1"/>
      <c r="O15" s="1">
        <f t="shared" si="3"/>
        <v>13.2</v>
      </c>
      <c r="P15" s="5">
        <f>17*O15-F15</f>
        <v>35.399999999999977</v>
      </c>
      <c r="Q15" s="5"/>
      <c r="R15" s="1"/>
      <c r="S15" s="1">
        <f t="shared" si="4"/>
        <v>17</v>
      </c>
      <c r="T15" s="1">
        <f t="shared" si="5"/>
        <v>14.318181818181818</v>
      </c>
      <c r="U15" s="1">
        <v>11.4</v>
      </c>
      <c r="V15" s="1">
        <v>5.4</v>
      </c>
      <c r="W15" s="1">
        <v>13.6</v>
      </c>
      <c r="X15" s="1">
        <v>3</v>
      </c>
      <c r="Y15" s="1">
        <v>3</v>
      </c>
      <c r="Z15" s="1">
        <v>2.6</v>
      </c>
      <c r="AA15" s="1"/>
      <c r="AB15" s="1">
        <f t="shared" si="6"/>
        <v>12.743999999999991</v>
      </c>
      <c r="AC15" s="6">
        <v>10</v>
      </c>
      <c r="AD15" s="9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43</v>
      </c>
      <c r="C16" s="1">
        <v>13.5</v>
      </c>
      <c r="D16" s="1"/>
      <c r="E16" s="1">
        <v>11</v>
      </c>
      <c r="F16" s="1">
        <v>2.5</v>
      </c>
      <c r="G16" s="6">
        <v>1</v>
      </c>
      <c r="H16" s="1">
        <v>180</v>
      </c>
      <c r="I16" s="1"/>
      <c r="J16" s="1">
        <v>19</v>
      </c>
      <c r="K16" s="1">
        <f t="shared" si="2"/>
        <v>-8</v>
      </c>
      <c r="L16" s="1"/>
      <c r="M16" s="1"/>
      <c r="N16" s="1"/>
      <c r="O16" s="1">
        <f t="shared" si="3"/>
        <v>2.2000000000000002</v>
      </c>
      <c r="P16" s="5">
        <f>14*O16-F16</f>
        <v>28.300000000000004</v>
      </c>
      <c r="Q16" s="5"/>
      <c r="R16" s="1"/>
      <c r="S16" s="1">
        <f t="shared" si="4"/>
        <v>14</v>
      </c>
      <c r="T16" s="1">
        <f t="shared" si="5"/>
        <v>1.1363636363636362</v>
      </c>
      <c r="U16" s="1">
        <v>3.3</v>
      </c>
      <c r="V16" s="1">
        <v>3.3</v>
      </c>
      <c r="W16" s="1">
        <v>2.2000000000000002</v>
      </c>
      <c r="X16" s="1">
        <v>4.3</v>
      </c>
      <c r="Y16" s="1">
        <v>2.2000000000000002</v>
      </c>
      <c r="Z16" s="1">
        <v>4.4000000000000004</v>
      </c>
      <c r="AA16" s="1"/>
      <c r="AB16" s="1">
        <f t="shared" si="6"/>
        <v>28.300000000000004</v>
      </c>
      <c r="AC16" s="6">
        <v>5.5</v>
      </c>
      <c r="AD16" s="9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6" t="s">
        <v>48</v>
      </c>
      <c r="B17" s="1" t="s">
        <v>43</v>
      </c>
      <c r="C17" s="1"/>
      <c r="D17" s="1"/>
      <c r="E17" s="1"/>
      <c r="F17" s="1"/>
      <c r="G17" s="6">
        <v>1</v>
      </c>
      <c r="H17" s="1">
        <v>180</v>
      </c>
      <c r="I17" s="1"/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>
        <v>30</v>
      </c>
      <c r="Q17" s="5"/>
      <c r="R17" s="1"/>
      <c r="S17" s="1" t="e">
        <f t="shared" si="4"/>
        <v>#DIV/0!</v>
      </c>
      <c r="T17" s="1" t="e">
        <f t="shared" si="5"/>
        <v>#DIV/0!</v>
      </c>
      <c r="U17" s="1">
        <v>0</v>
      </c>
      <c r="V17" s="1">
        <v>0</v>
      </c>
      <c r="W17" s="1">
        <v>0.6</v>
      </c>
      <c r="X17" s="1">
        <v>1.2</v>
      </c>
      <c r="Y17" s="1">
        <v>1.2</v>
      </c>
      <c r="Z17" s="1">
        <v>0.6</v>
      </c>
      <c r="AA17" s="1"/>
      <c r="AB17" s="1">
        <f t="shared" si="6"/>
        <v>30</v>
      </c>
      <c r="AC17" s="6">
        <v>3</v>
      </c>
      <c r="AD17" s="9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49</v>
      </c>
      <c r="B18" s="1" t="s">
        <v>43</v>
      </c>
      <c r="C18" s="1">
        <v>77.7</v>
      </c>
      <c r="D18" s="1"/>
      <c r="E18" s="1">
        <v>11.1</v>
      </c>
      <c r="F18" s="1">
        <v>66.599999999999994</v>
      </c>
      <c r="G18" s="6">
        <v>1</v>
      </c>
      <c r="H18" s="1">
        <v>180</v>
      </c>
      <c r="I18" s="1"/>
      <c r="J18" s="1">
        <v>11.1</v>
      </c>
      <c r="K18" s="1">
        <f t="shared" si="2"/>
        <v>0</v>
      </c>
      <c r="L18" s="1"/>
      <c r="M18" s="1"/>
      <c r="N18" s="1"/>
      <c r="O18" s="1">
        <f t="shared" si="3"/>
        <v>2.2199999999999998</v>
      </c>
      <c r="P18" s="5"/>
      <c r="Q18" s="5"/>
      <c r="R18" s="1"/>
      <c r="S18" s="1">
        <f t="shared" si="4"/>
        <v>30</v>
      </c>
      <c r="T18" s="1">
        <f t="shared" si="5"/>
        <v>30</v>
      </c>
      <c r="U18" s="1">
        <v>0</v>
      </c>
      <c r="V18" s="1">
        <v>1.48</v>
      </c>
      <c r="W18" s="1">
        <v>3.7</v>
      </c>
      <c r="X18" s="1">
        <v>0.74</v>
      </c>
      <c r="Y18" s="1">
        <v>0.74</v>
      </c>
      <c r="Z18" s="1">
        <v>2.2200000000000002</v>
      </c>
      <c r="AA18" s="21" t="s">
        <v>50</v>
      </c>
      <c r="AB18" s="1">
        <f t="shared" si="6"/>
        <v>0</v>
      </c>
      <c r="AC18" s="6">
        <v>3.7</v>
      </c>
      <c r="AD18" s="9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51</v>
      </c>
      <c r="B19" s="17" t="s">
        <v>43</v>
      </c>
      <c r="C19" s="17"/>
      <c r="D19" s="17"/>
      <c r="E19" s="17"/>
      <c r="F19" s="17"/>
      <c r="G19" s="18">
        <v>0</v>
      </c>
      <c r="H19" s="17">
        <v>180</v>
      </c>
      <c r="I19" s="17"/>
      <c r="J19" s="17"/>
      <c r="K19" s="17">
        <f t="shared" si="2"/>
        <v>0</v>
      </c>
      <c r="L19" s="17"/>
      <c r="M19" s="17"/>
      <c r="N19" s="17"/>
      <c r="O19" s="17">
        <f t="shared" si="3"/>
        <v>0</v>
      </c>
      <c r="P19" s="19"/>
      <c r="Q19" s="19"/>
      <c r="R19" s="17"/>
      <c r="S19" s="17" t="e">
        <f t="shared" si="4"/>
        <v>#DIV/0!</v>
      </c>
      <c r="T19" s="17" t="e">
        <f t="shared" si="5"/>
        <v>#DIV/0!</v>
      </c>
      <c r="U19" s="17">
        <v>0</v>
      </c>
      <c r="V19" s="17">
        <v>0</v>
      </c>
      <c r="W19" s="17">
        <v>0</v>
      </c>
      <c r="X19" s="17">
        <v>0.74</v>
      </c>
      <c r="Y19" s="17">
        <v>0</v>
      </c>
      <c r="Z19" s="17">
        <v>0</v>
      </c>
      <c r="AA19" s="17" t="s">
        <v>44</v>
      </c>
      <c r="AB19" s="17">
        <f t="shared" si="6"/>
        <v>0</v>
      </c>
      <c r="AC19" s="18">
        <v>3.7</v>
      </c>
      <c r="AD19" s="20"/>
      <c r="AE19" s="17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26" t="s">
        <v>52</v>
      </c>
      <c r="B20" s="1" t="s">
        <v>35</v>
      </c>
      <c r="C20" s="1">
        <v>1003</v>
      </c>
      <c r="D20" s="1"/>
      <c r="E20" s="1">
        <v>380</v>
      </c>
      <c r="F20" s="1">
        <v>623</v>
      </c>
      <c r="G20" s="6">
        <v>0.25</v>
      </c>
      <c r="H20" s="1">
        <v>180</v>
      </c>
      <c r="I20" s="1"/>
      <c r="J20" s="1">
        <v>371</v>
      </c>
      <c r="K20" s="1">
        <f t="shared" si="2"/>
        <v>9</v>
      </c>
      <c r="L20" s="1"/>
      <c r="M20" s="1"/>
      <c r="N20" s="1"/>
      <c r="O20" s="1">
        <f t="shared" si="3"/>
        <v>76</v>
      </c>
      <c r="P20" s="5">
        <f>15*O20-F20</f>
        <v>517</v>
      </c>
      <c r="Q20" s="5"/>
      <c r="R20" s="1"/>
      <c r="S20" s="1">
        <f t="shared" si="4"/>
        <v>15</v>
      </c>
      <c r="T20" s="1">
        <f t="shared" si="5"/>
        <v>8.1973684210526319</v>
      </c>
      <c r="U20" s="1">
        <v>14.8</v>
      </c>
      <c r="V20" s="1">
        <v>10.6</v>
      </c>
      <c r="W20" s="1">
        <v>40.4</v>
      </c>
      <c r="X20" s="1">
        <v>16.600000000000001</v>
      </c>
      <c r="Y20" s="1">
        <v>17.8</v>
      </c>
      <c r="Z20" s="1">
        <v>27.6</v>
      </c>
      <c r="AA20" s="1"/>
      <c r="AB20" s="1">
        <f t="shared" si="6"/>
        <v>129.25</v>
      </c>
      <c r="AC20" s="6">
        <v>12</v>
      </c>
      <c r="AD20" s="9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26" t="s">
        <v>53</v>
      </c>
      <c r="B21" s="1" t="s">
        <v>35</v>
      </c>
      <c r="C21" s="1">
        <v>480</v>
      </c>
      <c r="D21" s="1"/>
      <c r="E21" s="1">
        <v>102</v>
      </c>
      <c r="F21" s="1">
        <v>378</v>
      </c>
      <c r="G21" s="6">
        <v>0.25</v>
      </c>
      <c r="H21" s="1">
        <v>180</v>
      </c>
      <c r="I21" s="1"/>
      <c r="J21" s="1">
        <v>102</v>
      </c>
      <c r="K21" s="1">
        <f t="shared" si="2"/>
        <v>0</v>
      </c>
      <c r="L21" s="1"/>
      <c r="M21" s="1"/>
      <c r="N21" s="1"/>
      <c r="O21" s="1">
        <f t="shared" si="3"/>
        <v>20.399999999999999</v>
      </c>
      <c r="P21" s="5"/>
      <c r="Q21" s="5"/>
      <c r="R21" s="1"/>
      <c r="S21" s="1">
        <f t="shared" si="4"/>
        <v>18.529411764705884</v>
      </c>
      <c r="T21" s="1">
        <f t="shared" si="5"/>
        <v>18.529411764705884</v>
      </c>
      <c r="U21" s="1">
        <v>17.399999999999999</v>
      </c>
      <c r="V21" s="1">
        <v>17.399999999999999</v>
      </c>
      <c r="W21" s="1">
        <v>30.2</v>
      </c>
      <c r="X21" s="1">
        <v>12.4</v>
      </c>
      <c r="Y21" s="1">
        <v>11.4</v>
      </c>
      <c r="Z21" s="1">
        <v>9.8000000000000007</v>
      </c>
      <c r="AA21" s="25" t="s">
        <v>54</v>
      </c>
      <c r="AB21" s="1">
        <f t="shared" si="6"/>
        <v>0</v>
      </c>
      <c r="AC21" s="6">
        <v>12</v>
      </c>
      <c r="AD21" s="9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6" t="s">
        <v>55</v>
      </c>
      <c r="B22" s="1" t="s">
        <v>43</v>
      </c>
      <c r="C22" s="1">
        <v>77.7</v>
      </c>
      <c r="D22" s="1"/>
      <c r="E22" s="1">
        <v>33.299999999999997</v>
      </c>
      <c r="F22" s="1">
        <v>44.4</v>
      </c>
      <c r="G22" s="6">
        <v>1</v>
      </c>
      <c r="H22" s="1">
        <v>180</v>
      </c>
      <c r="I22" s="1"/>
      <c r="J22" s="1">
        <v>33.299999999999997</v>
      </c>
      <c r="K22" s="1">
        <f t="shared" si="2"/>
        <v>0</v>
      </c>
      <c r="L22" s="1"/>
      <c r="M22" s="1"/>
      <c r="N22" s="1"/>
      <c r="O22" s="1">
        <f t="shared" si="3"/>
        <v>6.6599999999999993</v>
      </c>
      <c r="P22" s="5">
        <f>17*O22-F22</f>
        <v>68.819999999999993</v>
      </c>
      <c r="Q22" s="5"/>
      <c r="R22" s="1"/>
      <c r="S22" s="1">
        <f t="shared" si="4"/>
        <v>17</v>
      </c>
      <c r="T22" s="1">
        <f t="shared" si="5"/>
        <v>6.666666666666667</v>
      </c>
      <c r="U22" s="1">
        <v>3.7</v>
      </c>
      <c r="V22" s="1">
        <v>1.48</v>
      </c>
      <c r="W22" s="1">
        <v>5.92</v>
      </c>
      <c r="X22" s="1">
        <v>0</v>
      </c>
      <c r="Y22" s="1">
        <v>1.48</v>
      </c>
      <c r="Z22" s="1">
        <v>0.74</v>
      </c>
      <c r="AA22" s="1"/>
      <c r="AB22" s="1">
        <f t="shared" si="6"/>
        <v>68.819999999999993</v>
      </c>
      <c r="AC22" s="6">
        <v>3.7</v>
      </c>
      <c r="AD22" s="9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6" t="s">
        <v>56</v>
      </c>
      <c r="B23" s="1" t="s">
        <v>35</v>
      </c>
      <c r="C23" s="1">
        <v>778</v>
      </c>
      <c r="D23" s="1"/>
      <c r="E23" s="1">
        <v>339</v>
      </c>
      <c r="F23" s="1">
        <v>439</v>
      </c>
      <c r="G23" s="6">
        <v>0.25</v>
      </c>
      <c r="H23" s="1">
        <v>180</v>
      </c>
      <c r="I23" s="1"/>
      <c r="J23" s="1">
        <v>310</v>
      </c>
      <c r="K23" s="1">
        <f t="shared" si="2"/>
        <v>29</v>
      </c>
      <c r="L23" s="1"/>
      <c r="M23" s="1"/>
      <c r="N23" s="1"/>
      <c r="O23" s="1">
        <f t="shared" si="3"/>
        <v>67.8</v>
      </c>
      <c r="P23" s="5">
        <f t="shared" ref="P23:P24" si="7">15*O23-F23</f>
        <v>578</v>
      </c>
      <c r="Q23" s="5"/>
      <c r="R23" s="1"/>
      <c r="S23" s="1">
        <f t="shared" si="4"/>
        <v>15</v>
      </c>
      <c r="T23" s="1">
        <f t="shared" si="5"/>
        <v>6.4749262536873156</v>
      </c>
      <c r="U23" s="1">
        <v>13.6</v>
      </c>
      <c r="V23" s="1">
        <v>8.4</v>
      </c>
      <c r="W23" s="1">
        <v>34.6</v>
      </c>
      <c r="X23" s="1">
        <v>17</v>
      </c>
      <c r="Y23" s="1">
        <v>0</v>
      </c>
      <c r="Z23" s="1">
        <v>9.6</v>
      </c>
      <c r="AA23" s="1"/>
      <c r="AB23" s="1">
        <f t="shared" si="6"/>
        <v>144.5</v>
      </c>
      <c r="AC23" s="6">
        <v>6</v>
      </c>
      <c r="AD23" s="9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6" t="s">
        <v>57</v>
      </c>
      <c r="B24" s="1" t="s">
        <v>35</v>
      </c>
      <c r="C24" s="1">
        <v>528</v>
      </c>
      <c r="D24" s="1"/>
      <c r="E24" s="1">
        <v>385</v>
      </c>
      <c r="F24" s="1">
        <v>143</v>
      </c>
      <c r="G24" s="6">
        <v>0.25</v>
      </c>
      <c r="H24" s="1">
        <v>180</v>
      </c>
      <c r="I24" s="1"/>
      <c r="J24" s="1">
        <v>351</v>
      </c>
      <c r="K24" s="1">
        <f t="shared" si="2"/>
        <v>34</v>
      </c>
      <c r="L24" s="1"/>
      <c r="M24" s="1"/>
      <c r="N24" s="1"/>
      <c r="O24" s="1">
        <f t="shared" si="3"/>
        <v>77</v>
      </c>
      <c r="P24" s="5">
        <f t="shared" si="7"/>
        <v>1012</v>
      </c>
      <c r="Q24" s="5"/>
      <c r="R24" s="1"/>
      <c r="S24" s="1">
        <f t="shared" si="4"/>
        <v>15</v>
      </c>
      <c r="T24" s="1">
        <f t="shared" si="5"/>
        <v>1.8571428571428572</v>
      </c>
      <c r="U24" s="1">
        <v>25</v>
      </c>
      <c r="V24" s="1">
        <v>20.6</v>
      </c>
      <c r="W24" s="1">
        <v>60.8</v>
      </c>
      <c r="X24" s="1">
        <v>41.8</v>
      </c>
      <c r="Y24" s="1">
        <v>21.4</v>
      </c>
      <c r="Z24" s="1">
        <v>31.6</v>
      </c>
      <c r="AA24" s="1"/>
      <c r="AB24" s="1">
        <f t="shared" si="6"/>
        <v>253</v>
      </c>
      <c r="AC24" s="6">
        <v>6</v>
      </c>
      <c r="AD24" s="9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26" t="s">
        <v>58</v>
      </c>
      <c r="B25" s="1" t="s">
        <v>35</v>
      </c>
      <c r="C25" s="1">
        <v>299</v>
      </c>
      <c r="D25" s="1"/>
      <c r="E25" s="1">
        <v>150</v>
      </c>
      <c r="F25" s="1">
        <v>149</v>
      </c>
      <c r="G25" s="6">
        <v>0.25</v>
      </c>
      <c r="H25" s="1">
        <v>180</v>
      </c>
      <c r="I25" s="1"/>
      <c r="J25" s="1">
        <v>150</v>
      </c>
      <c r="K25" s="1">
        <f t="shared" si="2"/>
        <v>0</v>
      </c>
      <c r="L25" s="1"/>
      <c r="M25" s="1"/>
      <c r="N25" s="1"/>
      <c r="O25" s="1">
        <f t="shared" si="3"/>
        <v>30</v>
      </c>
      <c r="P25" s="5">
        <f>17*O25-F25</f>
        <v>361</v>
      </c>
      <c r="Q25" s="5"/>
      <c r="R25" s="1"/>
      <c r="S25" s="1">
        <f t="shared" si="4"/>
        <v>17</v>
      </c>
      <c r="T25" s="1">
        <f t="shared" si="5"/>
        <v>4.9666666666666668</v>
      </c>
      <c r="U25" s="1">
        <v>21.2</v>
      </c>
      <c r="V25" s="1">
        <v>17.399999999999999</v>
      </c>
      <c r="W25" s="1">
        <v>24.6</v>
      </c>
      <c r="X25" s="1">
        <v>13</v>
      </c>
      <c r="Y25" s="1">
        <v>15.4</v>
      </c>
      <c r="Z25" s="1">
        <v>9</v>
      </c>
      <c r="AA25" s="1"/>
      <c r="AB25" s="1">
        <f t="shared" si="6"/>
        <v>90.25</v>
      </c>
      <c r="AC25" s="6">
        <v>12</v>
      </c>
      <c r="AD25" s="9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26" t="s">
        <v>59</v>
      </c>
      <c r="B26" s="1" t="s">
        <v>35</v>
      </c>
      <c r="C26" s="1">
        <v>119</v>
      </c>
      <c r="D26" s="1"/>
      <c r="E26" s="1">
        <v>109</v>
      </c>
      <c r="F26" s="1">
        <v>10</v>
      </c>
      <c r="G26" s="6">
        <v>0.25</v>
      </c>
      <c r="H26" s="1">
        <v>180</v>
      </c>
      <c r="I26" s="1"/>
      <c r="J26" s="1">
        <v>109</v>
      </c>
      <c r="K26" s="1">
        <f t="shared" si="2"/>
        <v>0</v>
      </c>
      <c r="L26" s="1"/>
      <c r="M26" s="1"/>
      <c r="N26" s="1"/>
      <c r="O26" s="1">
        <f t="shared" si="3"/>
        <v>21.8</v>
      </c>
      <c r="P26" s="5">
        <f>13*O26-F26</f>
        <v>273.40000000000003</v>
      </c>
      <c r="Q26" s="5"/>
      <c r="R26" s="1"/>
      <c r="S26" s="1">
        <f t="shared" si="4"/>
        <v>13.000000000000002</v>
      </c>
      <c r="T26" s="1">
        <f t="shared" si="5"/>
        <v>0.4587155963302752</v>
      </c>
      <c r="U26" s="1">
        <v>10.8</v>
      </c>
      <c r="V26" s="1">
        <v>9.1999999999999993</v>
      </c>
      <c r="W26" s="1">
        <v>9.6</v>
      </c>
      <c r="X26" s="1">
        <v>8.8000000000000007</v>
      </c>
      <c r="Y26" s="1">
        <v>7.4</v>
      </c>
      <c r="Z26" s="1">
        <v>7.6</v>
      </c>
      <c r="AA26" s="1"/>
      <c r="AB26" s="1">
        <f t="shared" si="6"/>
        <v>68.350000000000009</v>
      </c>
      <c r="AC26" s="6">
        <v>12</v>
      </c>
      <c r="AD26" s="9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6" t="s">
        <v>60</v>
      </c>
      <c r="B27" s="1" t="s">
        <v>35</v>
      </c>
      <c r="C27" s="1">
        <v>161</v>
      </c>
      <c r="D27" s="1"/>
      <c r="E27" s="1">
        <v>61</v>
      </c>
      <c r="F27" s="1">
        <v>100</v>
      </c>
      <c r="G27" s="6">
        <v>0.25</v>
      </c>
      <c r="H27" s="1">
        <v>180</v>
      </c>
      <c r="I27" s="1"/>
      <c r="J27" s="1">
        <v>61</v>
      </c>
      <c r="K27" s="1">
        <f t="shared" si="2"/>
        <v>0</v>
      </c>
      <c r="L27" s="1"/>
      <c r="M27" s="1"/>
      <c r="N27" s="1"/>
      <c r="O27" s="1">
        <f t="shared" si="3"/>
        <v>12.2</v>
      </c>
      <c r="P27" s="5">
        <f>17*O27-F27</f>
        <v>107.39999999999998</v>
      </c>
      <c r="Q27" s="5"/>
      <c r="R27" s="1"/>
      <c r="S27" s="1">
        <f t="shared" si="4"/>
        <v>17</v>
      </c>
      <c r="T27" s="1">
        <f t="shared" si="5"/>
        <v>8.1967213114754109</v>
      </c>
      <c r="U27" s="1">
        <v>7</v>
      </c>
      <c r="V27" s="1">
        <v>14.6</v>
      </c>
      <c r="W27" s="1">
        <v>9.8000000000000007</v>
      </c>
      <c r="X27" s="1">
        <v>6</v>
      </c>
      <c r="Y27" s="1">
        <v>5.8</v>
      </c>
      <c r="Z27" s="1">
        <v>7.8</v>
      </c>
      <c r="AA27" s="1"/>
      <c r="AB27" s="1">
        <f t="shared" si="6"/>
        <v>26.849999999999994</v>
      </c>
      <c r="AC27" s="6">
        <v>12</v>
      </c>
      <c r="AD27" s="9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6" t="s">
        <v>61</v>
      </c>
      <c r="B28" s="1" t="s">
        <v>43</v>
      </c>
      <c r="C28" s="1"/>
      <c r="D28" s="1"/>
      <c r="E28" s="1"/>
      <c r="F28" s="1"/>
      <c r="G28" s="6">
        <v>1</v>
      </c>
      <c r="H28" s="1">
        <v>180</v>
      </c>
      <c r="I28" s="1"/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>
        <v>60</v>
      </c>
      <c r="Q28" s="5"/>
      <c r="R28" s="1"/>
      <c r="S28" s="1" t="e">
        <f t="shared" si="4"/>
        <v>#DIV/0!</v>
      </c>
      <c r="T28" s="1" t="e">
        <f t="shared" si="5"/>
        <v>#DIV/0!</v>
      </c>
      <c r="U28" s="1">
        <v>2.4</v>
      </c>
      <c r="V28" s="1">
        <v>6</v>
      </c>
      <c r="W28" s="1">
        <v>2.4</v>
      </c>
      <c r="X28" s="1">
        <v>2.4</v>
      </c>
      <c r="Y28" s="1">
        <v>1.2</v>
      </c>
      <c r="Z28" s="1">
        <v>7.2</v>
      </c>
      <c r="AA28" s="1"/>
      <c r="AB28" s="1">
        <f t="shared" si="6"/>
        <v>60</v>
      </c>
      <c r="AC28" s="6">
        <v>6</v>
      </c>
      <c r="AD28" s="9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6" t="s">
        <v>62</v>
      </c>
      <c r="B29" s="1" t="s">
        <v>35</v>
      </c>
      <c r="C29" s="1">
        <v>490</v>
      </c>
      <c r="D29" s="1"/>
      <c r="E29" s="1">
        <v>101</v>
      </c>
      <c r="F29" s="1">
        <v>389</v>
      </c>
      <c r="G29" s="6">
        <v>0.25</v>
      </c>
      <c r="H29" s="1">
        <v>180</v>
      </c>
      <c r="I29" s="1"/>
      <c r="J29" s="1">
        <v>101</v>
      </c>
      <c r="K29" s="1">
        <f t="shared" si="2"/>
        <v>0</v>
      </c>
      <c r="L29" s="1"/>
      <c r="M29" s="1"/>
      <c r="N29" s="1"/>
      <c r="O29" s="1">
        <f t="shared" si="3"/>
        <v>20.2</v>
      </c>
      <c r="P29" s="5"/>
      <c r="Q29" s="5"/>
      <c r="R29" s="1"/>
      <c r="S29" s="1">
        <f t="shared" si="4"/>
        <v>19.257425742574259</v>
      </c>
      <c r="T29" s="1">
        <f t="shared" si="5"/>
        <v>19.257425742574259</v>
      </c>
      <c r="U29" s="1">
        <v>16.2</v>
      </c>
      <c r="V29" s="1">
        <v>4.4000000000000004</v>
      </c>
      <c r="W29" s="1">
        <v>28.2</v>
      </c>
      <c r="X29" s="1">
        <v>0</v>
      </c>
      <c r="Y29" s="1">
        <v>1.2</v>
      </c>
      <c r="Z29" s="1">
        <v>5.6</v>
      </c>
      <c r="AA29" s="1"/>
      <c r="AB29" s="1">
        <f t="shared" si="6"/>
        <v>0</v>
      </c>
      <c r="AC29" s="6">
        <v>12</v>
      </c>
      <c r="AD29" s="9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6" t="s">
        <v>63</v>
      </c>
      <c r="B30" s="1" t="s">
        <v>35</v>
      </c>
      <c r="C30" s="1">
        <v>561</v>
      </c>
      <c r="D30" s="1"/>
      <c r="E30" s="1">
        <v>242</v>
      </c>
      <c r="F30" s="1">
        <v>319</v>
      </c>
      <c r="G30" s="6">
        <v>0.43</v>
      </c>
      <c r="H30" s="1">
        <v>180</v>
      </c>
      <c r="I30" s="1"/>
      <c r="J30" s="1">
        <v>242</v>
      </c>
      <c r="K30" s="1">
        <f t="shared" si="2"/>
        <v>0</v>
      </c>
      <c r="L30" s="1"/>
      <c r="M30" s="1"/>
      <c r="N30" s="1"/>
      <c r="O30" s="1">
        <f t="shared" si="3"/>
        <v>48.4</v>
      </c>
      <c r="P30" s="5">
        <f t="shared" ref="P30:P32" si="8">15*O30-F30</f>
        <v>407</v>
      </c>
      <c r="Q30" s="5"/>
      <c r="R30" s="1"/>
      <c r="S30" s="1">
        <f t="shared" si="4"/>
        <v>15</v>
      </c>
      <c r="T30" s="1">
        <f t="shared" si="5"/>
        <v>6.5909090909090908</v>
      </c>
      <c r="U30" s="1">
        <v>6.8</v>
      </c>
      <c r="V30" s="1">
        <v>4.4000000000000004</v>
      </c>
      <c r="W30" s="1">
        <v>22</v>
      </c>
      <c r="X30" s="1">
        <v>7.2</v>
      </c>
      <c r="Y30" s="1">
        <v>15.2</v>
      </c>
      <c r="Z30" s="1">
        <v>22</v>
      </c>
      <c r="AA30" s="1"/>
      <c r="AB30" s="1">
        <f t="shared" si="6"/>
        <v>175.01</v>
      </c>
      <c r="AC30" s="6">
        <v>16</v>
      </c>
      <c r="AD30" s="9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35</v>
      </c>
      <c r="C31" s="1">
        <v>733</v>
      </c>
      <c r="D31" s="1"/>
      <c r="E31" s="1">
        <v>326</v>
      </c>
      <c r="F31" s="1">
        <v>407</v>
      </c>
      <c r="G31" s="6">
        <v>0.9</v>
      </c>
      <c r="H31" s="1">
        <v>180</v>
      </c>
      <c r="I31" s="1"/>
      <c r="J31" s="1">
        <v>318</v>
      </c>
      <c r="K31" s="1">
        <f t="shared" si="2"/>
        <v>8</v>
      </c>
      <c r="L31" s="1"/>
      <c r="M31" s="1"/>
      <c r="N31" s="1"/>
      <c r="O31" s="1">
        <f t="shared" si="3"/>
        <v>65.2</v>
      </c>
      <c r="P31" s="5">
        <f t="shared" si="8"/>
        <v>571</v>
      </c>
      <c r="Q31" s="5"/>
      <c r="R31" s="1"/>
      <c r="S31" s="1">
        <f t="shared" si="4"/>
        <v>15</v>
      </c>
      <c r="T31" s="1">
        <f t="shared" si="5"/>
        <v>6.242331288343558</v>
      </c>
      <c r="U31" s="1">
        <v>11.8</v>
      </c>
      <c r="V31" s="1">
        <v>3.8</v>
      </c>
      <c r="W31" s="1">
        <v>27.8</v>
      </c>
      <c r="X31" s="1">
        <v>12.4</v>
      </c>
      <c r="Y31" s="1">
        <v>6</v>
      </c>
      <c r="Z31" s="1">
        <v>0.2</v>
      </c>
      <c r="AA31" s="1"/>
      <c r="AB31" s="1">
        <f t="shared" si="6"/>
        <v>513.9</v>
      </c>
      <c r="AC31" s="6">
        <v>8</v>
      </c>
      <c r="AD31" s="9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43</v>
      </c>
      <c r="C32" s="1">
        <v>113.4</v>
      </c>
      <c r="D32" s="1"/>
      <c r="E32" s="1">
        <v>29.7</v>
      </c>
      <c r="F32" s="1">
        <v>83.7</v>
      </c>
      <c r="G32" s="6">
        <v>1</v>
      </c>
      <c r="H32" s="1">
        <v>180</v>
      </c>
      <c r="I32" s="1"/>
      <c r="J32" s="1">
        <v>29.7</v>
      </c>
      <c r="K32" s="1">
        <f t="shared" si="2"/>
        <v>0</v>
      </c>
      <c r="L32" s="1"/>
      <c r="M32" s="1"/>
      <c r="N32" s="1"/>
      <c r="O32" s="1">
        <f t="shared" si="3"/>
        <v>5.9399999999999995</v>
      </c>
      <c r="P32" s="5">
        <f t="shared" si="8"/>
        <v>5.3999999999999915</v>
      </c>
      <c r="Q32" s="5"/>
      <c r="R32" s="1"/>
      <c r="S32" s="1">
        <f t="shared" si="4"/>
        <v>15</v>
      </c>
      <c r="T32" s="1">
        <f t="shared" si="5"/>
        <v>14.090909090909092</v>
      </c>
      <c r="U32" s="1">
        <v>2.16</v>
      </c>
      <c r="V32" s="1">
        <v>4.32</v>
      </c>
      <c r="W32" s="1">
        <v>5.4</v>
      </c>
      <c r="X32" s="1">
        <v>2.7</v>
      </c>
      <c r="Y32" s="1">
        <v>0.54</v>
      </c>
      <c r="Z32" s="1">
        <v>0.54</v>
      </c>
      <c r="AA32" s="1"/>
      <c r="AB32" s="1">
        <f t="shared" si="6"/>
        <v>5.3999999999999915</v>
      </c>
      <c r="AC32" s="6">
        <v>2.7</v>
      </c>
      <c r="AD32" s="9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66</v>
      </c>
      <c r="B33" s="1" t="s">
        <v>35</v>
      </c>
      <c r="C33" s="1">
        <v>575</v>
      </c>
      <c r="D33" s="1"/>
      <c r="E33" s="1">
        <v>329</v>
      </c>
      <c r="F33" s="1">
        <v>246</v>
      </c>
      <c r="G33" s="6">
        <v>0.9</v>
      </c>
      <c r="H33" s="1">
        <v>180</v>
      </c>
      <c r="I33" s="1"/>
      <c r="J33" s="1">
        <v>323</v>
      </c>
      <c r="K33" s="1">
        <f t="shared" si="2"/>
        <v>6</v>
      </c>
      <c r="L33" s="1"/>
      <c r="M33" s="1"/>
      <c r="N33" s="1"/>
      <c r="O33" s="1">
        <f t="shared" si="3"/>
        <v>65.8</v>
      </c>
      <c r="P33" s="5">
        <f>17*O33-F33</f>
        <v>872.59999999999991</v>
      </c>
      <c r="Q33" s="5"/>
      <c r="R33" s="1"/>
      <c r="S33" s="1">
        <f t="shared" si="4"/>
        <v>17</v>
      </c>
      <c r="T33" s="1">
        <f t="shared" si="5"/>
        <v>3.738601823708207</v>
      </c>
      <c r="U33" s="1">
        <v>24.8</v>
      </c>
      <c r="V33" s="1">
        <v>11.8</v>
      </c>
      <c r="W33" s="1">
        <v>32.6</v>
      </c>
      <c r="X33" s="1">
        <v>23.8</v>
      </c>
      <c r="Y33" s="1">
        <v>35.200000000000003</v>
      </c>
      <c r="Z33" s="1">
        <v>32.6</v>
      </c>
      <c r="AA33" s="1"/>
      <c r="AB33" s="1">
        <f t="shared" si="6"/>
        <v>785.33999999999992</v>
      </c>
      <c r="AC33" s="6">
        <v>8</v>
      </c>
      <c r="AD33" s="9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35</v>
      </c>
      <c r="C34" s="1">
        <v>722</v>
      </c>
      <c r="D34" s="1">
        <v>21</v>
      </c>
      <c r="E34" s="22">
        <f>320+E6</f>
        <v>330</v>
      </c>
      <c r="F34" s="22">
        <f>402+F6</f>
        <v>333</v>
      </c>
      <c r="G34" s="6">
        <v>0.43</v>
      </c>
      <c r="H34" s="1">
        <v>180</v>
      </c>
      <c r="I34" s="1"/>
      <c r="J34" s="1">
        <v>341</v>
      </c>
      <c r="K34" s="1">
        <f t="shared" si="2"/>
        <v>-11</v>
      </c>
      <c r="L34" s="1"/>
      <c r="M34" s="1"/>
      <c r="N34" s="1"/>
      <c r="O34" s="1">
        <f t="shared" si="3"/>
        <v>66</v>
      </c>
      <c r="P34" s="5">
        <f t="shared" ref="P34:P35" si="9">15*O34-F34</f>
        <v>657</v>
      </c>
      <c r="Q34" s="5"/>
      <c r="R34" s="1"/>
      <c r="S34" s="1">
        <f t="shared" si="4"/>
        <v>15</v>
      </c>
      <c r="T34" s="1">
        <f t="shared" si="5"/>
        <v>5.0454545454545459</v>
      </c>
      <c r="U34" s="1">
        <v>23</v>
      </c>
      <c r="V34" s="1">
        <v>10</v>
      </c>
      <c r="W34" s="1">
        <v>32.200000000000003</v>
      </c>
      <c r="X34" s="1">
        <v>22</v>
      </c>
      <c r="Y34" s="1">
        <v>25.6</v>
      </c>
      <c r="Z34" s="1">
        <v>40.4</v>
      </c>
      <c r="AA34" s="1"/>
      <c r="AB34" s="1">
        <f t="shared" si="6"/>
        <v>282.51</v>
      </c>
      <c r="AC34" s="6">
        <v>16</v>
      </c>
      <c r="AD34" s="9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35</v>
      </c>
      <c r="C35" s="1">
        <v>771</v>
      </c>
      <c r="D35" s="1"/>
      <c r="E35" s="1">
        <v>339</v>
      </c>
      <c r="F35" s="1">
        <v>432</v>
      </c>
      <c r="G35" s="6">
        <v>0.9</v>
      </c>
      <c r="H35" s="1">
        <v>180</v>
      </c>
      <c r="I35" s="1"/>
      <c r="J35" s="1">
        <v>333</v>
      </c>
      <c r="K35" s="1">
        <f t="shared" si="2"/>
        <v>6</v>
      </c>
      <c r="L35" s="1"/>
      <c r="M35" s="1"/>
      <c r="N35" s="1"/>
      <c r="O35" s="1">
        <f t="shared" si="3"/>
        <v>67.8</v>
      </c>
      <c r="P35" s="5">
        <f t="shared" si="9"/>
        <v>585</v>
      </c>
      <c r="Q35" s="5"/>
      <c r="R35" s="1"/>
      <c r="S35" s="1">
        <f t="shared" si="4"/>
        <v>15</v>
      </c>
      <c r="T35" s="1">
        <f t="shared" si="5"/>
        <v>6.3716814159292037</v>
      </c>
      <c r="U35" s="1">
        <v>19.399999999999999</v>
      </c>
      <c r="V35" s="1">
        <v>10</v>
      </c>
      <c r="W35" s="1">
        <v>34.4</v>
      </c>
      <c r="X35" s="1">
        <v>24.6</v>
      </c>
      <c r="Y35" s="1">
        <v>0</v>
      </c>
      <c r="Z35" s="1">
        <v>38.6</v>
      </c>
      <c r="AA35" s="1"/>
      <c r="AB35" s="1">
        <f t="shared" si="6"/>
        <v>526.5</v>
      </c>
      <c r="AC35" s="6">
        <v>8</v>
      </c>
      <c r="AD35" s="9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69</v>
      </c>
      <c r="B36" s="1" t="s">
        <v>35</v>
      </c>
      <c r="C36" s="1">
        <v>599</v>
      </c>
      <c r="D36" s="1">
        <v>10</v>
      </c>
      <c r="E36" s="1">
        <v>337</v>
      </c>
      <c r="F36" s="1">
        <v>262</v>
      </c>
      <c r="G36" s="6">
        <v>0.43</v>
      </c>
      <c r="H36" s="1">
        <v>180</v>
      </c>
      <c r="I36" s="1"/>
      <c r="J36" s="1">
        <v>347</v>
      </c>
      <c r="K36" s="1">
        <f t="shared" si="2"/>
        <v>-10</v>
      </c>
      <c r="L36" s="1"/>
      <c r="M36" s="1"/>
      <c r="N36" s="1"/>
      <c r="O36" s="1">
        <f t="shared" si="3"/>
        <v>67.400000000000006</v>
      </c>
      <c r="P36" s="5">
        <f>17*O36-F36</f>
        <v>883.80000000000018</v>
      </c>
      <c r="Q36" s="5"/>
      <c r="R36" s="1"/>
      <c r="S36" s="1">
        <f t="shared" si="4"/>
        <v>17</v>
      </c>
      <c r="T36" s="1">
        <f t="shared" si="5"/>
        <v>3.8872403560830859</v>
      </c>
      <c r="U36" s="1">
        <v>28.8</v>
      </c>
      <c r="V36" s="1">
        <v>10.6</v>
      </c>
      <c r="W36" s="1">
        <v>31.2</v>
      </c>
      <c r="X36" s="1">
        <v>22.4</v>
      </c>
      <c r="Y36" s="1">
        <v>23.2</v>
      </c>
      <c r="Z36" s="1">
        <v>30</v>
      </c>
      <c r="AA36" s="1"/>
      <c r="AB36" s="1">
        <f t="shared" si="6"/>
        <v>380.03400000000005</v>
      </c>
      <c r="AC36" s="6">
        <v>16</v>
      </c>
      <c r="AD36" s="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70</v>
      </c>
      <c r="B37" s="1" t="s">
        <v>43</v>
      </c>
      <c r="C37" s="1">
        <v>30</v>
      </c>
      <c r="D37" s="1"/>
      <c r="E37" s="1">
        <v>15</v>
      </c>
      <c r="F37" s="1">
        <v>15</v>
      </c>
      <c r="G37" s="6">
        <v>1</v>
      </c>
      <c r="H37" s="1">
        <v>180</v>
      </c>
      <c r="I37" s="1"/>
      <c r="J37" s="1">
        <v>15</v>
      </c>
      <c r="K37" s="1">
        <f t="shared" si="2"/>
        <v>0</v>
      </c>
      <c r="L37" s="1"/>
      <c r="M37" s="1"/>
      <c r="N37" s="1"/>
      <c r="O37" s="1">
        <f t="shared" si="3"/>
        <v>3</v>
      </c>
      <c r="P37" s="5">
        <f>15*O37-F37</f>
        <v>30</v>
      </c>
      <c r="Q37" s="5"/>
      <c r="R37" s="1"/>
      <c r="S37" s="1">
        <f t="shared" si="4"/>
        <v>15</v>
      </c>
      <c r="T37" s="1">
        <f t="shared" si="5"/>
        <v>5</v>
      </c>
      <c r="U37" s="1">
        <v>0</v>
      </c>
      <c r="V37" s="1">
        <v>1</v>
      </c>
      <c r="W37" s="1">
        <v>1</v>
      </c>
      <c r="X37" s="1">
        <v>0</v>
      </c>
      <c r="Y37" s="1">
        <v>0</v>
      </c>
      <c r="Z37" s="1">
        <v>1</v>
      </c>
      <c r="AA37" s="1"/>
      <c r="AB37" s="1">
        <f t="shared" si="6"/>
        <v>30</v>
      </c>
      <c r="AC37" s="6">
        <v>5</v>
      </c>
      <c r="AD37" s="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71</v>
      </c>
      <c r="B38" s="1" t="s">
        <v>35</v>
      </c>
      <c r="C38" s="1">
        <v>83</v>
      </c>
      <c r="D38" s="1">
        <v>1</v>
      </c>
      <c r="E38" s="1">
        <v>82</v>
      </c>
      <c r="F38" s="1">
        <v>1</v>
      </c>
      <c r="G38" s="6">
        <v>0.4</v>
      </c>
      <c r="H38" s="1">
        <v>180</v>
      </c>
      <c r="I38" s="1"/>
      <c r="J38" s="1">
        <v>247</v>
      </c>
      <c r="K38" s="1">
        <f t="shared" ref="K38:K61" si="10">E38-J38</f>
        <v>-165</v>
      </c>
      <c r="L38" s="1"/>
      <c r="M38" s="1"/>
      <c r="N38" s="1"/>
      <c r="O38" s="1">
        <f t="shared" si="3"/>
        <v>16.399999999999999</v>
      </c>
      <c r="P38" s="5">
        <f>13*O38-F38</f>
        <v>212.2</v>
      </c>
      <c r="Q38" s="5"/>
      <c r="R38" s="1"/>
      <c r="S38" s="1">
        <f t="shared" si="4"/>
        <v>13</v>
      </c>
      <c r="T38" s="1">
        <f t="shared" si="5"/>
        <v>6.0975609756097567E-2</v>
      </c>
      <c r="U38" s="1">
        <v>10.199999999999999</v>
      </c>
      <c r="V38" s="1">
        <v>2.2000000000000002</v>
      </c>
      <c r="W38" s="1">
        <v>1.8</v>
      </c>
      <c r="X38" s="1">
        <v>0</v>
      </c>
      <c r="Y38" s="1">
        <v>0</v>
      </c>
      <c r="Z38" s="1">
        <v>0</v>
      </c>
      <c r="AA38" s="1" t="s">
        <v>72</v>
      </c>
      <c r="AB38" s="1">
        <f t="shared" si="6"/>
        <v>84.88</v>
      </c>
      <c r="AC38" s="6">
        <v>16</v>
      </c>
      <c r="AD38" s="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73</v>
      </c>
      <c r="B39" s="1" t="s">
        <v>35</v>
      </c>
      <c r="C39" s="1">
        <v>103</v>
      </c>
      <c r="D39" s="1"/>
      <c r="E39" s="1">
        <v>21</v>
      </c>
      <c r="F39" s="1">
        <v>82</v>
      </c>
      <c r="G39" s="6">
        <v>0.7</v>
      </c>
      <c r="H39" s="1">
        <v>180</v>
      </c>
      <c r="I39" s="1"/>
      <c r="J39" s="1">
        <v>24</v>
      </c>
      <c r="K39" s="1">
        <f t="shared" si="10"/>
        <v>-3</v>
      </c>
      <c r="L39" s="1"/>
      <c r="M39" s="1"/>
      <c r="N39" s="1"/>
      <c r="O39" s="1">
        <f t="shared" si="3"/>
        <v>4.2</v>
      </c>
      <c r="P39" s="5"/>
      <c r="Q39" s="5"/>
      <c r="R39" s="1"/>
      <c r="S39" s="1">
        <f t="shared" si="4"/>
        <v>19.523809523809522</v>
      </c>
      <c r="T39" s="1">
        <f t="shared" si="5"/>
        <v>19.523809523809522</v>
      </c>
      <c r="U39" s="1">
        <v>7.8</v>
      </c>
      <c r="V39" s="1">
        <v>2</v>
      </c>
      <c r="W39" s="1">
        <v>3.6</v>
      </c>
      <c r="X39" s="1">
        <v>0</v>
      </c>
      <c r="Y39" s="1">
        <v>0</v>
      </c>
      <c r="Z39" s="1">
        <v>0</v>
      </c>
      <c r="AA39" s="1" t="s">
        <v>72</v>
      </c>
      <c r="AB39" s="1">
        <f t="shared" si="6"/>
        <v>0</v>
      </c>
      <c r="AC39" s="6">
        <v>8</v>
      </c>
      <c r="AD39" s="9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74</v>
      </c>
      <c r="B40" s="1" t="s">
        <v>35</v>
      </c>
      <c r="C40" s="1">
        <v>95</v>
      </c>
      <c r="D40" s="1"/>
      <c r="E40" s="1">
        <v>30</v>
      </c>
      <c r="F40" s="1">
        <v>65</v>
      </c>
      <c r="G40" s="6">
        <v>0.7</v>
      </c>
      <c r="H40" s="1">
        <v>180</v>
      </c>
      <c r="I40" s="1"/>
      <c r="J40" s="1">
        <v>30</v>
      </c>
      <c r="K40" s="1">
        <f t="shared" si="10"/>
        <v>0</v>
      </c>
      <c r="L40" s="1"/>
      <c r="M40" s="1"/>
      <c r="N40" s="1"/>
      <c r="O40" s="1">
        <f t="shared" si="3"/>
        <v>6</v>
      </c>
      <c r="P40" s="5">
        <f t="shared" ref="P39:P40" si="11">17*O40-F40</f>
        <v>37</v>
      </c>
      <c r="Q40" s="5"/>
      <c r="R40" s="1"/>
      <c r="S40" s="1">
        <f t="shared" si="4"/>
        <v>17</v>
      </c>
      <c r="T40" s="1">
        <f t="shared" si="5"/>
        <v>10.833333333333334</v>
      </c>
      <c r="U40" s="1">
        <v>10.199999999999999</v>
      </c>
      <c r="V40" s="1">
        <v>1.8</v>
      </c>
      <c r="W40" s="1">
        <v>2.2000000000000002</v>
      </c>
      <c r="X40" s="1">
        <v>0</v>
      </c>
      <c r="Y40" s="1">
        <v>0</v>
      </c>
      <c r="Z40" s="1">
        <v>0</v>
      </c>
      <c r="AA40" s="1" t="s">
        <v>72</v>
      </c>
      <c r="AB40" s="1">
        <f t="shared" si="6"/>
        <v>25.9</v>
      </c>
      <c r="AC40" s="6">
        <v>8</v>
      </c>
      <c r="AD40" s="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75</v>
      </c>
      <c r="B41" s="1" t="s">
        <v>35</v>
      </c>
      <c r="C41" s="1">
        <v>736</v>
      </c>
      <c r="D41" s="1"/>
      <c r="E41" s="1">
        <v>311</v>
      </c>
      <c r="F41" s="22">
        <f>425+F42</f>
        <v>422</v>
      </c>
      <c r="G41" s="6">
        <v>0.7</v>
      </c>
      <c r="H41" s="1">
        <v>180</v>
      </c>
      <c r="I41" s="1"/>
      <c r="J41" s="1">
        <v>307</v>
      </c>
      <c r="K41" s="1">
        <f t="shared" si="10"/>
        <v>4</v>
      </c>
      <c r="L41" s="1"/>
      <c r="M41" s="1"/>
      <c r="N41" s="1"/>
      <c r="O41" s="1">
        <f t="shared" si="3"/>
        <v>62.2</v>
      </c>
      <c r="P41" s="5">
        <f>15*O41-F41</f>
        <v>511</v>
      </c>
      <c r="Q41" s="5"/>
      <c r="R41" s="1"/>
      <c r="S41" s="1">
        <f t="shared" si="4"/>
        <v>15</v>
      </c>
      <c r="T41" s="1">
        <f t="shared" si="5"/>
        <v>6.7845659163987131</v>
      </c>
      <c r="U41" s="1">
        <v>12.8</v>
      </c>
      <c r="V41" s="1">
        <v>9.4</v>
      </c>
      <c r="W41" s="1">
        <v>29</v>
      </c>
      <c r="X41" s="1">
        <v>21.8</v>
      </c>
      <c r="Y41" s="1">
        <v>25.8</v>
      </c>
      <c r="Z41" s="1">
        <v>0</v>
      </c>
      <c r="AA41" s="1"/>
      <c r="AB41" s="1">
        <f t="shared" si="6"/>
        <v>357.7</v>
      </c>
      <c r="AC41" s="6">
        <v>8</v>
      </c>
      <c r="AD41" s="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3" t="s">
        <v>76</v>
      </c>
      <c r="B42" s="13" t="s">
        <v>35</v>
      </c>
      <c r="C42" s="13">
        <v>-3</v>
      </c>
      <c r="D42" s="13"/>
      <c r="E42" s="13"/>
      <c r="F42" s="22">
        <v>-3</v>
      </c>
      <c r="G42" s="14">
        <v>0</v>
      </c>
      <c r="H42" s="13" t="e">
        <v>#N/A</v>
      </c>
      <c r="I42" s="13"/>
      <c r="J42" s="13"/>
      <c r="K42" s="13">
        <f t="shared" si="10"/>
        <v>0</v>
      </c>
      <c r="L42" s="13"/>
      <c r="M42" s="13"/>
      <c r="N42" s="13"/>
      <c r="O42" s="13">
        <f t="shared" si="3"/>
        <v>0</v>
      </c>
      <c r="P42" s="15"/>
      <c r="Q42" s="15"/>
      <c r="R42" s="13"/>
      <c r="S42" s="13" t="e">
        <f t="shared" si="4"/>
        <v>#DIV/0!</v>
      </c>
      <c r="T42" s="13" t="e">
        <f t="shared" si="5"/>
        <v>#DIV/0!</v>
      </c>
      <c r="U42" s="13">
        <v>0.6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 t="s">
        <v>77</v>
      </c>
      <c r="AB42" s="13">
        <f t="shared" si="6"/>
        <v>0</v>
      </c>
      <c r="AC42" s="14">
        <v>0</v>
      </c>
      <c r="AD42" s="16"/>
      <c r="AE42" s="13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78</v>
      </c>
      <c r="B43" s="1" t="s">
        <v>35</v>
      </c>
      <c r="C43" s="1">
        <v>319</v>
      </c>
      <c r="D43" s="1"/>
      <c r="E43" s="1">
        <v>16</v>
      </c>
      <c r="F43" s="22">
        <f>303+F7</f>
        <v>301</v>
      </c>
      <c r="G43" s="6">
        <v>0.9</v>
      </c>
      <c r="H43" s="1">
        <v>180</v>
      </c>
      <c r="I43" s="1"/>
      <c r="J43" s="1">
        <v>16</v>
      </c>
      <c r="K43" s="1">
        <f t="shared" si="10"/>
        <v>0</v>
      </c>
      <c r="L43" s="1"/>
      <c r="M43" s="1"/>
      <c r="N43" s="1"/>
      <c r="O43" s="1">
        <f t="shared" si="3"/>
        <v>3.2</v>
      </c>
      <c r="P43" s="5"/>
      <c r="Q43" s="5"/>
      <c r="R43" s="1"/>
      <c r="S43" s="1">
        <f t="shared" si="4"/>
        <v>94.0625</v>
      </c>
      <c r="T43" s="1">
        <f t="shared" si="5"/>
        <v>94.0625</v>
      </c>
      <c r="U43" s="1">
        <v>9.4</v>
      </c>
      <c r="V43" s="1">
        <v>1.8</v>
      </c>
      <c r="W43" s="1">
        <v>6</v>
      </c>
      <c r="X43" s="1">
        <v>10.199999999999999</v>
      </c>
      <c r="Y43" s="1">
        <v>7</v>
      </c>
      <c r="Z43" s="1">
        <v>6.4</v>
      </c>
      <c r="AA43" s="25" t="s">
        <v>99</v>
      </c>
      <c r="AB43" s="1">
        <f t="shared" si="6"/>
        <v>0</v>
      </c>
      <c r="AC43" s="6">
        <v>8</v>
      </c>
      <c r="AD43" s="9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79</v>
      </c>
      <c r="B44" s="1" t="s">
        <v>35</v>
      </c>
      <c r="C44" s="1">
        <v>58</v>
      </c>
      <c r="D44" s="1"/>
      <c r="E44" s="1">
        <v>27</v>
      </c>
      <c r="F44" s="1">
        <v>31</v>
      </c>
      <c r="G44" s="6">
        <v>0.43</v>
      </c>
      <c r="H44" s="1">
        <v>180</v>
      </c>
      <c r="I44" s="1"/>
      <c r="J44" s="1">
        <v>27</v>
      </c>
      <c r="K44" s="1">
        <f t="shared" si="10"/>
        <v>0</v>
      </c>
      <c r="L44" s="1"/>
      <c r="M44" s="1"/>
      <c r="N44" s="1"/>
      <c r="O44" s="1">
        <f t="shared" si="3"/>
        <v>5.4</v>
      </c>
      <c r="P44" s="5">
        <f>17*O44-F44</f>
        <v>60.800000000000011</v>
      </c>
      <c r="Q44" s="5"/>
      <c r="R44" s="1"/>
      <c r="S44" s="1">
        <f t="shared" si="4"/>
        <v>17</v>
      </c>
      <c r="T44" s="1">
        <f t="shared" si="5"/>
        <v>5.7407407407407405</v>
      </c>
      <c r="U44" s="1">
        <v>4.4000000000000004</v>
      </c>
      <c r="V44" s="1">
        <v>2.2000000000000002</v>
      </c>
      <c r="W44" s="1">
        <v>1.6</v>
      </c>
      <c r="X44" s="1">
        <v>3.2</v>
      </c>
      <c r="Y44" s="1">
        <v>1</v>
      </c>
      <c r="Z44" s="1">
        <v>1.2</v>
      </c>
      <c r="AA44" s="1"/>
      <c r="AB44" s="1">
        <f t="shared" si="6"/>
        <v>26.144000000000005</v>
      </c>
      <c r="AC44" s="6">
        <v>16</v>
      </c>
      <c r="AD44" s="9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80</v>
      </c>
      <c r="B45" s="1" t="s">
        <v>35</v>
      </c>
      <c r="C45" s="1">
        <v>39</v>
      </c>
      <c r="D45" s="1"/>
      <c r="E45" s="1">
        <v>25</v>
      </c>
      <c r="F45" s="1">
        <v>14</v>
      </c>
      <c r="G45" s="6">
        <v>0.9</v>
      </c>
      <c r="H45" s="1">
        <v>180</v>
      </c>
      <c r="I45" s="1"/>
      <c r="J45" s="1">
        <v>25</v>
      </c>
      <c r="K45" s="1">
        <f t="shared" si="10"/>
        <v>0</v>
      </c>
      <c r="L45" s="1"/>
      <c r="M45" s="1"/>
      <c r="N45" s="1"/>
      <c r="O45" s="1">
        <f t="shared" si="3"/>
        <v>5</v>
      </c>
      <c r="P45" s="5">
        <f>16*O45-F45</f>
        <v>66</v>
      </c>
      <c r="Q45" s="5"/>
      <c r="R45" s="1"/>
      <c r="S45" s="1">
        <f t="shared" si="4"/>
        <v>16</v>
      </c>
      <c r="T45" s="1">
        <f t="shared" si="5"/>
        <v>2.8</v>
      </c>
      <c r="U45" s="1">
        <v>6</v>
      </c>
      <c r="V45" s="1">
        <v>1.2</v>
      </c>
      <c r="W45" s="1">
        <v>1.6</v>
      </c>
      <c r="X45" s="1">
        <v>3</v>
      </c>
      <c r="Y45" s="1">
        <v>0.4</v>
      </c>
      <c r="Z45" s="1">
        <v>2.2000000000000002</v>
      </c>
      <c r="AA45" s="1"/>
      <c r="AB45" s="1">
        <f t="shared" si="6"/>
        <v>59.4</v>
      </c>
      <c r="AC45" s="6">
        <v>8</v>
      </c>
      <c r="AD45" s="9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81</v>
      </c>
      <c r="B46" s="1" t="s">
        <v>35</v>
      </c>
      <c r="C46" s="1">
        <v>146</v>
      </c>
      <c r="D46" s="1">
        <v>1</v>
      </c>
      <c r="E46" s="1">
        <v>17</v>
      </c>
      <c r="F46" s="1">
        <v>129</v>
      </c>
      <c r="G46" s="6">
        <v>0.43</v>
      </c>
      <c r="H46" s="1">
        <v>180</v>
      </c>
      <c r="I46" s="1"/>
      <c r="J46" s="1">
        <v>25</v>
      </c>
      <c r="K46" s="1">
        <f t="shared" si="10"/>
        <v>-8</v>
      </c>
      <c r="L46" s="1"/>
      <c r="M46" s="1"/>
      <c r="N46" s="1"/>
      <c r="O46" s="1">
        <f t="shared" si="3"/>
        <v>3.4</v>
      </c>
      <c r="P46" s="5"/>
      <c r="Q46" s="5"/>
      <c r="R46" s="1"/>
      <c r="S46" s="1">
        <f t="shared" si="4"/>
        <v>37.941176470588239</v>
      </c>
      <c r="T46" s="1">
        <f t="shared" si="5"/>
        <v>37.941176470588239</v>
      </c>
      <c r="U46" s="1">
        <v>5.4</v>
      </c>
      <c r="V46" s="1">
        <v>3.2</v>
      </c>
      <c r="W46" s="1">
        <v>3.4</v>
      </c>
      <c r="X46" s="1">
        <v>3.8</v>
      </c>
      <c r="Y46" s="1">
        <v>2.4</v>
      </c>
      <c r="Z46" s="1">
        <v>0</v>
      </c>
      <c r="AA46" s="21" t="s">
        <v>50</v>
      </c>
      <c r="AB46" s="1">
        <f t="shared" si="6"/>
        <v>0</v>
      </c>
      <c r="AC46" s="6">
        <v>16</v>
      </c>
      <c r="AD46" s="9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82</v>
      </c>
      <c r="B47" s="1" t="s">
        <v>35</v>
      </c>
      <c r="C47" s="1">
        <v>164</v>
      </c>
      <c r="D47" s="1"/>
      <c r="E47" s="1">
        <v>40</v>
      </c>
      <c r="F47" s="1">
        <v>124</v>
      </c>
      <c r="G47" s="6">
        <v>1</v>
      </c>
      <c r="H47" s="1">
        <v>180</v>
      </c>
      <c r="I47" s="1"/>
      <c r="J47" s="1">
        <v>40</v>
      </c>
      <c r="K47" s="1">
        <f t="shared" si="10"/>
        <v>0</v>
      </c>
      <c r="L47" s="1"/>
      <c r="M47" s="1"/>
      <c r="N47" s="1"/>
      <c r="O47" s="1">
        <f t="shared" si="3"/>
        <v>8</v>
      </c>
      <c r="P47" s="5">
        <f>17*O47-F47</f>
        <v>12</v>
      </c>
      <c r="Q47" s="5"/>
      <c r="R47" s="1"/>
      <c r="S47" s="1">
        <f t="shared" si="4"/>
        <v>17</v>
      </c>
      <c r="T47" s="1">
        <f t="shared" si="5"/>
        <v>15.5</v>
      </c>
      <c r="U47" s="1">
        <v>8.1999999999999993</v>
      </c>
      <c r="V47" s="1">
        <v>4</v>
      </c>
      <c r="W47" s="1">
        <v>3.6</v>
      </c>
      <c r="X47" s="1">
        <v>3</v>
      </c>
      <c r="Y47" s="1">
        <v>8.8000000000000007</v>
      </c>
      <c r="Z47" s="1">
        <v>3</v>
      </c>
      <c r="AA47" s="1"/>
      <c r="AB47" s="1">
        <f t="shared" si="6"/>
        <v>12</v>
      </c>
      <c r="AC47" s="6">
        <v>5</v>
      </c>
      <c r="AD47" s="9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83</v>
      </c>
      <c r="B48" s="1" t="s">
        <v>35</v>
      </c>
      <c r="C48" s="1">
        <v>55</v>
      </c>
      <c r="D48" s="1"/>
      <c r="E48" s="1"/>
      <c r="F48" s="1">
        <v>55</v>
      </c>
      <c r="G48" s="6">
        <v>0.33</v>
      </c>
      <c r="H48" s="1">
        <v>365</v>
      </c>
      <c r="I48" s="1"/>
      <c r="J48" s="1"/>
      <c r="K48" s="1">
        <f t="shared" si="10"/>
        <v>0</v>
      </c>
      <c r="L48" s="1"/>
      <c r="M48" s="1"/>
      <c r="N48" s="1"/>
      <c r="O48" s="1">
        <f t="shared" si="3"/>
        <v>0</v>
      </c>
      <c r="P48" s="5"/>
      <c r="Q48" s="5"/>
      <c r="R48" s="1"/>
      <c r="S48" s="1" t="e">
        <f t="shared" si="4"/>
        <v>#DIV/0!</v>
      </c>
      <c r="T48" s="1" t="e">
        <f t="shared" si="5"/>
        <v>#DIV/0!</v>
      </c>
      <c r="U48" s="1">
        <v>0</v>
      </c>
      <c r="V48" s="1">
        <v>0.2</v>
      </c>
      <c r="W48" s="1">
        <v>0</v>
      </c>
      <c r="X48" s="1">
        <v>0</v>
      </c>
      <c r="Y48" s="1">
        <v>0</v>
      </c>
      <c r="Z48" s="1">
        <v>0</v>
      </c>
      <c r="AA48" s="25" t="s">
        <v>98</v>
      </c>
      <c r="AB48" s="1">
        <f t="shared" si="6"/>
        <v>0</v>
      </c>
      <c r="AC48" s="6">
        <v>6</v>
      </c>
      <c r="AD48" s="9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84</v>
      </c>
      <c r="B49" s="1" t="s">
        <v>35</v>
      </c>
      <c r="C49" s="1">
        <v>1359</v>
      </c>
      <c r="D49" s="1">
        <v>8</v>
      </c>
      <c r="E49" s="1">
        <v>523</v>
      </c>
      <c r="F49" s="1">
        <v>836</v>
      </c>
      <c r="G49" s="6">
        <v>0.25</v>
      </c>
      <c r="H49" s="1">
        <v>180</v>
      </c>
      <c r="I49" s="1"/>
      <c r="J49" s="1">
        <v>487</v>
      </c>
      <c r="K49" s="1">
        <f t="shared" si="10"/>
        <v>36</v>
      </c>
      <c r="L49" s="1"/>
      <c r="M49" s="1"/>
      <c r="N49" s="1"/>
      <c r="O49" s="1">
        <f t="shared" si="3"/>
        <v>104.6</v>
      </c>
      <c r="P49" s="5">
        <f t="shared" ref="P49:P50" si="12">15*O49-F49</f>
        <v>733</v>
      </c>
      <c r="Q49" s="5"/>
      <c r="R49" s="1"/>
      <c r="S49" s="1">
        <f t="shared" si="4"/>
        <v>15</v>
      </c>
      <c r="T49" s="1">
        <f t="shared" si="5"/>
        <v>7.9923518164435947</v>
      </c>
      <c r="U49" s="1">
        <v>27.6</v>
      </c>
      <c r="V49" s="1">
        <v>25.2</v>
      </c>
      <c r="W49" s="1">
        <v>88</v>
      </c>
      <c r="X49" s="1">
        <v>22.2</v>
      </c>
      <c r="Y49" s="1">
        <v>24</v>
      </c>
      <c r="Z49" s="1">
        <v>52.2</v>
      </c>
      <c r="AA49" s="1"/>
      <c r="AB49" s="1">
        <f t="shared" si="6"/>
        <v>183.25</v>
      </c>
      <c r="AC49" s="6">
        <v>12</v>
      </c>
      <c r="AD49" s="9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85</v>
      </c>
      <c r="B50" s="1" t="s">
        <v>35</v>
      </c>
      <c r="C50" s="1">
        <v>906</v>
      </c>
      <c r="D50" s="1">
        <v>5</v>
      </c>
      <c r="E50" s="1">
        <v>312</v>
      </c>
      <c r="F50" s="1">
        <v>595</v>
      </c>
      <c r="G50" s="6">
        <v>0.3</v>
      </c>
      <c r="H50" s="1">
        <v>180</v>
      </c>
      <c r="I50" s="1"/>
      <c r="J50" s="1">
        <v>329</v>
      </c>
      <c r="K50" s="1">
        <f t="shared" si="10"/>
        <v>-17</v>
      </c>
      <c r="L50" s="1"/>
      <c r="M50" s="1"/>
      <c r="N50" s="1"/>
      <c r="O50" s="1">
        <f t="shared" si="3"/>
        <v>62.4</v>
      </c>
      <c r="P50" s="5">
        <f t="shared" si="12"/>
        <v>341</v>
      </c>
      <c r="Q50" s="5"/>
      <c r="R50" s="1"/>
      <c r="S50" s="1">
        <f t="shared" si="4"/>
        <v>15</v>
      </c>
      <c r="T50" s="1">
        <f t="shared" si="5"/>
        <v>9.5352564102564106</v>
      </c>
      <c r="U50" s="1">
        <v>15</v>
      </c>
      <c r="V50" s="1">
        <v>11.4</v>
      </c>
      <c r="W50" s="1">
        <v>37.799999999999997</v>
      </c>
      <c r="X50" s="1">
        <v>25.2</v>
      </c>
      <c r="Y50" s="1">
        <v>17</v>
      </c>
      <c r="Z50" s="1">
        <v>32.200000000000003</v>
      </c>
      <c r="AA50" s="1"/>
      <c r="AB50" s="1">
        <f t="shared" si="6"/>
        <v>102.3</v>
      </c>
      <c r="AC50" s="6">
        <v>12</v>
      </c>
      <c r="AD50" s="9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86</v>
      </c>
      <c r="B51" s="1" t="s">
        <v>43</v>
      </c>
      <c r="C51" s="1">
        <v>97.2</v>
      </c>
      <c r="D51" s="1">
        <v>1.8</v>
      </c>
      <c r="E51" s="1">
        <v>18</v>
      </c>
      <c r="F51" s="1">
        <v>79.2</v>
      </c>
      <c r="G51" s="6">
        <v>1</v>
      </c>
      <c r="H51" s="1">
        <v>180</v>
      </c>
      <c r="I51" s="1"/>
      <c r="J51" s="1">
        <v>19.8</v>
      </c>
      <c r="K51" s="1">
        <f t="shared" si="10"/>
        <v>-1.8000000000000007</v>
      </c>
      <c r="L51" s="1"/>
      <c r="M51" s="1"/>
      <c r="N51" s="1"/>
      <c r="O51" s="1">
        <f t="shared" si="3"/>
        <v>3.6</v>
      </c>
      <c r="P51" s="5"/>
      <c r="Q51" s="5"/>
      <c r="R51" s="1"/>
      <c r="S51" s="1">
        <f t="shared" si="4"/>
        <v>22</v>
      </c>
      <c r="T51" s="1">
        <f t="shared" si="5"/>
        <v>22</v>
      </c>
      <c r="U51" s="1">
        <v>3.6</v>
      </c>
      <c r="V51" s="1">
        <v>5.04</v>
      </c>
      <c r="W51" s="1">
        <v>5.76</v>
      </c>
      <c r="X51" s="1">
        <v>0</v>
      </c>
      <c r="Y51" s="1">
        <v>0</v>
      </c>
      <c r="Z51" s="1">
        <v>1.08</v>
      </c>
      <c r="AA51" s="1"/>
      <c r="AB51" s="1">
        <f t="shared" si="6"/>
        <v>0</v>
      </c>
      <c r="AC51" s="6">
        <v>1.8</v>
      </c>
      <c r="AD51" s="9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87</v>
      </c>
      <c r="B52" s="1" t="s">
        <v>35</v>
      </c>
      <c r="C52" s="1">
        <v>443</v>
      </c>
      <c r="D52" s="1">
        <v>6</v>
      </c>
      <c r="E52" s="1">
        <v>65</v>
      </c>
      <c r="F52" s="1">
        <v>379</v>
      </c>
      <c r="G52" s="6">
        <v>0.3</v>
      </c>
      <c r="H52" s="1">
        <v>180</v>
      </c>
      <c r="I52" s="1"/>
      <c r="J52" s="1">
        <v>70</v>
      </c>
      <c r="K52" s="1">
        <f t="shared" si="10"/>
        <v>-5</v>
      </c>
      <c r="L52" s="1"/>
      <c r="M52" s="1"/>
      <c r="N52" s="1"/>
      <c r="O52" s="1">
        <f t="shared" si="3"/>
        <v>13</v>
      </c>
      <c r="P52" s="5"/>
      <c r="Q52" s="5"/>
      <c r="R52" s="1"/>
      <c r="S52" s="1">
        <f t="shared" si="4"/>
        <v>29.153846153846153</v>
      </c>
      <c r="T52" s="1">
        <f t="shared" si="5"/>
        <v>29.153846153846153</v>
      </c>
      <c r="U52" s="1">
        <v>13.4</v>
      </c>
      <c r="V52" s="1">
        <v>8.1999999999999993</v>
      </c>
      <c r="W52" s="1">
        <v>21.6</v>
      </c>
      <c r="X52" s="1">
        <v>20.399999999999999</v>
      </c>
      <c r="Y52" s="1">
        <v>3.8</v>
      </c>
      <c r="Z52" s="1">
        <v>5.2</v>
      </c>
      <c r="AA52" s="21" t="s">
        <v>50</v>
      </c>
      <c r="AB52" s="1">
        <f t="shared" si="6"/>
        <v>0</v>
      </c>
      <c r="AC52" s="6">
        <v>12</v>
      </c>
      <c r="AD52" s="9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88</v>
      </c>
      <c r="B53" s="1" t="s">
        <v>35</v>
      </c>
      <c r="C53" s="1">
        <v>153</v>
      </c>
      <c r="D53" s="1"/>
      <c r="E53" s="1">
        <v>8</v>
      </c>
      <c r="F53" s="1">
        <v>145</v>
      </c>
      <c r="G53" s="6">
        <v>0.2</v>
      </c>
      <c r="H53" s="1">
        <v>365</v>
      </c>
      <c r="I53" s="1"/>
      <c r="J53" s="1">
        <v>8</v>
      </c>
      <c r="K53" s="1">
        <f t="shared" si="10"/>
        <v>0</v>
      </c>
      <c r="L53" s="1"/>
      <c r="M53" s="1"/>
      <c r="N53" s="1"/>
      <c r="O53" s="1">
        <f t="shared" si="3"/>
        <v>1.6</v>
      </c>
      <c r="P53" s="5"/>
      <c r="Q53" s="5"/>
      <c r="R53" s="1"/>
      <c r="S53" s="1">
        <f t="shared" si="4"/>
        <v>90.625</v>
      </c>
      <c r="T53" s="1">
        <f t="shared" si="5"/>
        <v>90.625</v>
      </c>
      <c r="U53" s="1">
        <v>7.6</v>
      </c>
      <c r="V53" s="1">
        <v>0.6</v>
      </c>
      <c r="W53" s="1">
        <v>8.8000000000000007</v>
      </c>
      <c r="X53" s="1">
        <v>0</v>
      </c>
      <c r="Y53" s="1">
        <v>0</v>
      </c>
      <c r="Z53" s="1">
        <v>0</v>
      </c>
      <c r="AA53" s="25" t="s">
        <v>99</v>
      </c>
      <c r="AB53" s="1">
        <f t="shared" si="6"/>
        <v>0</v>
      </c>
      <c r="AC53" s="6">
        <v>6</v>
      </c>
      <c r="AD53" s="9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89</v>
      </c>
      <c r="B54" s="1" t="s">
        <v>35</v>
      </c>
      <c r="C54" s="1">
        <v>532</v>
      </c>
      <c r="D54" s="1"/>
      <c r="E54" s="1">
        <v>130</v>
      </c>
      <c r="F54" s="1">
        <v>402</v>
      </c>
      <c r="G54" s="6">
        <v>0.2</v>
      </c>
      <c r="H54" s="1">
        <v>365</v>
      </c>
      <c r="I54" s="1"/>
      <c r="J54" s="1">
        <v>120</v>
      </c>
      <c r="K54" s="1">
        <f t="shared" si="10"/>
        <v>10</v>
      </c>
      <c r="L54" s="1"/>
      <c r="M54" s="1"/>
      <c r="N54" s="1"/>
      <c r="O54" s="1">
        <f t="shared" si="3"/>
        <v>26</v>
      </c>
      <c r="P54" s="5"/>
      <c r="Q54" s="5"/>
      <c r="R54" s="1"/>
      <c r="S54" s="1">
        <f t="shared" si="4"/>
        <v>15.461538461538462</v>
      </c>
      <c r="T54" s="1">
        <f t="shared" si="5"/>
        <v>15.461538461538462</v>
      </c>
      <c r="U54" s="1">
        <v>2.6</v>
      </c>
      <c r="V54" s="1">
        <v>2.6</v>
      </c>
      <c r="W54" s="1">
        <v>18.600000000000001</v>
      </c>
      <c r="X54" s="1">
        <v>9</v>
      </c>
      <c r="Y54" s="1">
        <v>2.6</v>
      </c>
      <c r="Z54" s="1">
        <v>0.8</v>
      </c>
      <c r="AA54" s="1"/>
      <c r="AB54" s="1">
        <f t="shared" si="6"/>
        <v>0</v>
      </c>
      <c r="AC54" s="6">
        <v>6</v>
      </c>
      <c r="AD54" s="9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90</v>
      </c>
      <c r="B55" s="1" t="s">
        <v>35</v>
      </c>
      <c r="C55" s="1">
        <v>108</v>
      </c>
      <c r="D55" s="1"/>
      <c r="E55" s="1">
        <v>116</v>
      </c>
      <c r="F55" s="1">
        <v>-8</v>
      </c>
      <c r="G55" s="6">
        <v>0.2</v>
      </c>
      <c r="H55" s="1">
        <v>365</v>
      </c>
      <c r="I55" s="1"/>
      <c r="J55" s="1">
        <v>124</v>
      </c>
      <c r="K55" s="1">
        <f t="shared" si="10"/>
        <v>-8</v>
      </c>
      <c r="L55" s="1"/>
      <c r="M55" s="1"/>
      <c r="N55" s="1"/>
      <c r="O55" s="1">
        <f t="shared" si="3"/>
        <v>23.2</v>
      </c>
      <c r="P55" s="5">
        <f>11*O55-F55</f>
        <v>263.2</v>
      </c>
      <c r="Q55" s="5"/>
      <c r="R55" s="1"/>
      <c r="S55" s="1">
        <f t="shared" si="4"/>
        <v>11</v>
      </c>
      <c r="T55" s="1">
        <f t="shared" si="5"/>
        <v>-0.34482758620689657</v>
      </c>
      <c r="U55" s="1">
        <v>3</v>
      </c>
      <c r="V55" s="1">
        <v>3</v>
      </c>
      <c r="W55" s="1">
        <v>35.6</v>
      </c>
      <c r="X55" s="1">
        <v>15.8</v>
      </c>
      <c r="Y55" s="1">
        <v>6</v>
      </c>
      <c r="Z55" s="1">
        <v>0</v>
      </c>
      <c r="AA55" s="1"/>
      <c r="AB55" s="1">
        <f t="shared" si="6"/>
        <v>52.64</v>
      </c>
      <c r="AC55" s="6">
        <v>6</v>
      </c>
      <c r="AD55" s="9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91</v>
      </c>
      <c r="B56" s="1" t="s">
        <v>35</v>
      </c>
      <c r="C56" s="1">
        <v>2461</v>
      </c>
      <c r="D56" s="1"/>
      <c r="E56" s="1">
        <v>863</v>
      </c>
      <c r="F56" s="1">
        <v>1598</v>
      </c>
      <c r="G56" s="6">
        <v>0.3</v>
      </c>
      <c r="H56" s="1">
        <v>180</v>
      </c>
      <c r="I56" s="1"/>
      <c r="J56" s="1">
        <v>863</v>
      </c>
      <c r="K56" s="1">
        <f t="shared" si="10"/>
        <v>0</v>
      </c>
      <c r="L56" s="1"/>
      <c r="M56" s="1"/>
      <c r="N56" s="1"/>
      <c r="O56" s="1">
        <f t="shared" si="3"/>
        <v>172.6</v>
      </c>
      <c r="P56" s="5">
        <f>17*O56-F56</f>
        <v>1336.1999999999998</v>
      </c>
      <c r="Q56" s="5"/>
      <c r="R56" s="1"/>
      <c r="S56" s="1">
        <f t="shared" si="4"/>
        <v>17</v>
      </c>
      <c r="T56" s="1">
        <f t="shared" si="5"/>
        <v>9.2584009269988421</v>
      </c>
      <c r="U56" s="1">
        <v>173</v>
      </c>
      <c r="V56" s="1">
        <v>87.2</v>
      </c>
      <c r="W56" s="1">
        <v>312</v>
      </c>
      <c r="X56" s="1">
        <v>143</v>
      </c>
      <c r="Y56" s="1">
        <v>168.4</v>
      </c>
      <c r="Z56" s="1">
        <v>171.2</v>
      </c>
      <c r="AA56" s="1"/>
      <c r="AB56" s="1">
        <f t="shared" si="6"/>
        <v>400.85999999999996</v>
      </c>
      <c r="AC56" s="6">
        <v>14</v>
      </c>
      <c r="AD56" s="9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92</v>
      </c>
      <c r="B57" s="1" t="s">
        <v>35</v>
      </c>
      <c r="C57" s="1">
        <v>1867</v>
      </c>
      <c r="D57" s="1">
        <v>3</v>
      </c>
      <c r="E57" s="1">
        <v>544</v>
      </c>
      <c r="F57" s="1">
        <v>1323</v>
      </c>
      <c r="G57" s="6">
        <v>0.25</v>
      </c>
      <c r="H57" s="1">
        <v>180</v>
      </c>
      <c r="I57" s="1"/>
      <c r="J57" s="1">
        <v>505</v>
      </c>
      <c r="K57" s="1">
        <f t="shared" si="10"/>
        <v>39</v>
      </c>
      <c r="L57" s="1"/>
      <c r="M57" s="1"/>
      <c r="N57" s="1"/>
      <c r="O57" s="1">
        <f t="shared" si="3"/>
        <v>108.8</v>
      </c>
      <c r="P57" s="5">
        <f>15*O57-F57</f>
        <v>309</v>
      </c>
      <c r="Q57" s="5"/>
      <c r="R57" s="1"/>
      <c r="S57" s="1">
        <f t="shared" si="4"/>
        <v>15</v>
      </c>
      <c r="T57" s="1">
        <f t="shared" si="5"/>
        <v>12.159926470588236</v>
      </c>
      <c r="U57" s="1">
        <v>56.6</v>
      </c>
      <c r="V57" s="1">
        <v>47.6</v>
      </c>
      <c r="W57" s="1">
        <v>97.8</v>
      </c>
      <c r="X57" s="1">
        <v>46.8</v>
      </c>
      <c r="Y57" s="1">
        <v>56.2</v>
      </c>
      <c r="Z57" s="1">
        <v>68.400000000000006</v>
      </c>
      <c r="AA57" s="1"/>
      <c r="AB57" s="1">
        <f t="shared" si="6"/>
        <v>77.25</v>
      </c>
      <c r="AC57" s="6">
        <v>12</v>
      </c>
      <c r="AD57" s="9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93</v>
      </c>
      <c r="B58" s="1" t="s">
        <v>35</v>
      </c>
      <c r="C58" s="1">
        <v>-19</v>
      </c>
      <c r="D58" s="1"/>
      <c r="E58" s="1">
        <v>2</v>
      </c>
      <c r="F58" s="1">
        <v>-21</v>
      </c>
      <c r="G58" s="6">
        <v>0.25</v>
      </c>
      <c r="H58" s="1">
        <v>180</v>
      </c>
      <c r="I58" s="1"/>
      <c r="J58" s="1">
        <v>5</v>
      </c>
      <c r="K58" s="1">
        <f t="shared" si="10"/>
        <v>-3</v>
      </c>
      <c r="L58" s="1"/>
      <c r="M58" s="1"/>
      <c r="N58" s="1"/>
      <c r="O58" s="1">
        <f t="shared" si="3"/>
        <v>0.4</v>
      </c>
      <c r="P58" s="5">
        <v>720</v>
      </c>
      <c r="Q58" s="5"/>
      <c r="R58" s="1"/>
      <c r="S58" s="1">
        <f t="shared" si="4"/>
        <v>1747.5</v>
      </c>
      <c r="T58" s="1">
        <f t="shared" si="5"/>
        <v>-52.5</v>
      </c>
      <c r="U58" s="1">
        <v>41.4</v>
      </c>
      <c r="V58" s="1">
        <v>40.200000000000003</v>
      </c>
      <c r="W58" s="1">
        <v>75.599999999999994</v>
      </c>
      <c r="X58" s="1">
        <v>33.200000000000003</v>
      </c>
      <c r="Y58" s="1">
        <v>45.4</v>
      </c>
      <c r="Z58" s="1">
        <v>59.6</v>
      </c>
      <c r="AA58" s="1"/>
      <c r="AB58" s="1">
        <f t="shared" si="6"/>
        <v>180</v>
      </c>
      <c r="AC58" s="6">
        <v>12</v>
      </c>
      <c r="AD58" s="9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94</v>
      </c>
      <c r="B59" s="1" t="s">
        <v>43</v>
      </c>
      <c r="C59" s="1">
        <v>24.3</v>
      </c>
      <c r="D59" s="1">
        <v>5.4</v>
      </c>
      <c r="E59" s="1">
        <v>29.7</v>
      </c>
      <c r="F59" s="1"/>
      <c r="G59" s="6">
        <v>1</v>
      </c>
      <c r="H59" s="1">
        <v>180</v>
      </c>
      <c r="I59" s="1"/>
      <c r="J59" s="1">
        <v>32.4</v>
      </c>
      <c r="K59" s="1">
        <f t="shared" si="10"/>
        <v>-2.6999999999999993</v>
      </c>
      <c r="L59" s="1"/>
      <c r="M59" s="1"/>
      <c r="N59" s="1"/>
      <c r="O59" s="1">
        <f t="shared" si="3"/>
        <v>5.9399999999999995</v>
      </c>
      <c r="P59" s="5">
        <f>13*O59-F59</f>
        <v>77.22</v>
      </c>
      <c r="Q59" s="5"/>
      <c r="R59" s="1"/>
      <c r="S59" s="1">
        <f t="shared" si="4"/>
        <v>13.000000000000002</v>
      </c>
      <c r="T59" s="1">
        <f t="shared" si="5"/>
        <v>0</v>
      </c>
      <c r="U59" s="1">
        <v>5.94</v>
      </c>
      <c r="V59" s="1">
        <v>5.94</v>
      </c>
      <c r="W59" s="1">
        <v>5.94</v>
      </c>
      <c r="X59" s="1">
        <v>4.8600000000000003</v>
      </c>
      <c r="Y59" s="1">
        <v>0</v>
      </c>
      <c r="Z59" s="1">
        <v>3.24</v>
      </c>
      <c r="AA59" s="1"/>
      <c r="AB59" s="1">
        <f t="shared" si="6"/>
        <v>77.22</v>
      </c>
      <c r="AC59" s="6">
        <v>2.7</v>
      </c>
      <c r="AD59" s="9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95</v>
      </c>
      <c r="B60" s="1" t="s">
        <v>43</v>
      </c>
      <c r="C60" s="1">
        <v>40</v>
      </c>
      <c r="D60" s="1"/>
      <c r="E60" s="1">
        <v>25</v>
      </c>
      <c r="F60" s="1">
        <v>15</v>
      </c>
      <c r="G60" s="6">
        <v>1</v>
      </c>
      <c r="H60" s="1">
        <v>180</v>
      </c>
      <c r="I60" s="1"/>
      <c r="J60" s="1">
        <v>25</v>
      </c>
      <c r="K60" s="1">
        <f t="shared" si="10"/>
        <v>0</v>
      </c>
      <c r="L60" s="1"/>
      <c r="M60" s="1"/>
      <c r="N60" s="1"/>
      <c r="O60" s="1">
        <f t="shared" si="3"/>
        <v>5</v>
      </c>
      <c r="P60" s="5">
        <f>14*O60-F60</f>
        <v>55</v>
      </c>
      <c r="Q60" s="5"/>
      <c r="R60" s="1"/>
      <c r="S60" s="1">
        <f t="shared" si="4"/>
        <v>14</v>
      </c>
      <c r="T60" s="1">
        <f t="shared" si="5"/>
        <v>3</v>
      </c>
      <c r="U60" s="1">
        <v>2</v>
      </c>
      <c r="V60" s="1">
        <v>1</v>
      </c>
      <c r="W60" s="1">
        <v>2</v>
      </c>
      <c r="X60" s="1">
        <v>1</v>
      </c>
      <c r="Y60" s="1">
        <v>2</v>
      </c>
      <c r="Z60" s="1">
        <v>1</v>
      </c>
      <c r="AA60" s="1"/>
      <c r="AB60" s="1">
        <f t="shared" si="6"/>
        <v>55</v>
      </c>
      <c r="AC60" s="6">
        <v>5</v>
      </c>
      <c r="AD60" s="9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96</v>
      </c>
      <c r="B61" s="1" t="s">
        <v>35</v>
      </c>
      <c r="C61" s="1">
        <v>347</v>
      </c>
      <c r="D61" s="1"/>
      <c r="E61" s="1">
        <v>347</v>
      </c>
      <c r="F61" s="1"/>
      <c r="G61" s="6">
        <v>0.14000000000000001</v>
      </c>
      <c r="H61" s="1">
        <v>180</v>
      </c>
      <c r="I61" s="1"/>
      <c r="J61" s="1">
        <v>347</v>
      </c>
      <c r="K61" s="1">
        <f t="shared" si="10"/>
        <v>0</v>
      </c>
      <c r="L61" s="1"/>
      <c r="M61" s="1"/>
      <c r="N61" s="1"/>
      <c r="O61" s="1">
        <f t="shared" si="3"/>
        <v>69.400000000000006</v>
      </c>
      <c r="P61" s="5">
        <f>13*O61-F61</f>
        <v>902.2</v>
      </c>
      <c r="Q61" s="5"/>
      <c r="R61" s="1"/>
      <c r="S61" s="1">
        <f t="shared" si="4"/>
        <v>13</v>
      </c>
      <c r="T61" s="1">
        <f t="shared" si="5"/>
        <v>0</v>
      </c>
      <c r="U61" s="1">
        <v>60</v>
      </c>
      <c r="V61" s="1">
        <v>138</v>
      </c>
      <c r="W61" s="1">
        <v>76.400000000000006</v>
      </c>
      <c r="X61" s="1">
        <v>28.4</v>
      </c>
      <c r="Y61" s="1">
        <v>1</v>
      </c>
      <c r="Z61" s="1">
        <v>18.600000000000001</v>
      </c>
      <c r="AA61" s="1"/>
      <c r="AB61" s="1">
        <f t="shared" si="6"/>
        <v>126.30800000000002</v>
      </c>
      <c r="AC61" s="6">
        <v>22</v>
      </c>
      <c r="AD61" s="9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6"/>
      <c r="AD62" s="9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6"/>
      <c r="AD63" s="9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6"/>
      <c r="AD64" s="9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6"/>
      <c r="AD65" s="9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6"/>
      <c r="AD66" s="9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6"/>
      <c r="AD67" s="9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6"/>
      <c r="AD68" s="9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6"/>
      <c r="AD69" s="9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6"/>
      <c r="AD70" s="9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6"/>
      <c r="AD71" s="9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6"/>
      <c r="AD72" s="9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6"/>
      <c r="AD73" s="9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6"/>
      <c r="AD74" s="9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6"/>
      <c r="AD75" s="9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6"/>
      <c r="AD76" s="9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6"/>
      <c r="AD77" s="9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6"/>
      <c r="AD78" s="9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9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9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9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9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9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9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9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9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9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9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6"/>
      <c r="AD500" s="9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E61" xr:uid="{9B2AB9DF-CE5E-4CC1-B170-E31D5E4EA54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2024-06-24T11:06:57Z</dcterms:created>
  <dcterms:modified xsi:type="dcterms:W3CDTF">2024-06-24T11:32:41Z</dcterms:modified>
</cp:coreProperties>
</file>